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nchaoWang\Desktop\Data Camp\Hw1\"/>
    </mc:Choice>
  </mc:AlternateContent>
  <xr:revisionPtr revIDLastSave="0" documentId="13_ncr:1_{3F3FF325-6B97-4167-87E3-6430F2C4B6FE}" xr6:coauthVersionLast="38" xr6:coauthVersionMax="38" xr10:uidLastSave="{00000000-0000-0000-0000-000000000000}"/>
  <bookViews>
    <workbookView xWindow="0" yWindow="0" windowWidth="23040" windowHeight="9000" firstSheet="3" activeTab="6" xr2:uid="{00000000-000D-0000-FFFF-FFFF00000000}"/>
  </bookViews>
  <sheets>
    <sheet name="Currency" sheetId="10" r:id="rId1"/>
    <sheet name="Category" sheetId="5" r:id="rId2"/>
    <sheet name="Sub-Category" sheetId="6" r:id="rId3"/>
    <sheet name="Date Created Conversion" sheetId="8" r:id="rId4"/>
    <sheet name="Days" sheetId="13" r:id="rId5"/>
    <sheet name="Goal With Currency" sheetId="12" r:id="rId6"/>
    <sheet name="P G ratio" sheetId="15" r:id="rId7"/>
    <sheet name="Bonus" sheetId="14" r:id="rId8"/>
    <sheet name="Raw Data" sheetId="1" r:id="rId9"/>
  </sheets>
  <definedNames>
    <definedName name="CURR">Currency!$D$3:$E$15</definedName>
    <definedName name="GOALUSD">'Raw Data'!$V$2:$V$4115</definedName>
    <definedName name="GOALWOC">'Raw Data'!$D$2:$D$4115</definedName>
    <definedName name="PGRATIO">'Raw Data'!$X$2:$X$4115</definedName>
    <definedName name="STATECF">'Raw Data'!$F$2:$F$4115</definedName>
  </definedNames>
  <calcPr calcId="191029"/>
  <pivotCaches>
    <pivotCache cacheId="1" r:id="rId10"/>
    <pivotCache cacheId="29" r:id="rId11"/>
    <pivotCache cacheId="6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9" i="15" l="1"/>
  <c r="D31" i="14"/>
  <c r="C31" i="14"/>
  <c r="B31" i="14"/>
  <c r="D30" i="14"/>
  <c r="C30" i="14"/>
  <c r="B30" i="14"/>
  <c r="D29" i="14"/>
  <c r="C29" i="14"/>
  <c r="B29" i="14"/>
  <c r="D28" i="14"/>
  <c r="C28" i="14"/>
  <c r="B28" i="14"/>
  <c r="D27" i="14"/>
  <c r="C27" i="14"/>
  <c r="B27" i="14"/>
  <c r="D26" i="14"/>
  <c r="C26" i="14"/>
  <c r="B26" i="14"/>
  <c r="D25" i="14"/>
  <c r="C25" i="14"/>
  <c r="B25" i="14"/>
  <c r="D24" i="14"/>
  <c r="C24" i="14"/>
  <c r="B24" i="14"/>
  <c r="D23" i="14"/>
  <c r="C23" i="14"/>
  <c r="B23" i="14"/>
  <c r="D22" i="14"/>
  <c r="C22" i="14"/>
  <c r="B22" i="14"/>
  <c r="D21" i="14"/>
  <c r="C21" i="14"/>
  <c r="B21" i="14"/>
  <c r="D20" i="14"/>
  <c r="C20" i="14"/>
  <c r="E20" i="14" s="1"/>
  <c r="B20" i="14"/>
  <c r="E31" i="14"/>
  <c r="F31" i="14" s="1"/>
  <c r="H31" i="14"/>
  <c r="G31" i="14"/>
  <c r="E28" i="14"/>
  <c r="G28" i="14" s="1"/>
  <c r="E27" i="14"/>
  <c r="H27" i="14" s="1"/>
  <c r="H24" i="14"/>
  <c r="E24" i="14"/>
  <c r="G24" i="14" s="1"/>
  <c r="F3" i="14"/>
  <c r="G3" i="14"/>
  <c r="H3" i="14"/>
  <c r="F4" i="14"/>
  <c r="G4" i="14"/>
  <c r="H4" i="14"/>
  <c r="F5" i="14"/>
  <c r="G5" i="14"/>
  <c r="H5" i="14"/>
  <c r="F6" i="14"/>
  <c r="G6" i="14"/>
  <c r="H6" i="14"/>
  <c r="F7" i="14"/>
  <c r="G7" i="14"/>
  <c r="H7" i="14"/>
  <c r="F8" i="14"/>
  <c r="G8" i="14"/>
  <c r="H8" i="14"/>
  <c r="F9" i="14"/>
  <c r="G9" i="14"/>
  <c r="H9" i="14"/>
  <c r="F10" i="14"/>
  <c r="G10" i="14"/>
  <c r="H10" i="14"/>
  <c r="F11" i="14"/>
  <c r="G11" i="14"/>
  <c r="H11" i="14"/>
  <c r="F12" i="14"/>
  <c r="G12" i="14"/>
  <c r="H12" i="14"/>
  <c r="F13" i="14"/>
  <c r="G13" i="14"/>
  <c r="H13" i="14"/>
  <c r="G2" i="14"/>
  <c r="H2" i="14"/>
  <c r="F2" i="14"/>
  <c r="C13" i="14"/>
  <c r="C12" i="14"/>
  <c r="C11" i="14"/>
  <c r="C10" i="14"/>
  <c r="C9" i="14"/>
  <c r="C8" i="14"/>
  <c r="C7" i="14"/>
  <c r="C6" i="14"/>
  <c r="C5" i="14"/>
  <c r="C4" i="14"/>
  <c r="C3" i="14"/>
  <c r="C2" i="14"/>
  <c r="D13" i="14"/>
  <c r="D12" i="14"/>
  <c r="D11" i="14"/>
  <c r="D10" i="14"/>
  <c r="D9" i="14"/>
  <c r="D8" i="14"/>
  <c r="D7" i="14"/>
  <c r="D6" i="14"/>
  <c r="D5" i="14"/>
  <c r="D4" i="14"/>
  <c r="D3" i="14"/>
  <c r="D2" i="14"/>
  <c r="B13" i="14"/>
  <c r="E13" i="14" s="1"/>
  <c r="B12" i="14"/>
  <c r="E12" i="14" s="1"/>
  <c r="B11" i="14"/>
  <c r="E11" i="14" s="1"/>
  <c r="B10" i="14"/>
  <c r="E10" i="14" s="1"/>
  <c r="B9" i="14"/>
  <c r="E9" i="14" s="1"/>
  <c r="B6" i="14"/>
  <c r="E6" i="14" s="1"/>
  <c r="B7" i="14"/>
  <c r="E7" i="14" s="1"/>
  <c r="B8" i="14"/>
  <c r="E8" i="14" s="1"/>
  <c r="B5" i="14"/>
  <c r="E5" i="14" s="1"/>
  <c r="B4" i="14"/>
  <c r="E4" i="14" s="1"/>
  <c r="B3" i="14"/>
  <c r="E3" i="14" s="1"/>
  <c r="B2" i="14"/>
  <c r="E2" i="14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W2" i="1"/>
  <c r="H20" i="14" l="1"/>
  <c r="E23" i="14"/>
  <c r="F27" i="14"/>
  <c r="G27" i="14"/>
  <c r="H28" i="14"/>
  <c r="G20" i="14"/>
  <c r="F20" i="14"/>
  <c r="E22" i="14"/>
  <c r="G22" i="14" s="1"/>
  <c r="E26" i="14"/>
  <c r="G26" i="14" s="1"/>
  <c r="E30" i="14"/>
  <c r="G30" i="14" s="1"/>
  <c r="E21" i="14"/>
  <c r="F21" i="14" s="1"/>
  <c r="E25" i="14"/>
  <c r="F25" i="14" s="1"/>
  <c r="E29" i="14"/>
  <c r="H29" i="14" s="1"/>
  <c r="F24" i="14"/>
  <c r="F28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30" i="14" l="1"/>
  <c r="H23" i="14"/>
  <c r="G23" i="14"/>
  <c r="H21" i="14"/>
  <c r="H22" i="14"/>
  <c r="F23" i="14"/>
  <c r="H30" i="14"/>
  <c r="G29" i="14"/>
  <c r="F29" i="14"/>
  <c r="G21" i="14"/>
  <c r="H25" i="14"/>
  <c r="H26" i="14"/>
  <c r="F26" i="14"/>
  <c r="F22" i="14"/>
  <c r="G25" i="14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<sst xmlns="http://schemas.openxmlformats.org/spreadsheetml/2006/main" count="33144" uniqueCount="8477">
  <si>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</si>
  <si>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</si>
  <si>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</si>
  <si>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</si>
  <si>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</si>
  <si>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</si>
  <si>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</si>
  <si>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</si>
  <si>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</si>
  <si>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</si>
  <si>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</si>
  <si>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</si>
  <si>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</si>
  <si>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</si>
  <si>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</si>
  <si>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</si>
  <si>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</si>
  <si>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</si>
  <si>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</si>
  <si>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</si>
  <si>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</si>
  <si>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</si>
  <si>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</si>
  <si>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</si>
  <si>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</si>
  <si>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</si>
  <si>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</si>
  <si>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</si>
  <si>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</si>
  <si>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</si>
  <si>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</si>
  <si>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</si>
  <si>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</si>
  <si>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</si>
  <si>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</si>
  <si>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</si>
  <si>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</si>
  <si>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</si>
  <si>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</si>
  <si>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</si>
  <si>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</si>
  <si>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</si>
  <si>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</si>
  <si>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</si>
  <si>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</si>
  <si>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</si>
  <si>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</si>
  <si>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</si>
  <si>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</si>
  <si>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</si>
  <si>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</si>
  <si>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</si>
  <si>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</si>
  <si>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</si>
  <si>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</si>
  <si>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</si>
  <si>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</si>
  <si>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</si>
  <si>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</si>
  <si>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</si>
  <si>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</si>
  <si>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</si>
  <si>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</si>
  <si>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</si>
  <si>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</si>
  <si>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</si>
  <si>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</si>
  <si>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</si>
  <si>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</si>
  <si>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</si>
  <si>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</si>
  <si>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</si>
  <si>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</si>
  <si>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</si>
  <si>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</si>
  <si>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</si>
  <si>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</si>
  <si>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</si>
  <si>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</si>
  <si>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</si>
  <si>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</si>
  <si>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</si>
  <si>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</si>
  <si>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</si>
  <si>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</si>
  <si>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</si>
  <si>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</si>
  <si>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</si>
  <si>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</si>
  <si>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</si>
  <si>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</si>
  <si>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</si>
  <si>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</si>
  <si>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</si>
  <si>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</si>
  <si>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</si>
  <si>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</si>
  <si>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</si>
  <si>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</si>
  <si>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</si>
  <si>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</si>
  <si>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</si>
  <si>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</si>
  <si>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</si>
  <si>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</si>
  <si>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</si>
  <si>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</si>
  <si>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</si>
  <si>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</si>
  <si>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</si>
  <si>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</si>
  <si>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</si>
  <si>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</si>
  <si>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</si>
  <si>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</si>
  <si>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</si>
  <si>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</si>
  <si>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</si>
  <si>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</si>
  <si>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</si>
  <si>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</si>
  <si>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</si>
  <si>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</si>
  <si>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</si>
  <si>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</si>
  <si>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</si>
  <si>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</si>
  <si>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</si>
  <si>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</si>
  <si>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</si>
  <si>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</si>
  <si>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</si>
  <si>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</si>
  <si>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</si>
  <si>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</si>
  <si>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</si>
  <si>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</si>
  <si>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</si>
  <si>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</si>
  <si>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</si>
  <si>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</si>
  <si>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</si>
  <si>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</si>
  <si>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</si>
  <si>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</si>
  <si>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</si>
  <si>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</si>
  <si>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</si>
  <si>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</si>
  <si>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</si>
  <si>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</si>
  <si>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</si>
  <si>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</si>
  <si>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</si>
  <si>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</si>
  <si>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</si>
  <si>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</si>
  <si>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</si>
  <si>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</si>
  <si>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</si>
  <si>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</si>
  <si>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</si>
  <si>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</si>
  <si>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</si>
  <si>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</si>
  <si>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</si>
  <si>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</si>
  <si>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</si>
  <si>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</si>
  <si>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</si>
  <si>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</si>
  <si>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</si>
  <si>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</si>
  <si>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</si>
  <si>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</si>
  <si>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</si>
  <si>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</si>
  <si>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</si>
  <si>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</si>
  <si>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</si>
  <si>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</si>
  <si>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</si>
  <si>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</si>
  <si>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</si>
  <si>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</si>
  <si>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</si>
  <si>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</si>
  <si>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</si>
  <si>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</si>
  <si>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</si>
  <si>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</si>
  <si>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</si>
  <si>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</si>
  <si>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</si>
  <si>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</si>
  <si>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</si>
  <si>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</si>
  <si>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</si>
  <si>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</si>
  <si>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</si>
  <si>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</si>
  <si>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</si>
  <si>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</si>
  <si>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</si>
  <si>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</si>
  <si>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</si>
  <si>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</si>
  <si>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</si>
  <si>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</si>
  <si>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</si>
  <si>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</si>
  <si>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</si>
  <si>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</si>
  <si>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</si>
  <si>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</si>
  <si>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</si>
  <si>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</si>
  <si>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</si>
  <si>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</si>
  <si>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</si>
  <si>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</si>
  <si>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</si>
  <si>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</si>
  <si>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</si>
  <si>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</si>
  <si>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</si>
  <si>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</si>
  <si>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</si>
  <si>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</si>
  <si>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</si>
  <si>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</si>
  <si>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</si>
  <si>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</si>
  <si>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</si>
  <si>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</si>
  <si>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</si>
  <si>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</si>
  <si>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</si>
  <si>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</si>
  <si>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</si>
  <si>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</si>
  <si>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</si>
  <si>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</si>
  <si>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</si>
  <si>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</si>
  <si>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</si>
  <si>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</si>
  <si>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</si>
  <si>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</si>
  <si>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</si>
  <si>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</si>
  <si>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</si>
  <si>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</si>
  <si>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</si>
  <si>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</si>
  <si>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</si>
  <si>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</si>
  <si>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</si>
  <si>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</si>
  <si>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</si>
  <si>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</si>
  <si>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</si>
  <si>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</si>
  <si>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</si>
  <si>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</si>
  <si>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</si>
  <si>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</si>
  <si>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</si>
  <si>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</si>
  <si>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</si>
  <si>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</si>
  <si>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</si>
  <si>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</si>
  <si>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</si>
  <si>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</si>
  <si>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</si>
  <si>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</si>
  <si>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</si>
  <si>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</si>
  <si>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</si>
  <si>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</si>
  <si>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</si>
  <si>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</si>
  <si>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</si>
  <si>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</si>
  <si>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</si>
  <si>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</si>
  <si>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</si>
  <si>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</si>
  <si>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</si>
  <si>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</si>
  <si>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</si>
  <si>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</si>
  <si>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</si>
  <si>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</si>
  <si>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</si>
  <si>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</si>
  <si>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</si>
  <si>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</si>
  <si>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</si>
  <si>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</si>
  <si>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</si>
  <si>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</si>
  <si>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</si>
  <si>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</si>
  <si>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</si>
  <si>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</si>
  <si>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</si>
  <si>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</si>
  <si>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</si>
  <si>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</si>
  <si>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</si>
  <si>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</si>
  <si>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</si>
  <si>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</si>
  <si>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</si>
  <si>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</si>
  <si>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</si>
  <si>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</si>
  <si>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</si>
  <si>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</si>
  <si>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</si>
  <si>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</si>
  <si>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</si>
  <si>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</si>
  <si>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</si>
  <si>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</si>
  <si>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</si>
  <si>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</si>
  <si>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</si>
  <si>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</si>
  <si>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</si>
  <si>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</si>
  <si>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</si>
  <si>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</si>
  <si>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</si>
  <si>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</si>
  <si>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</si>
  <si>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</si>
  <si>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</si>
  <si>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</si>
  <si>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</si>
  <si>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</si>
  <si>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</si>
  <si>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</si>
  <si>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</si>
  <si>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</si>
  <si>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</si>
  <si>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</si>
  <si>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</si>
  <si>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</si>
  <si>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</si>
  <si>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</si>
  <si>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</si>
  <si>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</si>
  <si>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</si>
  <si>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</si>
  <si>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</si>
  <si>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</si>
  <si>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</si>
  <si>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</si>
  <si>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</si>
  <si>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</si>
  <si>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</si>
  <si>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</si>
  <si>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</si>
  <si>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</si>
  <si>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</si>
  <si>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</si>
  <si>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</si>
  <si>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</si>
  <si>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</si>
  <si>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</si>
  <si>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</si>
  <si>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</si>
  <si>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</si>
  <si>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</si>
  <si>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</si>
  <si>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</si>
  <si>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</si>
  <si>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</si>
  <si>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</si>
  <si>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</si>
  <si>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</si>
  <si>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</si>
  <si>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</si>
  <si>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</si>
  <si>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</si>
  <si>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</si>
  <si>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</si>
  <si>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</si>
  <si>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</si>
  <si>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</si>
  <si>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</si>
  <si>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</si>
  <si>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</si>
  <si>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</si>
  <si>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</si>
  <si>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</si>
  <si>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</si>
  <si>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</si>
  <si>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</si>
  <si>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</si>
  <si>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</si>
  <si>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</si>
  <si>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</si>
  <si>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</si>
  <si>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</si>
  <si>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</si>
  <si>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</si>
  <si>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</si>
  <si>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</si>
  <si>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</si>
  <si>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</si>
  <si>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</si>
  <si>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</si>
  <si>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</si>
  <si>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</si>
  <si>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</si>
  <si>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</si>
  <si>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</si>
  <si>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</si>
  <si>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</si>
  <si>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</si>
  <si>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</si>
  <si>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</si>
  <si>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</si>
  <si>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</si>
  <si>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</si>
  <si>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</si>
  <si>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</si>
  <si>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</si>
  <si>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</si>
  <si>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</si>
  <si>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</si>
  <si>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</si>
  <si>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</si>
  <si>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</si>
  <si>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</si>
  <si>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</si>
  <si>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</si>
  <si>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</si>
  <si>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</si>
  <si>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</si>
  <si>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</si>
  <si>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</si>
  <si>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</si>
  <si>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</si>
  <si>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</si>
  <si>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</si>
  <si>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</si>
  <si>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</si>
  <si>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</si>
  <si>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</si>
  <si>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</si>
  <si>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</si>
  <si>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</si>
  <si>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</si>
  <si>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</si>
  <si>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</si>
  <si>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</si>
  <si>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</si>
  <si>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</si>
  <si>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</si>
  <si>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</si>
  <si>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</si>
  <si>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</si>
  <si>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</si>
  <si>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</si>
  <si>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</si>
  <si>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</si>
  <si>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</si>
  <si>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</si>
  <si>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</si>
  <si>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</si>
  <si>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</si>
  <si>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</si>
  <si>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</si>
  <si>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</si>
  <si>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</si>
  <si>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</si>
  <si>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</si>
  <si>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</si>
  <si>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</si>
  <si>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</si>
  <si>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</si>
  <si>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</si>
  <si>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</si>
  <si>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</si>
  <si>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</si>
  <si>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</si>
  <si>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</si>
  <si>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</si>
  <si>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</si>
  <si>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</si>
  <si>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</si>
  <si>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</si>
  <si>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</si>
  <si>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</si>
  <si>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</si>
  <si>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</si>
  <si>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</si>
  <si>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</si>
  <si>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</si>
  <si>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</si>
  <si>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</si>
  <si>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</si>
  <si>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</si>
  <si>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</si>
  <si>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</si>
  <si>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</si>
  <si>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</si>
  <si>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</si>
  <si>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</si>
  <si>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</si>
  <si>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</si>
  <si>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</si>
  <si>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</si>
  <si>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</si>
  <si>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</si>
  <si>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</si>
  <si>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</si>
  <si>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</si>
  <si>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</si>
  <si>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</si>
  <si>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</si>
  <si>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</si>
  <si>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</si>
  <si>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</si>
  <si>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</si>
  <si>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</si>
  <si>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</si>
  <si>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</si>
  <si>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</si>
  <si>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</si>
  <si>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</si>
  <si>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</si>
  <si>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</si>
  <si>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</si>
  <si>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</si>
  <si>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</si>
  <si>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</si>
  <si>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</si>
  <si>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</si>
  <si>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</si>
  <si>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</si>
  <si>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</si>
  <si>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</si>
  <si>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</si>
  <si>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</si>
  <si>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</si>
  <si>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</si>
  <si>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</si>
  <si>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</si>
  <si>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</si>
  <si>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</si>
  <si>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</si>
  <si>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</si>
  <si>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</si>
  <si>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</si>
  <si>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</si>
  <si>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</si>
  <si>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</si>
  <si>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</si>
  <si>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</si>
  <si>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</si>
  <si>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</si>
  <si>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</si>
  <si>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</si>
  <si>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</si>
  <si>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</si>
  <si>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</si>
  <si>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</si>
  <si>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</si>
  <si>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</si>
  <si>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</si>
  <si>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</si>
  <si>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</si>
  <si>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</si>
  <si>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</si>
  <si>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</si>
  <si>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</si>
  <si>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</si>
  <si>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</si>
  <si>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</si>
  <si>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</si>
  <si>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</si>
  <si>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</si>
  <si>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</si>
  <si>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</si>
  <si>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</si>
  <si>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</si>
  <si>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</si>
  <si>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</si>
  <si>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</si>
  <si>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</si>
  <si>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</si>
  <si>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</si>
  <si>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</si>
  <si>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</si>
  <si>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</si>
  <si>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</si>
  <si>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</si>
  <si>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</si>
  <si>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</si>
  <si>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</si>
  <si>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</si>
  <si>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</si>
  <si>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</si>
  <si>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</si>
  <si>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</si>
  <si>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</si>
  <si>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</si>
  <si>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</si>
  <si>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</si>
  <si>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</si>
  <si>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</si>
  <si>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</si>
  <si>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</si>
  <si>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</si>
  <si>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</si>
  <si>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</si>
  <si>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</si>
  <si>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</si>
  <si>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</si>
  <si>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</si>
  <si>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</si>
  <si>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</si>
  <si>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</si>
  <si>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</si>
  <si>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</si>
  <si>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</si>
  <si>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</si>
  <si>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</si>
  <si>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</si>
  <si>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</si>
  <si>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</si>
  <si>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</si>
  <si>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</si>
  <si>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</si>
  <si>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</si>
  <si>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</si>
  <si>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</si>
  <si>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</si>
  <si>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</si>
  <si>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</si>
  <si>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</si>
  <si>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</si>
  <si>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</si>
  <si>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</si>
  <si>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</si>
  <si>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</si>
  <si>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</si>
  <si>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</si>
  <si>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</si>
  <si>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</si>
  <si>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</si>
  <si>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</si>
  <si>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</si>
  <si>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</si>
  <si>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</si>
  <si>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</si>
  <si>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</si>
  <si>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</si>
  <si>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</si>
  <si>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</si>
  <si>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</si>
  <si>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</si>
  <si>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</si>
  <si>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</si>
  <si>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</si>
  <si>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</si>
  <si>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</si>
  <si>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</si>
  <si>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</si>
  <si>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</si>
  <si>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</si>
  <si>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</si>
  <si>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</si>
  <si>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</si>
  <si>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</si>
  <si>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</si>
  <si>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</si>
  <si>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</si>
  <si>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</si>
  <si>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</si>
  <si>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</si>
  <si>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</si>
  <si>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</si>
  <si>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</si>
  <si>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</si>
  <si>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</si>
  <si>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</si>
  <si>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</si>
  <si>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</si>
  <si>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</si>
  <si>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</si>
  <si>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</si>
  <si>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</si>
  <si>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</si>
  <si>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</si>
  <si>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</si>
  <si>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</si>
  <si>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</si>
  <si>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</si>
  <si>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</si>
  <si>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</si>
  <si>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</si>
  <si>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</si>
  <si>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</si>
  <si>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</si>
  <si>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</si>
  <si>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</si>
  <si>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</si>
  <si>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</si>
  <si>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</si>
  <si>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</si>
  <si>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</si>
  <si>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</si>
  <si>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</si>
  <si>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</si>
  <si>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</si>
  <si>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</si>
  <si>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</si>
  <si>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</si>
  <si>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</si>
  <si>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</si>
  <si>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</si>
  <si>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</si>
  <si>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</si>
  <si>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</si>
  <si>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</si>
  <si>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</si>
  <si>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</si>
  <si>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</si>
  <si>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</si>
  <si>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</si>
  <si>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</si>
  <si>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</si>
  <si>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</si>
  <si>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</si>
  <si>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</si>
  <si>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</si>
  <si>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</si>
  <si>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</si>
  <si>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</si>
  <si>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</si>
  <si>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</si>
  <si>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</si>
  <si>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</si>
  <si>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</si>
  <si>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</si>
  <si>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</si>
  <si>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</si>
  <si>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</si>
  <si>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</si>
  <si>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</si>
  <si>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</si>
  <si>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</si>
  <si>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</si>
  <si>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</si>
  <si>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</si>
  <si>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</si>
  <si>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</si>
  <si>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</si>
  <si>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</si>
  <si>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</si>
  <si>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</si>
  <si>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</si>
  <si>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</si>
  <si>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</si>
  <si>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</si>
  <si>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</si>
  <si>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</si>
  <si>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</si>
  <si>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</si>
  <si>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</si>
  <si>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</si>
  <si>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</si>
  <si>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</si>
  <si>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</si>
  <si>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</si>
  <si>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</si>
  <si>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</si>
  <si>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</si>
  <si>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</si>
  <si>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</si>
  <si>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</si>
  <si>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</si>
  <si>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</si>
  <si>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</si>
  <si>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</si>
  <si>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</si>
  <si>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</si>
  <si>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</si>
  <si>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</si>
  <si>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</si>
  <si>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</si>
  <si>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</si>
  <si>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</si>
  <si>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</si>
  <si>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</si>
  <si>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</si>
  <si>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</si>
  <si>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</si>
  <si>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</si>
  <si>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</si>
  <si>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</si>
  <si>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</si>
  <si>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</si>
  <si>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</si>
  <si>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</si>
  <si>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</si>
  <si>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</si>
  <si>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</si>
  <si>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</si>
  <si>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</si>
  <si>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</si>
  <si>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</si>
  <si>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</si>
  <si>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</si>
  <si>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</si>
  <si>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</si>
  <si>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</si>
  <si>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</si>
  <si>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</si>
  <si>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</si>
  <si>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</si>
  <si>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</si>
  <si>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</si>
  <si>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</si>
  <si>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</si>
  <si>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</si>
  <si>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</si>
  <si>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</si>
  <si>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</si>
  <si>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</si>
  <si>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</si>
  <si>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</si>
  <si>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</si>
  <si>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</si>
  <si>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</si>
  <si>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</si>
  <si>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</si>
  <si>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</si>
  <si>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</si>
  <si>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</si>
  <si>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</si>
  <si>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</si>
  <si>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</si>
  <si>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</si>
  <si>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</si>
  <si>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</si>
  <si>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</si>
  <si>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</si>
  <si>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</si>
  <si>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</si>
  <si>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</si>
  <si>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</si>
  <si>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</si>
  <si>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</si>
  <si>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</si>
  <si>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</si>
  <si>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</si>
  <si>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</si>
  <si>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</si>
  <si>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</si>
  <si>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</si>
  <si>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</si>
  <si>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</si>
  <si>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</si>
  <si>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</si>
  <si>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</si>
  <si>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</si>
  <si>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</si>
  <si>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</si>
  <si>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</si>
  <si>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</si>
  <si>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</si>
  <si>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</si>
  <si>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</si>
  <si>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</si>
  <si>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</si>
  <si>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</si>
  <si>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</si>
  <si>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</si>
  <si>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</si>
  <si>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</si>
  <si>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</si>
  <si>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</si>
  <si>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</si>
  <si>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</si>
  <si>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</si>
  <si>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</si>
  <si>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</si>
  <si>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</si>
  <si>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</si>
  <si>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</si>
  <si>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</si>
  <si>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</si>
  <si>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</si>
  <si>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</si>
  <si>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</si>
  <si>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</si>
  <si>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</si>
  <si>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</si>
  <si>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</si>
  <si>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</si>
  <si>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</si>
  <si>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</si>
  <si>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</si>
  <si>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</si>
  <si>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</si>
  <si>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</si>
  <si>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</si>
  <si>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</si>
  <si>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</si>
  <si>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</si>
  <si>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</si>
  <si>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</si>
  <si>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</si>
  <si>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</si>
  <si>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</si>
  <si>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</si>
  <si>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</si>
  <si>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</si>
  <si>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</si>
  <si>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</si>
  <si>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</si>
  <si>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</si>
  <si>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</si>
  <si>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</si>
  <si>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</si>
  <si>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</si>
  <si>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</si>
  <si>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</si>
  <si>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</si>
  <si>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</si>
  <si>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</si>
  <si>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</si>
  <si>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</si>
  <si>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</si>
  <si>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</si>
  <si>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</si>
  <si>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</si>
  <si>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</si>
  <si>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</si>
  <si>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</si>
  <si>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</si>
  <si>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</si>
  <si>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</si>
  <si>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</si>
  <si>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</si>
  <si>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</si>
  <si>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</si>
  <si>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</si>
  <si>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</si>
  <si>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</si>
  <si>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</si>
  <si>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</si>
  <si>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</si>
  <si>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</si>
  <si>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</si>
  <si>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</si>
  <si>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</si>
  <si>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</si>
  <si>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</si>
  <si>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</si>
  <si>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</si>
  <si>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</si>
  <si>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</si>
  <si>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</si>
  <si>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</si>
  <si>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</si>
  <si>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</si>
  <si>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</si>
  <si>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</si>
  <si>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</si>
  <si>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</si>
  <si>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</si>
  <si>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</si>
  <si>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</si>
  <si>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</si>
  <si>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</si>
  <si>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</si>
  <si>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</si>
  <si>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</si>
  <si>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</si>
  <si>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</si>
  <si>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</si>
  <si>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</si>
  <si>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</si>
  <si>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</si>
  <si>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</si>
  <si>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</si>
  <si>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</si>
  <si>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</si>
  <si>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</si>
  <si>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</si>
  <si>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</si>
  <si>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</si>
  <si>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</si>
  <si>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</si>
  <si>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</si>
  <si>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</si>
  <si>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</si>
  <si>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</si>
  <si>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</si>
  <si>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</si>
  <si>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</si>
  <si>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</si>
  <si>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</si>
  <si>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</si>
  <si>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</si>
  <si>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</si>
  <si>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</si>
  <si>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</si>
  <si>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</si>
  <si>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</si>
  <si>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</si>
  <si>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</si>
  <si>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</si>
  <si>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</si>
  <si>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</si>
  <si>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</si>
  <si>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</si>
  <si>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</si>
  <si>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</si>
  <si>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</si>
  <si>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</si>
  <si>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</si>
  <si>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</si>
  <si>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</si>
  <si>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</si>
  <si>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</si>
  <si>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</si>
  <si>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</si>
  <si>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</si>
  <si>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</si>
  <si>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</si>
  <si>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</si>
  <si>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</si>
  <si>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</si>
  <si>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</si>
  <si>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</si>
  <si>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</si>
  <si>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</si>
  <si>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</si>
  <si>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</si>
  <si>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</si>
  <si>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</si>
  <si>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</si>
  <si>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</si>
  <si>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</si>
  <si>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</si>
  <si>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</si>
  <si>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</si>
  <si>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</si>
  <si>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</si>
  <si>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</si>
  <si>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</si>
  <si>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</si>
  <si>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</si>
  <si>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</si>
  <si>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</si>
  <si>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</si>
  <si>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</si>
  <si>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</si>
  <si>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</si>
  <si>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</si>
  <si>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</si>
  <si>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</si>
  <si>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</si>
  <si>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</si>
  <si>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</si>
  <si>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</si>
  <si>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</si>
  <si>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</si>
  <si>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</si>
  <si>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</si>
  <si>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</si>
  <si>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</si>
  <si>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</si>
  <si>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</si>
  <si>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</si>
  <si>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</si>
  <si>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</si>
  <si>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</si>
  <si>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</si>
  <si>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</si>
  <si>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</si>
  <si>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</si>
  <si>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</si>
  <si>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</si>
  <si>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</si>
  <si>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</si>
  <si>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</si>
  <si>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</si>
  <si>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</si>
  <si>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</si>
  <si>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</si>
  <si>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</si>
  <si>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</si>
  <si>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</si>
  <si>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</si>
  <si>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</si>
  <si>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</si>
  <si>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</si>
  <si>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</si>
  <si>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</si>
  <si>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</si>
  <si>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</si>
  <si>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</si>
  <si>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</si>
  <si>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</si>
  <si>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</si>
  <si>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</si>
  <si>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</si>
  <si>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</si>
  <si>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</si>
  <si>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</si>
  <si>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</si>
  <si>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</si>
  <si>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</si>
  <si>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</si>
  <si>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</si>
  <si>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</si>
  <si>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</si>
  <si>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</si>
  <si>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</si>
  <si>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</si>
  <si>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</si>
  <si>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</si>
  <si>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</si>
  <si>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</si>
  <si>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</si>
  <si>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</si>
  <si>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</si>
  <si>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</si>
  <si>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</si>
  <si>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</si>
  <si>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</si>
  <si>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</si>
  <si>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</si>
  <si>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</si>
  <si>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</si>
  <si>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</si>
  <si>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</si>
  <si>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</si>
  <si>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</si>
  <si>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</si>
  <si>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</si>
  <si>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</si>
  <si>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</si>
  <si>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</si>
  <si>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</si>
  <si>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</si>
  <si>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</si>
  <si>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</si>
  <si>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</si>
  <si>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</si>
  <si>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</si>
  <si>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</si>
  <si>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</si>
  <si>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</si>
  <si>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</si>
  <si>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</si>
  <si>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</si>
  <si>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</si>
  <si>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</si>
  <si>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</si>
  <si>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</si>
  <si>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</si>
  <si>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</si>
  <si>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</si>
  <si>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</si>
  <si>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</si>
  <si>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</si>
  <si>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</si>
  <si>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</si>
  <si>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</si>
  <si>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</si>
  <si>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</si>
  <si>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</si>
  <si>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</si>
  <si>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</si>
  <si>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</si>
  <si>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</si>
  <si>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</si>
  <si>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</si>
  <si>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</si>
  <si>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</si>
  <si>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</si>
  <si>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</si>
  <si>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</si>
  <si>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</si>
  <si>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</si>
  <si>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</si>
  <si>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</si>
  <si>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</si>
  <si>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</si>
  <si>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</si>
  <si>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</si>
  <si>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</si>
  <si>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</si>
  <si>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</si>
  <si>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</si>
  <si>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</si>
  <si>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</si>
  <si>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</si>
  <si>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</si>
  <si>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</si>
  <si>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</si>
  <si>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</si>
  <si>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</si>
  <si>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</si>
  <si>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</si>
  <si>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</si>
  <si>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</si>
  <si>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</si>
  <si>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</si>
  <si>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</si>
  <si>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</si>
  <si>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</si>
  <si>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</si>
  <si>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</si>
  <si>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</si>
  <si>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</si>
  <si>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</si>
  <si>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</si>
  <si>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</si>
  <si>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</si>
  <si>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</si>
  <si>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</si>
  <si>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</si>
  <si>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</si>
  <si>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</si>
  <si>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</si>
  <si>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</si>
  <si>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</si>
  <si>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</si>
  <si>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</si>
  <si>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</si>
  <si>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</si>
  <si>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</si>
  <si>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</si>
  <si>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</si>
  <si>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</si>
  <si>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</si>
  <si>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</si>
  <si>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</si>
  <si>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</si>
  <si>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</si>
  <si>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</si>
  <si>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</si>
  <si>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</si>
  <si>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</si>
  <si>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</si>
  <si>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</si>
  <si>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</si>
  <si>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</si>
  <si>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</si>
  <si>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</si>
  <si>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</si>
  <si>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</si>
  <si>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</si>
  <si>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</si>
  <si>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</si>
  <si>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</si>
  <si>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</si>
  <si>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</si>
  <si>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</si>
  <si>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</si>
  <si>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</si>
  <si>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</si>
  <si>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</si>
  <si>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</si>
  <si>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</si>
  <si>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</si>
  <si>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</si>
  <si>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</si>
  <si>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</si>
  <si>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</si>
  <si>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</si>
  <si>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</si>
  <si>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</si>
  <si>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</si>
  <si>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</si>
  <si>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</si>
  <si>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</si>
  <si>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</si>
  <si>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</si>
  <si>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</si>
  <si>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</si>
  <si>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</si>
  <si>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</si>
  <si>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</si>
  <si>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</si>
  <si>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</si>
  <si>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</si>
  <si>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</si>
  <si>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</si>
  <si>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</si>
  <si>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</si>
  <si>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</si>
  <si>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</si>
  <si>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</si>
  <si>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</si>
  <si>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</si>
  <si>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</si>
  <si>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</si>
  <si>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</si>
  <si>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</si>
  <si>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</si>
  <si>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</si>
  <si>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</si>
  <si>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</si>
  <si>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</si>
  <si>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</si>
  <si>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</si>
  <si>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</si>
  <si>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</si>
  <si>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</si>
  <si>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</si>
  <si>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</si>
  <si>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</si>
  <si>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</si>
  <si>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</si>
  <si>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</si>
  <si>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</si>
  <si>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</si>
  <si>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</si>
  <si>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</si>
  <si>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</si>
  <si>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</si>
  <si>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</si>
  <si>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</si>
  <si>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</si>
  <si>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</si>
  <si>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</si>
  <si>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</si>
  <si>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</si>
  <si>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</si>
  <si>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</si>
  <si>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</si>
  <si>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</si>
  <si>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</si>
  <si>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</si>
  <si>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</si>
  <si>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</si>
  <si>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</si>
  <si>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</si>
  <si>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</si>
  <si>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</si>
  <si>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</si>
  <si>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</si>
  <si>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</si>
  <si>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</si>
  <si>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</si>
  <si>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</si>
  <si>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</si>
  <si>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</si>
  <si>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</si>
  <si>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</si>
  <si>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</si>
  <si>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</si>
  <si>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</si>
  <si>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</si>
  <si>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</si>
  <si>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</si>
  <si>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</si>
  <si>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</si>
  <si>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</si>
  <si>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</si>
  <si>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</si>
  <si>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</si>
  <si>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</si>
  <si>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</si>
  <si>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</si>
  <si>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</si>
  <si>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</si>
  <si>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</si>
  <si>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</si>
  <si>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</si>
  <si>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</si>
  <si>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</si>
  <si>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</si>
  <si>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</si>
  <si>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</si>
  <si>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</si>
  <si>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</si>
  <si>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</si>
  <si>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</si>
  <si>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</si>
  <si>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</si>
  <si>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</si>
  <si>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</si>
  <si>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</si>
  <si>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</si>
  <si>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</si>
  <si>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</si>
  <si>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</si>
  <si>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</si>
  <si>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</si>
  <si>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</si>
  <si>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</si>
  <si>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</si>
  <si>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</si>
  <si>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</si>
  <si>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</si>
  <si>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</si>
  <si>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</si>
  <si>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</si>
  <si>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</si>
  <si>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</si>
  <si>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</si>
  <si>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</si>
  <si>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</si>
  <si>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</si>
  <si>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</si>
  <si>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</si>
  <si>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</si>
  <si>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</si>
  <si>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</si>
  <si>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</si>
  <si>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</si>
  <si>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</si>
  <si>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</si>
  <si>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</si>
  <si>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</si>
  <si>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</si>
  <si>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</si>
  <si>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</si>
  <si>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</si>
  <si>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</si>
  <si>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</si>
  <si>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</si>
  <si>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</si>
  <si>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</si>
  <si>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</si>
  <si>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</si>
  <si>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</si>
  <si>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</si>
  <si>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</si>
  <si>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</si>
  <si>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</si>
  <si>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</si>
  <si>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</si>
  <si>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</si>
  <si>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</si>
  <si>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</si>
  <si>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</si>
  <si>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</si>
  <si>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</si>
  <si>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</si>
  <si>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</si>
  <si>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</si>
  <si>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</si>
  <si>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</si>
  <si>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</si>
  <si>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</si>
  <si>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</si>
  <si>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</si>
  <si>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</si>
  <si>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</si>
  <si>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</si>
  <si>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</si>
  <si>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</si>
  <si>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</si>
  <si>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</si>
  <si>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</si>
  <si>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</si>
  <si>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</si>
  <si>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</si>
  <si>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</si>
  <si>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</si>
  <si>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</si>
  <si>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</si>
  <si>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</si>
  <si>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</si>
  <si>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</si>
  <si>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</si>
  <si>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</si>
  <si>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</si>
  <si>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</si>
  <si>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</si>
  <si>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</si>
  <si>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</si>
  <si>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</si>
  <si>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</si>
  <si>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</si>
  <si>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</si>
  <si>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</si>
  <si>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</si>
  <si>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</si>
  <si>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</si>
  <si>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</si>
  <si>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</si>
  <si>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</si>
  <si>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</si>
  <si>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</si>
  <si>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</si>
  <si>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</si>
  <si>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</si>
  <si>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</si>
  <si>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</si>
  <si>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</si>
  <si>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</si>
  <si>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</si>
  <si>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</si>
  <si>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</si>
  <si>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</si>
  <si>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</si>
  <si>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</si>
  <si>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</si>
  <si>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</si>
  <si>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</si>
  <si>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</si>
  <si>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</si>
  <si>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</si>
  <si>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</si>
  <si>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</si>
  <si>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</si>
  <si>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</si>
  <si>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</si>
  <si>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</si>
  <si>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</si>
  <si>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</si>
  <si>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</si>
  <si>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</si>
  <si>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</si>
  <si>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</si>
  <si>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</si>
  <si>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</si>
  <si>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</si>
  <si>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</si>
  <si>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</si>
  <si>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</si>
  <si>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</si>
  <si>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</si>
  <si>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</si>
  <si>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</si>
  <si>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</si>
  <si>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</si>
  <si>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</si>
  <si>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</si>
  <si>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</si>
  <si>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</si>
  <si>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</si>
  <si>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</si>
  <si>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</si>
  <si>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</si>
  <si>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</si>
  <si>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</si>
  <si>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</si>
  <si>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</si>
  <si>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</si>
  <si>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</si>
  <si>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</si>
  <si>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</si>
  <si>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</si>
  <si>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</si>
  <si>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</si>
  <si>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</si>
  <si>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</si>
  <si>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</si>
  <si>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</si>
  <si>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</si>
  <si>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</si>
  <si>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</si>
  <si>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</si>
  <si>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</si>
  <si>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</si>
  <si>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</si>
  <si>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</si>
  <si>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</si>
  <si>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</si>
  <si>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</si>
  <si>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</si>
  <si>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</si>
  <si>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</si>
  <si>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</si>
  <si>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</si>
  <si>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</si>
  <si>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</si>
  <si>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</si>
  <si>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</si>
  <si>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</si>
  <si>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</si>
  <si>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</si>
  <si>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</si>
  <si>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</si>
  <si>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</si>
  <si>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</si>
  <si>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</si>
  <si>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</si>
  <si>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</si>
  <si>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</si>
  <si>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</si>
  <si>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</si>
  <si>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</si>
  <si>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</si>
  <si>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</si>
  <si>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</si>
  <si>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</si>
  <si>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</si>
  <si>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</si>
  <si>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</si>
  <si>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</si>
  <si>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</si>
  <si>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</si>
  <si>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</si>
  <si>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</si>
  <si>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</si>
  <si>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</si>
  <si>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</si>
  <si>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</si>
  <si>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</si>
  <si>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</si>
  <si>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</si>
  <si>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</si>
  <si>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</si>
  <si>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</si>
  <si>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</si>
  <si>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</si>
  <si>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</si>
  <si>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</si>
  <si>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</si>
  <si>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</si>
  <si>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</si>
  <si>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</si>
  <si>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</si>
  <si>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</si>
  <si>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</si>
  <si>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</si>
  <si>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</si>
  <si>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</si>
  <si>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</si>
  <si>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</si>
  <si>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</si>
  <si>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</si>
  <si>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</si>
  <si>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</si>
  <si>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</si>
  <si>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</si>
  <si>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</si>
  <si>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</si>
  <si>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</si>
  <si>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</si>
  <si>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</si>
  <si>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</si>
  <si>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</si>
  <si>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</si>
  <si>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</si>
  <si>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</si>
  <si>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</si>
  <si>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</si>
  <si>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</si>
  <si>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</si>
  <si>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</si>
  <si>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</si>
  <si>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</si>
  <si>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</si>
  <si>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</si>
  <si>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</si>
  <si>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</si>
  <si>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</si>
  <si>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</si>
  <si>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</si>
  <si>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</si>
  <si>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</si>
  <si>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</si>
  <si>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</si>
  <si>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</si>
  <si>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</si>
  <si>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</si>
  <si>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</si>
  <si>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</si>
  <si>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</si>
  <si>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</si>
  <si>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</si>
  <si>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</si>
  <si>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</si>
  <si>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</si>
  <si>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</si>
  <si>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</si>
  <si>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</si>
  <si>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</si>
  <si>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</si>
  <si>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</si>
  <si>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</si>
  <si>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</si>
  <si>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</si>
  <si>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</si>
  <si>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</si>
  <si>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</si>
  <si>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</si>
  <si>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</si>
  <si>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</si>
  <si>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</si>
  <si>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</si>
  <si>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</si>
  <si>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</si>
  <si>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</si>
  <si>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</si>
  <si>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</si>
  <si>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</si>
  <si>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</si>
  <si>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</si>
  <si>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</si>
  <si>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</si>
  <si>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</si>
  <si>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</si>
  <si>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</si>
  <si>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</si>
  <si>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</si>
  <si>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</si>
  <si>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</si>
  <si>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</si>
  <si>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</si>
  <si>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</si>
  <si>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</si>
  <si>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</si>
  <si>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</si>
  <si>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</si>
  <si>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</si>
  <si>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</si>
  <si>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</si>
  <si>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</si>
  <si>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</si>
  <si>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</si>
  <si>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</si>
  <si>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</si>
  <si>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</si>
  <si>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</si>
  <si>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</si>
  <si>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</si>
  <si>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</si>
  <si>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</si>
  <si>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</si>
  <si>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</si>
  <si>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</si>
  <si>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</si>
  <si>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</si>
  <si>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</si>
  <si>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</si>
  <si>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</si>
  <si>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</si>
  <si>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</si>
  <si>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</si>
  <si>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</si>
  <si>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</si>
  <si>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</si>
  <si>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</si>
  <si>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</si>
  <si>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</si>
  <si>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</si>
  <si>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</si>
  <si>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</si>
  <si>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</si>
  <si>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</si>
  <si>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</si>
  <si>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</si>
  <si>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</si>
  <si>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</si>
  <si>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</si>
  <si>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</si>
  <si>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</si>
  <si>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</si>
  <si>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</si>
  <si>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</si>
  <si>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</si>
  <si>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</si>
  <si>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</si>
  <si>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</si>
  <si>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</si>
  <si>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</si>
  <si>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</si>
  <si>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</si>
  <si>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</si>
  <si>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</si>
  <si>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</si>
  <si>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</si>
  <si>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</si>
  <si>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</si>
  <si>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</si>
  <si>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</si>
  <si>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</si>
  <si>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</si>
  <si>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</si>
  <si>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</si>
  <si>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</si>
  <si>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</si>
  <si>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</si>
  <si>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</si>
  <si>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</si>
  <si>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</si>
  <si>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</si>
  <si>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</si>
  <si>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</si>
  <si>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</si>
  <si>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</si>
  <si>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</si>
  <si>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</si>
  <si>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</si>
  <si>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</si>
  <si>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</si>
  <si>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</si>
  <si>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</si>
  <si>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</si>
  <si>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</si>
  <si>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</si>
  <si>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</si>
  <si>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</si>
  <si>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</si>
  <si>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</si>
  <si>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</si>
  <si>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</si>
  <si>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</si>
  <si>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</si>
  <si>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</si>
  <si>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</si>
  <si>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</si>
  <si>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</si>
  <si>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</si>
  <si>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</si>
  <si>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</si>
  <si>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</si>
  <si>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</si>
  <si>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</si>
  <si>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</si>
  <si>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</si>
  <si>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</si>
  <si>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</si>
  <si>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</si>
  <si>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</si>
  <si>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</si>
  <si>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</si>
  <si>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</si>
  <si>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</si>
  <si>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</si>
  <si>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</si>
  <si>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</si>
  <si>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</si>
  <si>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</si>
  <si>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</si>
  <si>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</si>
  <si>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</si>
  <si>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</si>
  <si>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</si>
  <si>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</si>
  <si>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</si>
  <si>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</si>
  <si>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</si>
  <si>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</si>
  <si>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</si>
  <si>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</si>
  <si>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</si>
  <si>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</si>
  <si>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</si>
  <si>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</si>
  <si>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</si>
  <si>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</si>
  <si>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</si>
  <si>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</si>
  <si>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</si>
  <si>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</si>
  <si>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</si>
  <si>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</si>
  <si>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</si>
  <si>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</si>
  <si>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</si>
  <si>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</si>
  <si>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</si>
  <si>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</si>
  <si>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</si>
  <si>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</si>
  <si>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</si>
  <si>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</si>
  <si>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</si>
  <si>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</si>
  <si>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</si>
  <si>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</si>
  <si>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</si>
  <si>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</si>
  <si>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</si>
  <si>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</si>
  <si>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</si>
  <si>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</si>
  <si>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</si>
  <si>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</si>
  <si>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</si>
  <si>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</si>
  <si>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</si>
  <si>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</si>
  <si>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</si>
  <si>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</si>
  <si>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</si>
  <si>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</si>
  <si>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</si>
  <si>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</si>
  <si>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</si>
  <si>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</si>
  <si>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</si>
  <si>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</si>
  <si>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</si>
  <si>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</si>
  <si>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</si>
  <si>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</si>
  <si>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</si>
  <si>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</si>
  <si>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</si>
  <si>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</si>
  <si>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</si>
  <si>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</si>
  <si>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</si>
  <si>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</si>
  <si>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</si>
  <si>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</si>
  <si>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</si>
  <si>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</si>
  <si>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</si>
  <si>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</si>
  <si>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</si>
  <si>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</si>
  <si>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</si>
  <si>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</si>
  <si>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</si>
  <si>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</si>
  <si>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</si>
  <si>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</si>
  <si>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</si>
  <si>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</si>
  <si>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</si>
  <si>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</si>
  <si>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</si>
  <si>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</si>
  <si>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</si>
  <si>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</si>
  <si>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</si>
  <si>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</si>
  <si>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</si>
  <si>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</si>
  <si>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</si>
  <si>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</si>
  <si>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</si>
  <si>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</si>
  <si>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</si>
  <si>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</si>
  <si>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</si>
  <si>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</si>
  <si>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</si>
  <si>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</si>
  <si>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</si>
  <si>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</si>
  <si>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</si>
  <si>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</si>
  <si>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</si>
  <si>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</si>
  <si>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</si>
  <si>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</si>
  <si>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</si>
  <si>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</si>
  <si>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</si>
  <si>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</si>
  <si>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</si>
  <si>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</si>
  <si>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</si>
  <si>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</si>
  <si>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</si>
  <si>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</si>
  <si>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</si>
  <si>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</si>
  <si>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</si>
  <si>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</si>
  <si>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</si>
  <si>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</si>
  <si>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</si>
  <si>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</si>
  <si>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</si>
  <si>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</si>
  <si>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</si>
  <si>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</si>
  <si>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</si>
  <si>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</si>
  <si>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</si>
  <si>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</si>
  <si>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</si>
  <si>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</si>
  <si>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</si>
  <si>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</si>
  <si>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</si>
  <si>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</si>
  <si>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</si>
  <si>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</si>
  <si>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</si>
  <si>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</si>
  <si>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</si>
  <si>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</si>
  <si>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</si>
  <si>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</si>
  <si>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</si>
  <si>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</si>
  <si>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</si>
  <si>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</si>
  <si>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</si>
  <si>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</si>
  <si>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</si>
  <si>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</si>
  <si>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</si>
  <si>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</si>
  <si>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</si>
  <si>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</si>
  <si>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</si>
  <si>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</si>
  <si>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</si>
  <si>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</si>
  <si>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</si>
  <si>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</si>
  <si>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</si>
  <si>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</si>
  <si>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</si>
  <si>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</si>
  <si>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</si>
  <si>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</si>
  <si>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</si>
  <si>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</si>
  <si>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</si>
  <si>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</si>
  <si>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</si>
  <si>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</si>
  <si>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</si>
  <si>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</si>
  <si>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</si>
  <si>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</si>
  <si>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</si>
  <si>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</si>
  <si>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</si>
  <si>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</si>
  <si>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</si>
  <si>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</si>
  <si>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</si>
  <si>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</si>
  <si>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</si>
  <si>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</si>
  <si>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</si>
  <si>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</si>
  <si>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</si>
  <si>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</si>
  <si>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</si>
  <si>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</si>
  <si>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</si>
  <si>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</si>
  <si>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</si>
  <si>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</si>
  <si>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</si>
  <si>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</si>
  <si>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</si>
  <si>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</si>
  <si>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</si>
  <si>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</si>
  <si>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</si>
  <si>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</si>
  <si>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</si>
  <si>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</si>
  <si>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</si>
  <si>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</si>
  <si>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</si>
  <si>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</si>
  <si>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</si>
  <si>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</si>
  <si>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</si>
  <si>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</si>
  <si>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</si>
  <si>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</si>
  <si>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</si>
  <si>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</si>
  <si>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</si>
  <si>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</si>
  <si>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</si>
  <si>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</si>
  <si>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</si>
  <si>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</si>
  <si>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</si>
  <si>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</si>
  <si>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</si>
  <si>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</si>
  <si>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</si>
  <si>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</si>
  <si>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</si>
  <si>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</si>
  <si>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</si>
  <si>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</si>
  <si>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</si>
  <si>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</si>
  <si>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</si>
  <si>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</si>
  <si>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</si>
  <si>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</si>
  <si>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</si>
  <si>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</si>
  <si>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</si>
  <si>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</si>
  <si>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</si>
  <si>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</si>
  <si>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</si>
  <si>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</si>
  <si>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</si>
  <si>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</si>
  <si>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</si>
  <si>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</si>
  <si>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</si>
  <si>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</si>
  <si>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</si>
  <si>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</si>
  <si>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</si>
  <si>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</si>
  <si>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</si>
  <si>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</si>
  <si>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</si>
  <si>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</si>
  <si>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</si>
  <si>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</si>
  <si>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</si>
  <si>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</si>
  <si>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</si>
  <si>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</si>
  <si>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</si>
  <si>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</si>
  <si>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</si>
  <si>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</si>
  <si>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</si>
  <si>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</si>
  <si>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</si>
  <si>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</si>
  <si>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</si>
  <si>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</si>
  <si>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</si>
  <si>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</si>
  <si>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</si>
  <si>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</si>
  <si>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</si>
  <si>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</si>
  <si>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</si>
  <si>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</si>
  <si>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</si>
  <si>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</si>
  <si>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</si>
  <si>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</si>
  <si>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</si>
  <si>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</si>
  <si>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</si>
  <si>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</si>
  <si>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</si>
  <si>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</si>
  <si>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</si>
  <si>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</si>
  <si>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</si>
  <si>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</si>
  <si>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</si>
  <si>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</si>
  <si>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</si>
  <si>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</si>
  <si>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</si>
  <si>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</si>
  <si>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</si>
  <si>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</si>
  <si>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</si>
  <si>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</si>
  <si>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</si>
  <si>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</si>
  <si>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</si>
  <si>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</si>
  <si>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</si>
  <si>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</si>
  <si>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</si>
  <si>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</si>
  <si>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</si>
  <si>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</si>
  <si>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</si>
  <si>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</si>
  <si>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</si>
  <si>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</si>
  <si>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</si>
  <si>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</si>
  <si>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</si>
  <si>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</si>
  <si>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</si>
  <si>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</si>
  <si>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</si>
  <si>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</si>
  <si>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</si>
  <si>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</si>
  <si>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</si>
  <si>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</si>
  <si>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</si>
  <si>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</si>
  <si>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</si>
  <si>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</si>
  <si>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</si>
  <si>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</si>
  <si>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</si>
  <si>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</si>
  <si>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</si>
  <si>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</si>
  <si>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</si>
  <si>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</si>
  <si>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</si>
  <si>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</si>
  <si>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</si>
  <si>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</si>
  <si>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</si>
  <si>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</si>
  <si>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</si>
  <si>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</si>
  <si>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</si>
  <si>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</si>
  <si>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</si>
  <si>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</si>
  <si>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</si>
  <si>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</si>
  <si>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</si>
  <si>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</si>
  <si>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</si>
  <si>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</si>
  <si>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</si>
  <si>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</si>
  <si>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</si>
  <si>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</si>
  <si>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</si>
  <si>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</si>
  <si>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</si>
  <si>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</si>
  <si>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</si>
  <si>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</si>
  <si>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</si>
  <si>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</si>
  <si>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</si>
  <si>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</si>
  <si>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</si>
  <si>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</si>
  <si>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</si>
  <si>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</si>
  <si>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</si>
  <si>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</si>
  <si>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</si>
  <si>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</si>
  <si>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</si>
  <si>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</si>
  <si>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</si>
  <si>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</si>
  <si>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</si>
  <si>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</si>
  <si>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</si>
  <si>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</si>
  <si>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</si>
  <si>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</si>
  <si>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</si>
  <si>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</si>
  <si>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</si>
  <si>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</si>
  <si>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</si>
  <si>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</si>
  <si>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</si>
  <si>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</si>
  <si>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</si>
  <si>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</si>
  <si>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</si>
  <si>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</si>
  <si>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</si>
  <si>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</si>
  <si>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</si>
  <si>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</si>
  <si>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</si>
  <si>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</si>
  <si>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</si>
  <si>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</si>
  <si>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</si>
  <si>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</si>
  <si>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</si>
  <si>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</si>
  <si>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</si>
  <si>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</si>
  <si>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</si>
  <si>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</si>
  <si>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</si>
  <si>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</si>
  <si>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</si>
  <si>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</si>
  <si>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</si>
  <si>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</si>
  <si>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</si>
  <si>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</si>
  <si>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</si>
  <si>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</si>
  <si>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</si>
  <si>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</si>
  <si>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</si>
  <si>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</si>
  <si>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</si>
  <si>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</si>
  <si>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</si>
  <si>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</si>
  <si>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</si>
  <si>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</si>
  <si>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</si>
  <si>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</si>
  <si>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</si>
  <si>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</si>
  <si>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</si>
  <si>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</si>
  <si>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</si>
  <si>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</si>
  <si>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</si>
  <si>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</si>
  <si>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</si>
  <si>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</si>
  <si>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</si>
  <si>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</si>
  <si>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</si>
  <si>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</si>
  <si>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</si>
  <si>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</si>
  <si>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</si>
  <si>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</si>
  <si>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</si>
  <si>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</si>
  <si>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</si>
  <si>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</si>
  <si>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</si>
  <si>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</si>
  <si>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</si>
  <si>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</si>
  <si>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</si>
  <si>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</si>
  <si>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</si>
  <si>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</si>
  <si>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</si>
  <si>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</si>
  <si>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</si>
  <si>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</si>
  <si>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</si>
  <si>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</si>
  <si>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</si>
  <si>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</si>
  <si>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</si>
  <si>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</si>
  <si>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</si>
  <si>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</si>
  <si>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</si>
  <si>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</si>
  <si>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</si>
  <si>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</si>
  <si>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</si>
  <si>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</si>
  <si>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</si>
  <si>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</si>
  <si>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</si>
  <si>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</si>
  <si>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</si>
  <si>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</si>
  <si>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</si>
  <si>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</si>
  <si>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</si>
  <si>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</si>
  <si>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</si>
  <si>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</si>
  <si>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</si>
  <si>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</si>
  <si>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</si>
  <si>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</si>
  <si>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</si>
  <si>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</si>
  <si>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</si>
  <si>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</si>
  <si>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</si>
  <si>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</si>
  <si>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</si>
  <si>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</si>
  <si>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</si>
  <si>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</si>
  <si>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</si>
  <si>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</si>
  <si>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</si>
  <si>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</si>
  <si>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</si>
  <si>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</si>
  <si>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</si>
  <si>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</si>
  <si>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</si>
  <si>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</si>
  <si>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</si>
  <si>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</si>
  <si>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</si>
  <si>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</si>
  <si>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</si>
  <si>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</si>
  <si>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</si>
  <si>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</si>
  <si>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</si>
  <si>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</si>
  <si>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</si>
  <si>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</si>
  <si>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</si>
  <si>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</si>
  <si>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</si>
  <si>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</si>
  <si>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</si>
  <si>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</si>
  <si>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</si>
  <si>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</si>
  <si>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</si>
  <si>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</si>
  <si>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</si>
  <si>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</si>
  <si>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</si>
  <si>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</si>
  <si>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</si>
  <si>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</si>
  <si>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</si>
  <si>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</si>
  <si>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</si>
  <si>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</si>
  <si>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</si>
  <si>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</si>
  <si>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</si>
  <si>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</si>
  <si>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</si>
  <si>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</si>
  <si>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</si>
  <si>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</si>
  <si>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</si>
  <si>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</si>
  <si>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</si>
  <si>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</si>
  <si>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</si>
  <si>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</si>
  <si>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</si>
  <si>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</si>
  <si>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</si>
  <si>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</si>
  <si>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</si>
  <si>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</si>
  <si>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</si>
  <si>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</si>
  <si>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</si>
  <si>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</si>
  <si>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</si>
  <si>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</si>
  <si>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</si>
  <si>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</si>
  <si>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</si>
  <si>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</si>
  <si>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</si>
  <si>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</si>
  <si>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</si>
  <si>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</si>
  <si>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</si>
  <si>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</si>
  <si>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</si>
  <si>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</si>
  <si>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</si>
  <si>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</si>
  <si>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</si>
  <si>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</si>
  <si>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</si>
  <si>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</si>
  <si>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</si>
  <si>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</si>
  <si>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</si>
  <si>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</si>
  <si>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</si>
  <si>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</si>
  <si>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</si>
  <si>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</si>
  <si>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</si>
  <si>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</si>
  <si>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</si>
  <si>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</si>
  <si>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</si>
  <si>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</si>
  <si>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</si>
  <si>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</si>
  <si>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</si>
  <si>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</si>
  <si>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</si>
  <si>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</si>
  <si>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</si>
  <si>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</si>
  <si>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</si>
  <si>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</si>
  <si>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</si>
  <si>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</si>
  <si>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</si>
  <si>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</si>
  <si>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</si>
  <si>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</si>
  <si>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</si>
  <si>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</si>
  <si>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</si>
  <si>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</si>
  <si>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</si>
  <si>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</si>
  <si>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</si>
  <si>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</si>
  <si>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</si>
  <si>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</si>
  <si>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</si>
  <si>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</si>
  <si>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</si>
  <si>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</si>
  <si>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</si>
  <si>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</si>
  <si>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</si>
  <si>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</si>
  <si>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</si>
  <si>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</si>
  <si>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</si>
  <si>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</si>
  <si>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</si>
  <si>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</si>
  <si>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</si>
  <si>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</si>
  <si>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</si>
  <si>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</si>
  <si>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</si>
  <si>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</si>
  <si>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</si>
  <si>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</si>
  <si>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</si>
  <si>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</si>
  <si>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</si>
  <si>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</si>
  <si>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</si>
  <si>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</si>
  <si>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</si>
  <si>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</si>
  <si>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</si>
  <si>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</si>
  <si>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</si>
  <si>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</si>
  <si>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</si>
  <si>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</si>
  <si>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</si>
  <si>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</si>
  <si>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</si>
  <si>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</si>
  <si>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</si>
  <si>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</si>
  <si>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</si>
  <si>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</si>
  <si>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</si>
  <si>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</si>
  <si>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</si>
  <si>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</si>
  <si>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</si>
  <si>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</si>
  <si>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</si>
  <si>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</si>
  <si>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</si>
  <si>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</si>
  <si>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</si>
  <si>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</si>
  <si>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</si>
  <si>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</si>
  <si>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</si>
  <si>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</si>
  <si>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</si>
  <si>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</si>
  <si>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</si>
  <si>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</si>
  <si>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</si>
  <si>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</si>
  <si>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</si>
  <si>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</si>
  <si>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</si>
  <si>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</si>
  <si>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</si>
  <si>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</si>
  <si>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</si>
  <si>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</si>
  <si>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</si>
  <si>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</si>
  <si>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</si>
  <si>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</si>
  <si>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</si>
  <si>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</si>
  <si>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</si>
  <si>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</si>
  <si>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</si>
  <si>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</si>
  <si>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</si>
  <si>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</si>
  <si>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</si>
  <si>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</si>
  <si>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</si>
  <si>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</si>
  <si>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</si>
  <si>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</si>
  <si>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</si>
  <si>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</si>
  <si>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</si>
  <si>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</si>
  <si>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</si>
  <si>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</si>
  <si>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</si>
  <si>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</si>
  <si>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</si>
  <si>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</si>
  <si>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</si>
  <si>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</si>
  <si>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</si>
  <si>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</si>
  <si>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</si>
  <si>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</si>
  <si>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</si>
  <si>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</si>
  <si>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</si>
  <si>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</si>
  <si>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</si>
  <si>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</si>
  <si>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</si>
  <si>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</si>
  <si>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</si>
  <si>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</si>
  <si>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</si>
  <si>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</si>
  <si>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</si>
  <si>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</si>
  <si>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</si>
  <si>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</si>
  <si>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</si>
  <si>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</si>
  <si>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</si>
  <si>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</si>
  <si>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</si>
  <si>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</si>
  <si>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</si>
  <si>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</si>
  <si>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</si>
  <si>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</si>
  <si>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</si>
  <si>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</si>
  <si>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</si>
  <si>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</si>
  <si>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</si>
  <si>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</si>
  <si>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</si>
  <si>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</si>
  <si>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</si>
  <si>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</si>
  <si>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</si>
  <si>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</si>
  <si>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</si>
  <si>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</si>
  <si>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</si>
  <si>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</si>
  <si>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</si>
  <si>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</si>
  <si>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</si>
  <si>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</si>
  <si>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</si>
  <si>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</si>
  <si>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</si>
  <si>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</si>
  <si>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</si>
  <si>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</si>
  <si>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</si>
  <si>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</si>
  <si>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</si>
  <si>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</si>
  <si>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</si>
  <si>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</si>
  <si>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</si>
  <si>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</si>
  <si>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</si>
  <si>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</si>
  <si>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</si>
  <si>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</si>
  <si>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</si>
  <si>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</si>
  <si>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</si>
  <si>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</si>
  <si>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</si>
  <si>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</si>
  <si>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</si>
  <si>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</si>
  <si>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</si>
  <si>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</si>
  <si>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</si>
  <si>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</si>
  <si>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</si>
  <si>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</si>
  <si>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</si>
  <si>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</si>
  <si>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</si>
  <si>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</si>
  <si>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</si>
  <si>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</si>
  <si>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</si>
  <si>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</si>
  <si>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</si>
  <si>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</si>
  <si>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</si>
  <si>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</si>
  <si>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</si>
  <si>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</si>
  <si>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</si>
  <si>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</si>
  <si>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</si>
  <si>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</si>
  <si>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</si>
  <si>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</si>
  <si>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</si>
  <si>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</si>
  <si>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</si>
  <si>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</si>
  <si>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</si>
  <si>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</si>
  <si>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</si>
  <si>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</si>
  <si>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</si>
  <si>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</si>
  <si>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</si>
  <si>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</si>
  <si>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</si>
  <si>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</si>
  <si>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</si>
  <si>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</si>
  <si>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</si>
  <si>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</si>
  <si>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</si>
  <si>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</si>
  <si>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</si>
  <si>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</si>
  <si>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</si>
  <si>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</si>
  <si>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</si>
  <si>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</si>
  <si>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</si>
  <si>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</si>
  <si>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</si>
  <si>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</si>
  <si>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</si>
  <si>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</si>
  <si>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</si>
  <si>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</si>
  <si>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</si>
  <si>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</si>
  <si>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</si>
  <si>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</si>
  <si>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</si>
  <si>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</si>
  <si>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</si>
  <si>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</si>
  <si>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</si>
  <si>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</si>
  <si>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</si>
  <si>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</si>
  <si>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</si>
  <si>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</si>
  <si>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</si>
  <si>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</si>
  <si>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</si>
  <si>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</si>
  <si>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</si>
  <si>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</si>
  <si>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</si>
  <si>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</si>
  <si>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</si>
  <si>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</si>
  <si>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</si>
  <si>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</si>
  <si>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</si>
  <si>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</si>
  <si>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</si>
  <si>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</si>
  <si>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</si>
  <si>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</si>
  <si>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</si>
  <si>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</si>
  <si>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</si>
  <si>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</si>
  <si>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</si>
  <si>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</si>
  <si>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</si>
  <si>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</si>
  <si>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</si>
  <si>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</si>
  <si>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</si>
  <si>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</si>
  <si>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</si>
  <si>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</si>
  <si>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</si>
  <si>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</si>
  <si>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</si>
  <si>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</si>
  <si>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</si>
  <si>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</si>
  <si>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</si>
  <si>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</si>
  <si>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</si>
  <si>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</si>
  <si>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</si>
  <si>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</si>
  <si>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</si>
  <si>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</si>
  <si>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</si>
  <si>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</si>
  <si>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</si>
  <si>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</si>
  <si>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</si>
  <si>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</si>
  <si>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</si>
  <si>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</si>
  <si>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</si>
  <si>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</si>
  <si>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</si>
  <si>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</si>
  <si>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</si>
  <si>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</si>
  <si>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</si>
  <si>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</si>
  <si>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</si>
  <si>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</si>
  <si>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</si>
  <si>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</si>
  <si>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</si>
  <si>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</si>
  <si>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</si>
  <si>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</si>
  <si>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</si>
  <si>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</si>
  <si>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</si>
  <si>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</si>
  <si>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</si>
  <si>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</si>
  <si>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</si>
  <si>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</si>
  <si>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</si>
  <si>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</si>
  <si>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</si>
  <si>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</si>
  <si>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</si>
  <si>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</si>
  <si>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</si>
  <si>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</si>
  <si>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</si>
  <si>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</si>
  <si>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</si>
  <si>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</si>
  <si>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</si>
  <si>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</si>
  <si>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</si>
  <si>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</si>
  <si>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</si>
  <si>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</si>
  <si>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</si>
  <si>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</si>
  <si>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</si>
  <si>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</si>
  <si>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</si>
  <si>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</si>
  <si>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</si>
  <si>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</si>
  <si>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</si>
  <si>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</si>
  <si>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</si>
  <si>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</si>
  <si>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</si>
  <si>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</si>
  <si>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</si>
  <si>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</si>
  <si>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</si>
  <si>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</si>
  <si>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</si>
  <si>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</si>
  <si>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</si>
  <si>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</si>
  <si>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</si>
  <si>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</si>
  <si>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</si>
  <si>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</si>
  <si>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</si>
  <si>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</si>
  <si>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</si>
  <si>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</si>
  <si>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</si>
  <si>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</si>
  <si>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</si>
  <si>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</si>
  <si>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</si>
  <si>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</si>
  <si>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</si>
  <si>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</si>
  <si>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</si>
  <si>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</si>
  <si>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</si>
  <si>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</si>
  <si>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</si>
  <si>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</si>
  <si>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</si>
  <si>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</si>
  <si>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</si>
  <si>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</si>
  <si>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</si>
  <si>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</si>
  <si>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</si>
  <si>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</si>
  <si>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</si>
  <si>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</si>
  <si>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</si>
  <si>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</si>
  <si>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</si>
  <si>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</si>
  <si>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</si>
  <si>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</si>
  <si>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</si>
  <si>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</si>
  <si>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</si>
  <si>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</si>
  <si>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</si>
  <si>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</si>
  <si>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</si>
  <si>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</si>
  <si>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</si>
  <si>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</si>
  <si>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</si>
  <si>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</si>
  <si>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</si>
  <si>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</si>
  <si>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</si>
  <si>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</si>
  <si>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</si>
  <si>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</si>
  <si>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</si>
  <si>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</si>
  <si>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</si>
  <si>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</si>
  <si>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</si>
  <si>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</si>
  <si>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</si>
  <si>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</si>
  <si>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</si>
  <si>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</si>
  <si>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</si>
  <si>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</si>
  <si>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</si>
  <si>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</si>
  <si>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</si>
  <si>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</si>
  <si>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</si>
  <si>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</si>
  <si>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</si>
  <si>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</si>
  <si>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</si>
  <si>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</si>
  <si>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</si>
  <si>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</si>
  <si>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</si>
  <si>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</si>
  <si>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</si>
  <si>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</si>
  <si>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</si>
  <si>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</si>
  <si>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</si>
  <si>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</si>
  <si>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</si>
  <si>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</si>
  <si>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</si>
  <si>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</si>
  <si>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</si>
  <si>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</si>
  <si>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</si>
  <si>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</si>
  <si>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</si>
  <si>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</si>
  <si>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</si>
  <si>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</si>
  <si>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</si>
  <si>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</si>
  <si>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</si>
  <si>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</si>
  <si>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</si>
  <si>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</si>
  <si>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</si>
  <si>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</si>
  <si>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</si>
  <si>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</si>
  <si>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</si>
  <si>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</si>
  <si>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</si>
  <si>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</si>
  <si>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</si>
  <si>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</si>
  <si>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</si>
  <si>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</si>
  <si>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</si>
  <si>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</si>
  <si>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</si>
  <si>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</si>
  <si>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</si>
  <si>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</si>
  <si>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</si>
  <si>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</si>
  <si>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</si>
  <si>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</si>
  <si>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</si>
  <si>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</si>
  <si>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</si>
  <si>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</si>
  <si>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</si>
  <si>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</si>
  <si>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</si>
  <si>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</si>
  <si>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</si>
  <si>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</si>
  <si>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</si>
  <si>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</si>
  <si>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</si>
  <si>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</si>
  <si>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</si>
  <si>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</si>
  <si>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</si>
  <si>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</si>
  <si>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</si>
  <si>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</si>
  <si>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</si>
  <si>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</si>
  <si>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</si>
  <si>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</si>
  <si>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</si>
  <si>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</si>
  <si>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</si>
  <si>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</si>
  <si>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</si>
  <si>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</si>
  <si>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</si>
  <si>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</si>
  <si>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</si>
  <si>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</si>
  <si>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</si>
  <si>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</si>
  <si>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</si>
  <si>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</si>
  <si>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</si>
  <si>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</si>
  <si>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</si>
  <si>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</si>
  <si>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</si>
  <si>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</si>
  <si>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</si>
  <si>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</si>
  <si>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</si>
  <si>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</si>
  <si>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</si>
  <si>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</si>
  <si>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</si>
  <si>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</si>
  <si>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</si>
  <si>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</si>
  <si>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</si>
  <si>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</si>
  <si>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</si>
  <si>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</si>
  <si>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</si>
  <si>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</si>
  <si>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</si>
  <si>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</si>
  <si>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</si>
  <si>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</si>
  <si>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</si>
  <si>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</si>
  <si>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</si>
  <si>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</si>
  <si>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</si>
  <si>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</si>
  <si>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</si>
  <si>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</si>
  <si>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</si>
  <si>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</si>
  <si>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</si>
  <si>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</si>
  <si>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</si>
  <si>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</si>
  <si>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</si>
  <si>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</si>
  <si>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</si>
  <si>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</si>
  <si>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</si>
  <si>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</si>
  <si>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</si>
  <si>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</si>
  <si>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</si>
  <si>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</si>
  <si>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</si>
  <si>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</si>
  <si>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</si>
  <si>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</si>
  <si>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</si>
  <si>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</si>
  <si>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</si>
  <si>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</si>
  <si>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</si>
  <si>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</si>
  <si>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</si>
  <si>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</si>
  <si>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</si>
  <si>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</si>
  <si>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</si>
  <si>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</si>
  <si>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</si>
  <si>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</si>
  <si>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</si>
  <si>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</si>
  <si>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</si>
  <si>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</si>
  <si>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</si>
  <si>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</si>
  <si>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</si>
  <si>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</si>
  <si>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</si>
  <si>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</si>
  <si>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</si>
  <si>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</si>
  <si>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</si>
  <si>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</si>
  <si>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</si>
  <si>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</si>
  <si>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</si>
  <si>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</si>
  <si>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</si>
  <si>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</si>
  <si>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</si>
  <si>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</si>
  <si>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</si>
  <si>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</si>
  <si>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</si>
  <si>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</si>
  <si>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</si>
  <si>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</si>
  <si>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</si>
  <si>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</si>
  <si>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</si>
  <si>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</si>
  <si>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</si>
  <si>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</si>
  <si>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</si>
  <si>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</si>
  <si>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</si>
  <si>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</si>
  <si>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</si>
  <si>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</si>
  <si>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</si>
  <si>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</si>
  <si>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</si>
  <si>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</si>
  <si>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</si>
  <si>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</si>
  <si>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</si>
  <si>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</si>
  <si>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</si>
  <si>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</si>
  <si>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</si>
  <si>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</si>
  <si>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</si>
  <si>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</si>
  <si>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</si>
  <si>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</si>
  <si>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</si>
  <si>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</si>
  <si>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</si>
  <si>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</si>
  <si>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</si>
  <si>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</si>
  <si>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</si>
  <si>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</si>
  <si>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</si>
  <si>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</si>
  <si>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</si>
  <si>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</si>
  <si>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</si>
  <si>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</si>
  <si>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</si>
  <si>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</si>
  <si>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</si>
  <si>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</si>
  <si>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</si>
  <si>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</si>
  <si>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</si>
  <si>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</si>
  <si>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</si>
  <si>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</si>
  <si>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</si>
  <si>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</si>
  <si>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</si>
  <si>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</si>
  <si>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</si>
  <si>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</si>
  <si>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</si>
  <si>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</si>
  <si>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</si>
  <si>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</si>
  <si>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</si>
  <si>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</si>
  <si>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</si>
  <si>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</si>
  <si>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</si>
  <si>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</si>
  <si>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</si>
  <si>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</si>
  <si>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</si>
  <si>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</si>
  <si>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</si>
  <si>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</si>
  <si>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</si>
  <si>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</si>
  <si>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</si>
  <si>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</si>
  <si>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</si>
  <si>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</si>
  <si>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</si>
  <si>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</si>
  <si>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</si>
  <si>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</si>
  <si>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</si>
  <si>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</si>
  <si>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</si>
  <si>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</si>
  <si>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</si>
  <si>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</si>
  <si>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</si>
  <si>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</si>
  <si>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</si>
  <si>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</si>
  <si>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</si>
  <si>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</si>
  <si>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</si>
  <si>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</si>
  <si>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</si>
  <si>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</si>
  <si>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</si>
  <si>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</si>
  <si>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</si>
  <si>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</si>
  <si>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</si>
  <si>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</si>
  <si>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</si>
  <si>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</si>
  <si>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</si>
  <si>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</si>
  <si>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</si>
  <si>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</si>
  <si>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</si>
  <si>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</si>
  <si>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</si>
  <si>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</si>
  <si>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</si>
  <si>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</si>
  <si>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</si>
  <si>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</si>
  <si>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</si>
  <si>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</si>
  <si>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</si>
  <si>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</si>
  <si>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</si>
  <si>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</si>
  <si>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</si>
  <si>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</si>
  <si>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</si>
  <si>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</si>
  <si>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</si>
  <si>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</si>
  <si>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</si>
  <si>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</si>
  <si>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</si>
  <si>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</si>
  <si>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</si>
  <si>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</si>
  <si>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</si>
  <si>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</si>
  <si>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</si>
  <si>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</si>
  <si>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</si>
  <si>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</si>
  <si>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</si>
  <si>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</si>
  <si>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</si>
  <si>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</si>
  <si>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</si>
  <si>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</si>
  <si>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</si>
  <si>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</si>
  <si>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</si>
  <si>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</si>
  <si>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</si>
  <si>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</si>
  <si>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</si>
  <si>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</si>
  <si>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</si>
  <si>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</si>
  <si>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</si>
  <si>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</si>
  <si>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</si>
  <si>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</si>
  <si>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</si>
  <si>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</si>
  <si>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</si>
  <si>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</si>
  <si>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</si>
  <si>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</si>
  <si>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</si>
  <si>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</si>
  <si>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</si>
  <si>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</si>
  <si>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</si>
  <si>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</si>
  <si>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</si>
  <si>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</si>
  <si>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</si>
  <si>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</si>
  <si>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</si>
  <si>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</si>
  <si>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</si>
  <si>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</si>
  <si>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</si>
  <si>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</si>
  <si>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</si>
  <si>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</si>
  <si>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</si>
  <si>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</si>
  <si>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</si>
  <si>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</si>
  <si>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</si>
  <si>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</si>
  <si>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</si>
  <si>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</si>
  <si>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</si>
  <si>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</si>
  <si>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</si>
  <si>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</si>
  <si>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</si>
  <si>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</si>
  <si>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</si>
  <si>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</si>
  <si>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</si>
  <si>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</si>
  <si>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</si>
  <si>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</si>
  <si>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</si>
  <si>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</si>
  <si>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</si>
  <si>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</si>
  <si>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</si>
  <si>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</si>
  <si>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</si>
  <si>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</si>
  <si>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</si>
  <si>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</si>
  <si>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</si>
  <si>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</si>
  <si>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</si>
  <si>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</si>
  <si>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</si>
  <si>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</si>
  <si>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</si>
  <si>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</si>
  <si>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</si>
  <si>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</si>
  <si>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</si>
  <si>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</si>
  <si>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</si>
  <si>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</si>
  <si>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</si>
  <si>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</si>
  <si>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</si>
  <si>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</si>
  <si>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</si>
  <si>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</si>
  <si>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</si>
  <si>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</si>
  <si>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</si>
  <si>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</si>
  <si>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</si>
  <si>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</si>
  <si>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</si>
  <si>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</si>
  <si>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</si>
  <si>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</si>
  <si>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</si>
  <si>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</si>
  <si>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</si>
  <si>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</si>
  <si>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</si>
  <si>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</si>
  <si>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</si>
  <si>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</si>
  <si>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</si>
  <si>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</si>
  <si>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</si>
  <si>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</si>
  <si>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</si>
  <si>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</si>
  <si>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</si>
  <si>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</si>
  <si>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</si>
  <si>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</si>
  <si>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</si>
  <si>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</si>
  <si>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</si>
  <si>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</si>
  <si>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</si>
  <si>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</si>
  <si>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</si>
  <si>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</si>
  <si>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</si>
  <si>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</si>
  <si>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</si>
  <si>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</si>
  <si>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</si>
  <si>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</si>
  <si>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</si>
  <si>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</si>
  <si>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</si>
  <si>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</si>
  <si>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</si>
  <si>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</si>
  <si>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</si>
  <si>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</si>
  <si>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</si>
  <si>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</si>
  <si>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</si>
  <si>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</si>
  <si>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</si>
  <si>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</si>
  <si>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</si>
  <si>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</si>
  <si>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</si>
  <si>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</si>
  <si>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</si>
  <si>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</si>
  <si>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</si>
  <si>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</si>
  <si>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</si>
  <si>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</si>
  <si>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</si>
  <si>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</si>
  <si>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</si>
  <si>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</si>
  <si>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</si>
  <si>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</si>
  <si>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</si>
  <si>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</si>
  <si>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</si>
  <si>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</si>
  <si>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</si>
  <si>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</si>
  <si>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</si>
  <si>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</si>
  <si>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</si>
  <si>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</si>
  <si>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</si>
  <si>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</si>
  <si>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</si>
  <si>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</si>
  <si>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</si>
  <si>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</si>
  <si>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</si>
  <si>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</si>
  <si>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</si>
  <si>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</si>
  <si>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</si>
  <si>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</si>
  <si>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</si>
  <si>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</si>
  <si>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</si>
  <si>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</si>
  <si>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</si>
  <si>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</si>
  <si>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</si>
  <si>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</si>
  <si>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</si>
  <si>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</si>
  <si>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</si>
  <si>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</si>
  <si>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</si>
  <si>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</si>
  <si>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</si>
  <si>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</si>
  <si>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</si>
  <si>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</si>
  <si>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</si>
  <si>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</si>
  <si>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</si>
  <si>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</si>
  <si>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</si>
  <si>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</si>
  <si>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</si>
  <si>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</si>
  <si>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</si>
  <si>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</si>
  <si>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</si>
  <si>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</si>
  <si>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</si>
  <si>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</si>
  <si>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</si>
  <si>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</si>
  <si>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</si>
  <si>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</si>
  <si>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</si>
  <si>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</si>
  <si>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</si>
  <si>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</si>
  <si>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</si>
  <si>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</si>
  <si>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</si>
  <si>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</si>
  <si>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</si>
  <si>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</si>
  <si>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</si>
  <si>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</si>
  <si>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</si>
  <si>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</si>
  <si>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</si>
  <si>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</si>
  <si>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</si>
  <si>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</si>
  <si>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</si>
  <si>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</si>
  <si>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</si>
  <si>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</si>
  <si>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</si>
  <si>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</si>
  <si>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</si>
  <si>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</si>
  <si>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</si>
  <si>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</si>
  <si>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</si>
  <si>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</si>
  <si>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</si>
  <si>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</si>
  <si>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</si>
  <si>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</si>
  <si>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</si>
  <si>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</si>
  <si>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</si>
  <si>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</si>
  <si>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</si>
  <si>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</si>
  <si>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</si>
  <si>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</si>
  <si>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</si>
  <si>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</si>
  <si>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</si>
  <si>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</si>
  <si>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</si>
  <si>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</si>
  <si>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</si>
  <si>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</si>
  <si>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</si>
  <si>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</si>
  <si>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</si>
  <si>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</si>
  <si>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</si>
  <si>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</si>
  <si>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</si>
  <si>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</si>
  <si>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</si>
  <si>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</si>
  <si>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</si>
  <si>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</si>
  <si>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</si>
  <si>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</si>
  <si>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</si>
  <si>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</si>
  <si>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</si>
  <si>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</si>
  <si>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</si>
  <si>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</si>
  <si>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</si>
  <si>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</si>
  <si>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</si>
  <si>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</si>
  <si>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</si>
  <si>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</si>
  <si>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</si>
  <si>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</si>
  <si>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</si>
  <si>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</si>
  <si>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</si>
  <si>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</si>
  <si>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</si>
  <si>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</si>
  <si>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</si>
  <si>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</si>
  <si>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</si>
  <si>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</si>
  <si>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</si>
  <si>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</si>
  <si>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</si>
  <si>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</si>
  <si>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</si>
  <si>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</si>
  <si>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</si>
  <si>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</si>
  <si>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</si>
  <si>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</si>
  <si>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</si>
  <si>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</si>
  <si>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</si>
  <si>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</si>
  <si>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</si>
  <si>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</si>
  <si>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</si>
  <si>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</si>
  <si>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</si>
  <si>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</si>
  <si>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</si>
  <si>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</si>
  <si>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</si>
  <si>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</si>
  <si>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</si>
  <si>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</si>
  <si>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</si>
  <si>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</si>
  <si>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</si>
  <si>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</si>
  <si>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</si>
  <si>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</si>
  <si>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</si>
  <si>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</si>
  <si>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</si>
  <si>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</si>
  <si>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</si>
  <si>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</si>
  <si>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</si>
  <si>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</si>
  <si>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</si>
  <si>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</si>
  <si>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</si>
  <si>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</si>
  <si>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</si>
  <si>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</si>
  <si>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</si>
  <si>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</si>
  <si>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</si>
  <si>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</si>
  <si>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</si>
  <si>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</si>
  <si>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</si>
  <si>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</si>
  <si>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</si>
  <si>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</si>
  <si>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</si>
  <si>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</si>
  <si>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</si>
  <si>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</si>
  <si>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</si>
  <si>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</si>
  <si>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</si>
  <si>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</si>
  <si>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</si>
  <si>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</si>
  <si>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</si>
  <si>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</si>
  <si>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</si>
  <si>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</si>
  <si>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</si>
  <si>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</si>
  <si>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</si>
  <si>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</si>
  <si>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</si>
  <si>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</si>
  <si>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</si>
  <si>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</si>
  <si>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</si>
  <si>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</si>
  <si>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</si>
  <si>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</si>
  <si>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</si>
  <si>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</si>
  <si>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</si>
  <si>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</si>
  <si>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</si>
  <si>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</si>
  <si>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</si>
  <si>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</si>
  <si>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</si>
  <si>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</si>
  <si>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</si>
  <si>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</si>
  <si>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</si>
  <si>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</si>
  <si>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</si>
  <si>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</si>
  <si>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</si>
  <si>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</si>
  <si>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</si>
  <si>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</si>
  <si>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</si>
  <si>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</si>
  <si>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</si>
  <si>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</si>
  <si>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</si>
  <si>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</si>
  <si>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</si>
  <si>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</si>
  <si>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</si>
  <si>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</si>
  <si>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</si>
  <si>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</si>
  <si>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</si>
  <si>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</si>
  <si>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</si>
  <si>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</si>
  <si>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</si>
  <si>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</si>
  <si>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</si>
  <si>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</si>
  <si>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</si>
  <si>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</si>
  <si>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</si>
  <si>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</si>
  <si>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</si>
  <si>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</si>
  <si>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</si>
  <si>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</si>
  <si>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</si>
  <si>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</si>
  <si>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</si>
  <si>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</si>
  <si>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</si>
  <si>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</si>
  <si>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</si>
  <si>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</si>
  <si>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</si>
  <si>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</si>
  <si>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</si>
  <si>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</si>
  <si>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</si>
  <si>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</si>
  <si>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</si>
  <si>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</si>
  <si>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</si>
  <si>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</si>
  <si>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</si>
  <si>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</si>
  <si>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</si>
  <si>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</si>
  <si>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</si>
  <si>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</si>
  <si>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</si>
  <si>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</si>
  <si>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</si>
  <si>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</si>
  <si>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</si>
  <si>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</si>
  <si>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</si>
  <si>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</si>
  <si>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</si>
  <si>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</si>
  <si>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</si>
  <si>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</si>
  <si>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</si>
  <si>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</si>
  <si>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</si>
  <si>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</si>
  <si>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</si>
  <si>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</si>
  <si>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</si>
  <si>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</si>
  <si>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</si>
  <si>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</si>
  <si>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</si>
  <si>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</si>
  <si>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</si>
  <si>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</si>
  <si>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</si>
  <si>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</si>
  <si>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</si>
  <si>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</si>
  <si>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</si>
  <si>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</si>
  <si>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</si>
  <si>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</si>
  <si>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</si>
  <si>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</si>
  <si>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</si>
  <si>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</si>
  <si>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</si>
  <si>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</si>
  <si>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</si>
  <si>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</si>
  <si>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</si>
  <si>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</si>
  <si>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</si>
  <si>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</si>
  <si>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</si>
  <si>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</si>
  <si>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</si>
  <si>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</si>
  <si>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</si>
  <si>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</si>
  <si>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</si>
  <si>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</si>
  <si>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</si>
  <si>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</si>
  <si>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</si>
  <si>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</si>
  <si>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</si>
  <si>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</si>
  <si>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</si>
  <si>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</si>
  <si>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</si>
  <si>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</si>
  <si>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</si>
  <si>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</si>
  <si>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</si>
  <si>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</si>
  <si>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</si>
  <si>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</si>
  <si>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</si>
  <si>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</si>
  <si>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</si>
  <si>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</si>
  <si>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</si>
  <si>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</si>
  <si>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</si>
  <si>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</si>
  <si>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</si>
  <si>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</si>
  <si>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</si>
  <si>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</si>
  <si>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</si>
  <si>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</si>
  <si>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</si>
  <si>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</si>
  <si>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</si>
  <si>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</si>
  <si>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</si>
  <si>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</si>
  <si>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</si>
  <si>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</si>
  <si>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</si>
  <si>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</si>
  <si>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</si>
  <si>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</si>
  <si>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</si>
  <si>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</si>
  <si>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</si>
  <si>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</si>
  <si>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</si>
  <si>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</si>
  <si>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</si>
  <si>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</si>
  <si>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</si>
  <si>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</si>
  <si>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</si>
  <si>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</si>
  <si>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</si>
  <si>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</si>
  <si>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</si>
  <si>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</si>
  <si>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</si>
  <si>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</si>
  <si>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</si>
  <si>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</si>
  <si>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</si>
  <si>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</si>
  <si>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</si>
  <si>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</si>
  <si>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</si>
  <si>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</si>
  <si>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</si>
  <si>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</si>
  <si>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</si>
  <si>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</si>
  <si>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</si>
  <si>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</si>
  <si>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</si>
  <si>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</si>
  <si>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</si>
  <si>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</si>
  <si>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</si>
  <si>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</si>
  <si>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</si>
  <si>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</si>
  <si>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</si>
  <si>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</si>
  <si>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</si>
  <si>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</si>
  <si>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</si>
  <si>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</si>
  <si>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</si>
  <si>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</si>
  <si>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</si>
  <si>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</si>
  <si>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</si>
  <si>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</si>
  <si>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</si>
  <si>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</si>
  <si>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</si>
  <si>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</si>
  <si>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</si>
  <si>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</si>
  <si>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</si>
  <si>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</si>
  <si>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</si>
  <si>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</si>
  <si>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</si>
  <si>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</si>
  <si>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</si>
  <si>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</si>
  <si>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</si>
  <si>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</si>
  <si>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</si>
  <si>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</si>
  <si>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</si>
  <si>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</si>
  <si>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</si>
  <si>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</si>
  <si>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</si>
  <si>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</si>
  <si>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</si>
  <si>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</si>
  <si>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</si>
  <si>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</si>
  <si>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</si>
  <si>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</si>
  <si>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</si>
  <si>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</si>
  <si>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</si>
  <si>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</si>
  <si>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</si>
  <si>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</si>
  <si>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</si>
  <si>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</si>
  <si>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</si>
  <si>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</si>
  <si>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</si>
  <si>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</si>
  <si>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</si>
  <si>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</si>
  <si>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</si>
  <si>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</si>
  <si>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</si>
  <si>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</si>
  <si>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</si>
  <si>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</si>
  <si>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</si>
  <si>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</si>
  <si>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</si>
  <si>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</si>
  <si>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</si>
  <si>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</si>
  <si>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</si>
  <si>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</si>
  <si>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</si>
  <si>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</si>
  <si>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</si>
  <si>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</si>
  <si>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</si>
  <si>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</si>
  <si>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</si>
  <si>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</si>
  <si>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</si>
  <si>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</si>
  <si>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</si>
  <si>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</si>
  <si>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</si>
  <si>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</si>
  <si>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</si>
  <si>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</si>
  <si>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</si>
  <si>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</si>
  <si>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</si>
  <si>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</si>
  <si>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</si>
  <si>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</si>
  <si>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</si>
  <si>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</si>
  <si>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</si>
  <si>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</si>
  <si>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</si>
  <si>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</si>
  <si>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</si>
  <si>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</si>
  <si>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</si>
  <si>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</si>
  <si>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</si>
  <si>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</si>
  <si>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</si>
  <si>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</si>
  <si>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</si>
  <si>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</si>
  <si>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</si>
  <si>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</si>
  <si>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</si>
  <si>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</si>
  <si>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</si>
  <si>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</si>
  <si>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</si>
  <si>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</si>
  <si>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</si>
  <si>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</si>
  <si>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</si>
  <si>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</si>
  <si>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</si>
  <si>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</si>
  <si>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</si>
  <si>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</si>
  <si>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</si>
  <si>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</si>
  <si>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</si>
  <si>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</si>
  <si>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</si>
  <si>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</si>
  <si>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</si>
  <si>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</si>
  <si>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</si>
  <si>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</si>
  <si>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</si>
  <si>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</si>
  <si>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</si>
  <si>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</si>
  <si>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</si>
  <si>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</si>
  <si>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</si>
  <si>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</si>
  <si>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</si>
  <si>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</si>
  <si>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</si>
  <si>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</si>
  <si>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</si>
  <si>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</si>
  <si>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</si>
  <si>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</si>
  <si>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</si>
  <si>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</si>
  <si>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</si>
  <si>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</si>
  <si>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</si>
  <si>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</si>
  <si>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</si>
  <si>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</si>
  <si>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</si>
  <si>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</si>
  <si>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</si>
  <si>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</si>
  <si>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</si>
  <si>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</si>
  <si>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</si>
  <si>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</si>
  <si>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</si>
  <si>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</si>
  <si>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</si>
  <si>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</si>
  <si>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</si>
  <si>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</si>
  <si>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</si>
  <si>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</si>
  <si>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</si>
  <si>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</si>
  <si>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</si>
  <si>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</si>
  <si>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</si>
  <si>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</si>
  <si>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</si>
  <si>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</si>
  <si>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</si>
  <si>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</si>
  <si>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</si>
  <si>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</si>
  <si>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</si>
  <si>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</si>
  <si>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</si>
  <si>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</si>
  <si>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</si>
  <si>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</si>
  <si>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</si>
  <si>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</si>
  <si>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</si>
  <si>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</si>
  <si>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</si>
  <si>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</si>
  <si>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</si>
  <si>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</si>
  <si>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</si>
  <si>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</si>
  <si>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</si>
  <si>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</si>
  <si>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</si>
  <si>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</si>
  <si>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</si>
  <si>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</si>
  <si>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</si>
  <si>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</si>
  <si>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</si>
  <si>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</si>
  <si>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</si>
  <si>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</si>
  <si>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</si>
  <si>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</si>
  <si>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</si>
  <si>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</si>
  <si>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</si>
  <si>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</si>
  <si>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</si>
  <si>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</si>
  <si>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</si>
  <si>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</si>
  <si>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</si>
  <si>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</si>
  <si>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</si>
  <si>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</si>
  <si>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</si>
  <si>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</si>
  <si>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</si>
  <si>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</si>
  <si>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</si>
  <si>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</si>
  <si>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</si>
  <si>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</si>
  <si>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</si>
  <si>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</si>
  <si>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</si>
  <si>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</si>
  <si>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</si>
  <si>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</si>
  <si>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</si>
  <si>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</si>
  <si>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</si>
  <si>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</si>
  <si>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</si>
  <si>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</si>
  <si>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</si>
  <si>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</si>
  <si>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</si>
  <si>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</si>
  <si>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</si>
  <si>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</si>
  <si>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</si>
  <si>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</si>
  <si>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</si>
  <si>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</si>
  <si>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</si>
  <si>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</si>
  <si>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</si>
  <si>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</si>
  <si>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</si>
  <si>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</si>
  <si>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</si>
  <si>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</si>
  <si>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</si>
  <si>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</si>
  <si>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</si>
  <si>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</si>
  <si>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</si>
  <si>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</si>
  <si>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</si>
  <si>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</si>
  <si>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</si>
  <si>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</si>
  <si>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</si>
  <si>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</si>
  <si>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</si>
  <si>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</si>
  <si>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</si>
  <si>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</si>
  <si>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</si>
  <si>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</si>
  <si>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</si>
  <si>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</si>
  <si>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</si>
  <si>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</si>
  <si>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</si>
  <si>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</si>
  <si>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</si>
  <si>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</si>
  <si>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</si>
  <si>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</si>
  <si>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</si>
  <si>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</si>
  <si>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</si>
  <si>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</si>
  <si>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</si>
  <si>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</si>
  <si>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</si>
  <si>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</si>
  <si>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</si>
  <si>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</si>
  <si>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</si>
  <si>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</si>
  <si>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</si>
  <si>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</si>
  <si>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</si>
  <si>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</si>
  <si>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</si>
  <si>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</si>
  <si>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</si>
  <si>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</si>
  <si>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</si>
  <si>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</si>
  <si>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</si>
  <si>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</si>
  <si>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</si>
  <si>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</si>
  <si>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</si>
  <si>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</si>
  <si>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</si>
  <si>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</si>
  <si>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</si>
  <si>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</si>
  <si>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</si>
  <si>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</si>
  <si>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</si>
  <si>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</si>
  <si>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</si>
  <si>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</si>
  <si>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</si>
  <si>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</si>
  <si>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</si>
  <si>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</si>
  <si>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</si>
  <si>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</si>
  <si>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</si>
  <si>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</si>
  <si>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</si>
  <si>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</si>
  <si>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</si>
  <si>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</si>
  <si>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</si>
  <si>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</si>
  <si>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</si>
  <si>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</si>
  <si>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</si>
  <si>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</si>
  <si>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</si>
  <si>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</si>
  <si>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</si>
  <si>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</si>
  <si>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</si>
  <si>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</si>
  <si>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</si>
  <si>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</si>
  <si>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</si>
  <si>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</si>
  <si>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</si>
  <si>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</si>
  <si>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</si>
  <si>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</si>
  <si>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</si>
  <si>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</si>
  <si>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</si>
  <si>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</si>
  <si>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</si>
  <si>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</si>
  <si>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</si>
  <si>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</si>
  <si>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</si>
  <si>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</si>
  <si>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</si>
  <si>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</si>
  <si>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</si>
  <si>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</si>
  <si>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</si>
  <si>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</si>
  <si>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</si>
  <si>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</si>
  <si>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</si>
  <si>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</si>
  <si>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</si>
  <si>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</si>
  <si>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</si>
  <si>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</si>
  <si>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</si>
  <si>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</si>
  <si>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</si>
  <si>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</si>
  <si>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</si>
  <si>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</si>
  <si>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</si>
  <si>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</si>
  <si>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</si>
  <si>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</si>
  <si>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</si>
  <si>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</si>
  <si>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</si>
  <si>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</si>
  <si>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</si>
  <si>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</si>
  <si>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</si>
  <si>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</si>
  <si>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</si>
  <si>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</si>
  <si>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</si>
  <si>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</si>
  <si>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</si>
  <si>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</si>
  <si>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</si>
  <si>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</si>
  <si>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</si>
  <si>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</si>
  <si>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</si>
  <si>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</si>
  <si>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</si>
  <si>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</si>
  <si>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</si>
  <si>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</si>
  <si>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</si>
  <si>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</si>
  <si>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</si>
  <si>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</si>
  <si>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</si>
  <si>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</si>
  <si>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</si>
  <si>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</si>
  <si>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</si>
  <si>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</si>
  <si>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</si>
  <si>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</si>
  <si>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</si>
  <si>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</si>
  <si>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</si>
  <si>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</si>
  <si>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</si>
  <si>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</si>
  <si>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</si>
  <si>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</si>
  <si>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</si>
  <si>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</si>
  <si>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</si>
  <si>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</si>
  <si>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</si>
  <si>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</si>
  <si>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</si>
  <si>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</si>
  <si>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</si>
  <si>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</si>
  <si>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</si>
  <si>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</si>
  <si>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</si>
  <si>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</si>
  <si>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</si>
  <si>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</si>
  <si>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</si>
  <si>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</si>
  <si>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</si>
  <si>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</si>
  <si>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</si>
  <si>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</si>
  <si>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</si>
  <si>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</si>
  <si>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</si>
  <si>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</si>
  <si>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</si>
  <si>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</si>
  <si>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</si>
  <si>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</si>
  <si>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</si>
  <si>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</si>
  <si>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</si>
  <si>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</si>
  <si>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</si>
  <si>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</si>
  <si>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</si>
  <si>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</si>
  <si>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</si>
  <si>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</si>
  <si>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</si>
  <si>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</si>
  <si>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</si>
  <si>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</si>
  <si>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</si>
  <si>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</si>
  <si>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</si>
  <si>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</si>
  <si>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</si>
  <si>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</si>
  <si>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</si>
  <si>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</si>
  <si>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</si>
  <si>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</si>
  <si>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</si>
  <si>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</si>
  <si>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</si>
  <si>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</si>
  <si>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</si>
  <si>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</si>
  <si>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</si>
  <si>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</si>
  <si>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</si>
  <si>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</si>
  <si>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</si>
  <si>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</si>
  <si>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</si>
  <si>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</si>
  <si>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</si>
  <si>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</si>
  <si>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</si>
  <si>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</si>
  <si>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</si>
  <si>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</si>
  <si>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</si>
  <si>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</si>
  <si>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</si>
  <si>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</si>
  <si>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</si>
  <si>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</si>
  <si>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</si>
  <si>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</si>
  <si>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</si>
  <si>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</si>
  <si>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</si>
  <si>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</si>
  <si>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</si>
  <si>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</si>
  <si>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</si>
  <si>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</si>
  <si>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</si>
  <si>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</si>
  <si>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</si>
  <si>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</si>
  <si>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</si>
  <si>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</si>
  <si>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</si>
  <si>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</si>
  <si>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</si>
  <si>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</si>
  <si>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</si>
  <si>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</si>
  <si>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</si>
  <si>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</si>
  <si>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</si>
  <si>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</si>
  <si>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</si>
  <si>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</si>
  <si>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</si>
  <si>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</si>
  <si>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</si>
  <si>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</si>
  <si>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</si>
  <si>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</si>
  <si>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</si>
  <si>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</si>
  <si>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</si>
  <si>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</si>
  <si>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</si>
  <si>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</si>
  <si>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</si>
  <si>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</si>
  <si>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</si>
  <si>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</si>
  <si>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</si>
  <si>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</si>
  <si>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</si>
  <si>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</si>
  <si>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</si>
  <si>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</si>
  <si>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</si>
  <si>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</si>
  <si>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</si>
  <si>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</si>
  <si>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</si>
  <si>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</si>
  <si>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</si>
  <si>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</si>
  <si>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</si>
  <si>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</si>
  <si>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</si>
  <si>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</si>
  <si>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</si>
  <si>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</si>
  <si>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</si>
  <si>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</si>
  <si>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</si>
  <si>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</si>
  <si>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</si>
  <si>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</si>
  <si>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</si>
  <si>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</si>
  <si>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</si>
  <si>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</si>
  <si>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</si>
  <si>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</si>
  <si>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</si>
  <si>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</si>
  <si>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</si>
  <si>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</si>
  <si>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</si>
  <si>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</si>
  <si>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</si>
  <si>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</si>
  <si>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</si>
  <si>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</si>
  <si>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</si>
  <si>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</si>
  <si>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</si>
  <si>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</si>
  <si>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</si>
  <si>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</si>
  <si>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</si>
  <si>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</si>
  <si>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</si>
  <si>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</si>
  <si>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</si>
  <si>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</si>
  <si>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</si>
  <si>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</si>
  <si>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</si>
  <si>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</si>
  <si>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</si>
  <si>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</si>
  <si>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</si>
  <si>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</si>
  <si>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</si>
  <si>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</si>
  <si>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</si>
  <si>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</si>
  <si>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</si>
  <si>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</si>
  <si>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</si>
  <si>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</si>
  <si>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</si>
  <si>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</si>
  <si>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</si>
  <si>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</si>
  <si>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</si>
  <si>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</si>
  <si>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</si>
  <si>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</si>
  <si>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</si>
  <si>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</si>
  <si>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</si>
  <si>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</si>
  <si>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</si>
  <si>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</si>
  <si>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</si>
  <si>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</si>
  <si>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</si>
  <si>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</si>
  <si>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</si>
  <si>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</si>
  <si>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</si>
  <si>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</si>
  <si>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</si>
  <si>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</si>
  <si>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</si>
  <si>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</si>
  <si>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</si>
  <si>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</si>
  <si>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</si>
  <si>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</si>
  <si>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</si>
  <si>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</si>
  <si>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</si>
  <si>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</si>
  <si>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</si>
  <si>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</si>
  <si>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</si>
  <si>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</si>
  <si>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</si>
  <si>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</si>
  <si>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</si>
  <si>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</si>
  <si>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</si>
  <si>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</si>
  <si>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</si>
  <si>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</si>
  <si>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</si>
  <si>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</si>
  <si>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</si>
  <si>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</si>
  <si>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</si>
  <si>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</si>
  <si>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</si>
  <si>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</si>
  <si>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</si>
  <si>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</si>
  <si>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</si>
  <si>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</si>
  <si>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</si>
  <si>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</si>
  <si>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</si>
  <si>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</si>
  <si>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</si>
  <si>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</si>
  <si>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</si>
  <si>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</si>
  <si>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</si>
  <si>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</si>
  <si>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</si>
  <si>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</si>
  <si>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</si>
  <si>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</si>
  <si>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</si>
  <si>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</si>
  <si>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</si>
  <si>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</si>
  <si>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</si>
  <si>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</si>
  <si>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</si>
  <si>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</si>
  <si>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</si>
  <si>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</si>
  <si>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</si>
  <si>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</si>
  <si>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</si>
  <si>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</si>
  <si>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</si>
  <si>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</si>
  <si>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</si>
  <si>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</si>
  <si>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</si>
  <si>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</si>
  <si>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</si>
  <si>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</si>
  <si>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</si>
  <si>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</si>
  <si>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</si>
  <si>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</si>
  <si>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</si>
  <si>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</si>
  <si>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</si>
  <si>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</si>
  <si>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</si>
  <si>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</si>
  <si>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</si>
  <si>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</si>
  <si>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</si>
  <si>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</si>
  <si>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</si>
  <si>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</si>
  <si>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</si>
  <si>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</si>
  <si>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</si>
  <si>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</si>
  <si>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</si>
  <si>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</si>
  <si>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</si>
  <si>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</si>
  <si>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</si>
  <si>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</si>
  <si>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</si>
  <si>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</si>
  <si>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</si>
  <si>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</si>
  <si>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</si>
  <si>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</si>
  <si>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</si>
  <si>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</si>
  <si>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</si>
  <si>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</si>
  <si>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</si>
  <si>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</si>
  <si>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</si>
  <si>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</si>
  <si>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</si>
  <si>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</si>
  <si>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</si>
  <si>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</si>
  <si>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</si>
  <si>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</si>
  <si>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</si>
  <si>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</si>
  <si>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</si>
  <si>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</si>
  <si>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</si>
  <si>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</si>
  <si>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</si>
  <si>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</si>
  <si>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</si>
  <si>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</si>
  <si>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</si>
  <si>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</si>
  <si>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</si>
  <si>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</si>
  <si>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</si>
  <si>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</si>
  <si>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</si>
  <si>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</si>
  <si>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</si>
  <si>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</si>
  <si>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</si>
  <si>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</si>
  <si>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</si>
  <si>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</si>
  <si>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</si>
  <si>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</si>
  <si>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</si>
  <si>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</si>
  <si>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</si>
  <si>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</si>
  <si>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</si>
  <si>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</si>
  <si>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</si>
  <si>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</si>
  <si>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</si>
  <si>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</si>
  <si>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</si>
  <si>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</si>
  <si>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</si>
  <si>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</si>
  <si>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</si>
  <si>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</si>
  <si>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</si>
  <si>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</si>
  <si>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</si>
  <si>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</si>
  <si>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</si>
  <si>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</si>
  <si>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</si>
  <si>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</si>
  <si>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</si>
  <si>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</si>
  <si>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</si>
  <si>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</si>
  <si>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</si>
  <si>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</si>
  <si>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</si>
  <si>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</si>
  <si>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</si>
  <si>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</si>
  <si>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</si>
  <si>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</si>
  <si>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</si>
  <si>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</si>
  <si>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</si>
  <si>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</si>
  <si>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</si>
  <si>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</si>
  <si>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</si>
  <si>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</si>
  <si>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</si>
  <si>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</si>
  <si>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</si>
  <si>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</si>
  <si>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</si>
  <si>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</si>
  <si>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</si>
  <si>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</si>
  <si>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</si>
  <si>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</si>
  <si>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</si>
  <si>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</si>
  <si>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</si>
  <si>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</si>
  <si>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</si>
  <si>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</si>
  <si>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</si>
  <si>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</si>
  <si>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</si>
  <si>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</si>
  <si>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</si>
  <si>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</si>
  <si>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</si>
  <si>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</si>
  <si>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</si>
  <si>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</si>
  <si>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</si>
  <si>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</si>
  <si>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</si>
  <si>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</si>
  <si>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</si>
  <si>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</si>
  <si>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</si>
  <si>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</si>
  <si>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</si>
  <si>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</si>
  <si>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</si>
  <si>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</si>
  <si>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</si>
  <si>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</si>
  <si>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</si>
  <si>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</si>
  <si>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</si>
  <si>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</si>
  <si>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</si>
  <si>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</si>
  <si>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</si>
  <si>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</si>
  <si>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</si>
  <si>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</si>
  <si>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</si>
  <si>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</si>
  <si>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</si>
  <si>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</si>
  <si>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</si>
  <si>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</si>
  <si>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</si>
  <si>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</si>
  <si>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</si>
  <si>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</si>
  <si>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</si>
  <si>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</si>
  <si>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</si>
  <si>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</si>
  <si>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</si>
  <si>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</si>
  <si>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</si>
  <si>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</si>
  <si>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</si>
  <si>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</si>
  <si>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</si>
  <si>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</si>
  <si>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</si>
  <si>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</si>
  <si>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</si>
  <si>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</si>
  <si>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</si>
  <si>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</si>
  <si>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</si>
  <si>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</si>
  <si>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</si>
  <si>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</si>
  <si>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</si>
  <si>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</si>
  <si>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</si>
  <si>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</si>
  <si>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</si>
  <si>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</si>
  <si>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</si>
  <si>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</si>
  <si>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</si>
  <si>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</si>
  <si>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</si>
  <si>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</si>
  <si>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</si>
  <si>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</si>
  <si>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</si>
  <si>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</si>
  <si>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</si>
  <si>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</si>
  <si>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</si>
  <si>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</si>
  <si>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</si>
  <si>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</si>
  <si>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</si>
  <si>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</si>
  <si>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</si>
  <si>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</si>
  <si>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</si>
  <si>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</si>
  <si>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</si>
  <si>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</si>
  <si>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</si>
  <si>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</si>
  <si>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</si>
  <si>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</si>
  <si>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</si>
  <si>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</si>
  <si>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</si>
  <si>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</si>
  <si>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</si>
  <si>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</si>
  <si>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</si>
  <si>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</si>
  <si>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</si>
  <si>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</si>
  <si>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</si>
  <si>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</si>
  <si>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</si>
  <si>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</si>
  <si>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</si>
  <si>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</si>
  <si>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</si>
  <si>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</si>
  <si>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</si>
  <si>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</si>
  <si>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</si>
  <si>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</si>
  <si>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</si>
  <si>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</si>
  <si>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</si>
  <si>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</si>
  <si>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</si>
  <si>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</si>
  <si>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</si>
  <si>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</si>
  <si>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</si>
  <si>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</si>
  <si>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</si>
  <si>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</si>
  <si>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</si>
  <si>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</si>
  <si>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</si>
  <si>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</si>
  <si>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</si>
  <si>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</si>
  <si>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</si>
  <si>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</si>
  <si>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</si>
  <si>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</si>
  <si>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</si>
  <si>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</si>
  <si>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</si>
  <si>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</si>
  <si>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</si>
  <si>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</si>
  <si>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</si>
  <si>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</si>
  <si>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</si>
  <si>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</si>
  <si>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</si>
  <si>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</si>
  <si>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</si>
  <si>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</si>
  <si>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</si>
  <si>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</si>
  <si>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</si>
  <si>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</si>
  <si>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</si>
  <si>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</si>
  <si>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</si>
  <si>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</si>
  <si>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</si>
  <si>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</si>
  <si>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</si>
  <si>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</si>
  <si>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</si>
  <si>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</si>
  <si>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</si>
  <si>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</si>
  <si>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</si>
  <si>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</si>
  <si>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</si>
  <si>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</si>
  <si>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</si>
  <si>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</si>
  <si>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</si>
  <si>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</si>
  <si>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</si>
  <si>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</si>
  <si>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</si>
  <si>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</si>
  <si>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</si>
  <si>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</si>
  <si>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</si>
  <si>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</si>
  <si>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</si>
  <si>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</si>
  <si>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</si>
  <si>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</si>
  <si>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</si>
  <si>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</si>
  <si>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</si>
  <si>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</si>
  <si>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</si>
  <si>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</si>
  <si>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</si>
  <si>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</si>
  <si>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</si>
  <si>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</si>
  <si>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</si>
  <si>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</si>
  <si>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</si>
  <si>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</si>
  <si>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</si>
  <si>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</si>
  <si>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</si>
  <si>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</si>
  <si>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</si>
  <si>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</si>
  <si>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</si>
  <si>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</si>
  <si>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</si>
  <si>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</si>
  <si>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</si>
  <si>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</si>
  <si>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</si>
  <si>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</si>
  <si>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</si>
  <si>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</si>
  <si>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</si>
  <si>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</si>
  <si>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</si>
  <si>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</si>
  <si>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</si>
  <si>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</si>
  <si>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</si>
  <si>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</si>
  <si>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</si>
  <si>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</si>
  <si>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</si>
  <si>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</si>
  <si>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</si>
  <si>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</si>
  <si>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</si>
  <si>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</si>
  <si>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</si>
  <si>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</si>
  <si>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</si>
  <si>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</si>
  <si>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</si>
  <si>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</si>
  <si>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</si>
  <si>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</si>
  <si>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</si>
  <si>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</si>
  <si>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</si>
  <si>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</si>
  <si>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</si>
  <si>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</si>
  <si>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</si>
  <si>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</si>
  <si>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</si>
  <si>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</si>
  <si>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</si>
  <si>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</si>
  <si>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</si>
  <si>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</si>
  <si>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</si>
  <si>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</si>
  <si>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</si>
  <si>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</si>
  <si>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</si>
  <si>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</si>
  <si>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</si>
  <si>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</si>
  <si>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</si>
  <si>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</si>
  <si>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</si>
  <si>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</si>
  <si>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</si>
  <si>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</si>
  <si>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</si>
  <si>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</si>
  <si>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</si>
  <si>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</si>
  <si>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</si>
  <si>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</si>
  <si>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</si>
  <si>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</si>
  <si>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</si>
  <si>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</si>
  <si>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</si>
  <si>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</si>
  <si>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</si>
  <si>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</si>
  <si>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</si>
  <si>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</si>
  <si>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</si>
  <si>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</si>
  <si>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</si>
  <si>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</si>
  <si>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</si>
  <si>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</si>
  <si>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</si>
  <si>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</si>
  <si>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</si>
  <si>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</si>
  <si>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</si>
  <si>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</si>
  <si>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</si>
  <si>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</si>
  <si>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</si>
  <si>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</si>
  <si>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</si>
  <si>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</si>
  <si>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</si>
  <si>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</si>
  <si>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</si>
  <si>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</si>
  <si>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</si>
  <si>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</si>
  <si>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</si>
  <si>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</si>
  <si>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</si>
  <si>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</si>
  <si>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</si>
  <si>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</si>
  <si>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</si>
  <si>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</si>
  <si>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</si>
  <si>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</si>
  <si>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</si>
  <si>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</si>
  <si>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</si>
  <si>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</si>
  <si>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</si>
  <si>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</si>
  <si>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</si>
  <si>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</si>
  <si>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</si>
  <si>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</si>
  <si>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</si>
  <si>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</si>
  <si>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</si>
  <si>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</si>
  <si>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</si>
  <si>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</si>
  <si>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</si>
  <si>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</si>
  <si>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</si>
  <si>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</si>
  <si>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</si>
  <si>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</si>
  <si>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</si>
  <si>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</si>
  <si>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</si>
  <si>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</si>
  <si>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</si>
  <si>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</si>
  <si>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</si>
  <si>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</si>
  <si>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</si>
  <si>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</si>
  <si>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</si>
  <si>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</si>
  <si>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</si>
  <si>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</si>
  <si>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</si>
  <si>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</si>
  <si>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</si>
  <si>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</si>
  <si>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</si>
  <si>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</si>
  <si>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</si>
  <si>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</si>
  <si>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</si>
  <si>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</si>
  <si>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</si>
  <si>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</si>
  <si>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</si>
  <si>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</si>
  <si>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</si>
  <si>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</si>
  <si>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</si>
  <si>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</si>
  <si>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</si>
  <si>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</si>
  <si>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</si>
  <si>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</si>
  <si>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</si>
  <si>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</si>
  <si>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</si>
  <si>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</si>
  <si>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</si>
  <si>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</si>
  <si>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</si>
  <si>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</si>
  <si>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</si>
  <si>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</si>
  <si>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</si>
  <si>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</si>
  <si>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</si>
  <si>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</si>
  <si>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</si>
  <si>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</si>
  <si>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</si>
  <si>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</si>
  <si>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</si>
  <si>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</si>
  <si>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</si>
  <si>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</si>
  <si>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</si>
  <si>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</si>
  <si>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</si>
  <si>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</si>
  <si>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</si>
  <si>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</si>
  <si>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</si>
  <si>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</si>
  <si>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</si>
  <si>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</si>
  <si>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</si>
  <si>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</si>
  <si>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</si>
  <si>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</si>
  <si>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</si>
  <si>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</si>
  <si>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</si>
  <si>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</si>
  <si>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</si>
  <si>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</si>
  <si>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</si>
  <si>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</si>
  <si>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</si>
  <si>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</si>
  <si>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</si>
  <si>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</si>
  <si>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</si>
  <si>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</si>
  <si>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</si>
  <si>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</si>
  <si>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</si>
  <si>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</si>
  <si>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</si>
  <si>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</si>
  <si>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</si>
  <si>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</si>
  <si>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</si>
  <si>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</si>
  <si>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</si>
  <si>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</si>
  <si>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</si>
  <si>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</si>
  <si>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</si>
  <si>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</si>
  <si>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</si>
  <si>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</si>
  <si>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</si>
  <si>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</si>
  <si>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</si>
  <si>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</si>
  <si>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</si>
  <si>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</si>
  <si>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</si>
  <si>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</si>
  <si>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</si>
  <si>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</si>
  <si>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</si>
  <si>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</si>
  <si>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</si>
  <si>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</si>
  <si>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</si>
  <si>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</si>
  <si>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</si>
  <si>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</si>
  <si>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</si>
  <si>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</si>
  <si>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</si>
  <si>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</si>
  <si>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</si>
  <si>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</si>
  <si>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</si>
  <si>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</si>
  <si>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</si>
  <si>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</si>
  <si>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</si>
  <si>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</si>
  <si>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</si>
  <si>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</si>
  <si>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</si>
  <si>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</si>
  <si>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</si>
  <si>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</si>
  <si>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</si>
  <si>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</si>
  <si>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</si>
  <si>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</si>
  <si>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</si>
  <si>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</si>
  <si>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</si>
  <si>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</si>
  <si>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</si>
  <si>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</si>
  <si>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</si>
  <si>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</si>
  <si>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</si>
  <si>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</si>
  <si>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</si>
  <si>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</si>
  <si>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</si>
  <si>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</si>
  <si>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</si>
  <si>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</si>
  <si>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</si>
  <si>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</si>
  <si>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</si>
  <si>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</si>
  <si>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</si>
  <si>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</si>
  <si>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</si>
  <si>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</si>
  <si>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</si>
  <si>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</si>
  <si>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</si>
  <si>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</si>
  <si>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</si>
  <si>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</si>
  <si>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</si>
  <si>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</si>
  <si>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</si>
  <si>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</si>
  <si>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</si>
  <si>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</si>
  <si>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</si>
  <si>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</si>
  <si>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</si>
  <si>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</si>
  <si>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</si>
  <si>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</si>
  <si>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</si>
  <si>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</si>
  <si>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</si>
  <si>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</si>
  <si>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</si>
  <si>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</si>
  <si>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</si>
  <si>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</si>
  <si>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</si>
  <si>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</si>
  <si>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</si>
  <si>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</si>
  <si>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</si>
  <si>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</si>
  <si>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</si>
  <si>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</si>
  <si>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</si>
  <si>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</si>
  <si>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</si>
  <si>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</si>
  <si>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</si>
  <si>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</si>
  <si>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</si>
  <si>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</si>
  <si>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</si>
  <si>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</si>
  <si>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</si>
  <si>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</si>
  <si>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</si>
  <si>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</si>
  <si>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</si>
  <si>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</si>
  <si>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</si>
  <si>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</si>
  <si>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</si>
  <si>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</si>
  <si>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</si>
  <si>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</si>
  <si>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</si>
  <si>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</si>
  <si>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</si>
  <si>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</si>
  <si>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</si>
  <si>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</si>
  <si>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</si>
  <si>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</si>
  <si>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</si>
  <si>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</si>
  <si>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</si>
  <si>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</si>
  <si>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</si>
  <si>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</si>
  <si>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</si>
  <si>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</si>
  <si>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</si>
  <si>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</si>
  <si>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</si>
  <si>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</si>
  <si>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</si>
  <si>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</si>
  <si>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</si>
  <si>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</si>
  <si>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</si>
  <si>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</si>
  <si>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</si>
  <si>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</si>
  <si>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</si>
  <si>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</si>
  <si>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</si>
  <si>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</si>
  <si>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</si>
  <si>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</si>
  <si>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</si>
  <si>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</si>
  <si>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</si>
  <si>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</si>
  <si>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</si>
  <si>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</si>
  <si>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</si>
  <si>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</si>
  <si>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</si>
  <si>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</si>
  <si>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</si>
  <si>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</si>
  <si>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</si>
  <si>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</si>
  <si>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</si>
  <si>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</si>
  <si>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</si>
  <si>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</si>
  <si>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</si>
  <si>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</si>
  <si>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</si>
  <si>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</si>
  <si>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</si>
  <si>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</si>
  <si>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</si>
  <si>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</si>
  <si>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</si>
  <si>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</si>
  <si>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</si>
  <si>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</si>
  <si>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</si>
  <si>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</si>
  <si>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</si>
  <si>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</si>
  <si>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</si>
  <si>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</si>
  <si>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</si>
  <si>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</si>
  <si>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</si>
  <si>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</si>
  <si>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</si>
  <si>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</si>
  <si>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</si>
  <si>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</si>
  <si>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</si>
  <si>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</si>
  <si>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</si>
  <si>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</si>
  <si>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</si>
  <si>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</si>
  <si>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</si>
  <si>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</si>
  <si>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</si>
  <si>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</si>
  <si>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</si>
  <si>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</si>
  <si>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</si>
  <si>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</si>
  <si>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</si>
  <si>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</si>
  <si>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</si>
  <si>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</si>
  <si>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</si>
  <si>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</si>
  <si>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</si>
  <si>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</si>
  <si>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</si>
  <si>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</si>
  <si>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</si>
  <si>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</si>
  <si>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</si>
  <si>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</si>
  <si>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</si>
  <si>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</si>
  <si>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</si>
  <si>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</si>
  <si>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</si>
  <si>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</si>
  <si>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</si>
  <si>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</si>
  <si>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</si>
  <si>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</si>
  <si>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</si>
  <si>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</si>
  <si>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</si>
  <si>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</si>
  <si>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</si>
  <si>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</si>
  <si>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</si>
  <si>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</si>
  <si>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</si>
  <si>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</si>
  <si>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</si>
  <si>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</si>
  <si>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</si>
  <si>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</si>
  <si>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</si>
  <si>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</si>
  <si>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</si>
  <si>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</si>
  <si>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</si>
  <si>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</si>
  <si>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</si>
  <si>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</si>
  <si>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</si>
  <si>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</si>
  <si>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</si>
  <si>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</si>
  <si>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</si>
  <si>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</si>
  <si>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</si>
  <si>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</si>
  <si>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</si>
  <si>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</si>
  <si>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</si>
  <si>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</si>
  <si>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</si>
  <si>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</si>
  <si>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</si>
  <si>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</si>
  <si>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</si>
  <si>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</si>
  <si>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</si>
  <si>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</si>
  <si>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</si>
  <si>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</si>
  <si>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</si>
  <si>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</si>
  <si>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</si>
  <si>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</si>
  <si>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</si>
  <si>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</si>
  <si>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</si>
  <si>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</si>
  <si>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</si>
  <si>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</si>
  <si>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</si>
  <si>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</si>
  <si>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</si>
  <si>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</si>
  <si>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</si>
  <si>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</si>
  <si>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</si>
  <si>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</si>
  <si>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</si>
  <si>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</si>
  <si>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</si>
  <si>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</si>
  <si>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</si>
  <si>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</si>
  <si>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</si>
  <si>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</si>
  <si>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</si>
  <si>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</si>
  <si>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</si>
  <si>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</si>
  <si>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</si>
  <si>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</si>
  <si>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</si>
  <si>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</si>
  <si>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</si>
  <si>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</si>
  <si>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</si>
  <si>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</si>
  <si>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</si>
  <si>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</si>
  <si>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</si>
  <si>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</si>
  <si>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</si>
  <si>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</si>
  <si>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</si>
  <si>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</si>
  <si>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</si>
  <si>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</si>
  <si>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</si>
  <si>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</si>
  <si>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</si>
  <si>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</si>
  <si>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</si>
  <si>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</si>
  <si>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</si>
  <si>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</si>
  <si>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</si>
  <si>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</si>
  <si>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</si>
  <si>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</si>
  <si>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</si>
  <si>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</si>
  <si>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</si>
  <si>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</si>
  <si>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</si>
  <si>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</si>
  <si>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</si>
  <si>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</si>
  <si>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</si>
  <si>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</si>
  <si>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</si>
  <si>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</si>
  <si>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</si>
  <si>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</si>
  <si>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</si>
  <si>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</si>
  <si>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</si>
  <si>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</si>
  <si>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</si>
  <si>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</si>
  <si>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</si>
  <si>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</si>
  <si>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</si>
  <si>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</si>
  <si>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</si>
  <si>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</si>
  <si>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</si>
  <si>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</si>
  <si>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</si>
  <si>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</si>
  <si>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</si>
  <si>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</si>
  <si>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</si>
  <si>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</si>
  <si>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</si>
  <si>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</si>
  <si>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</si>
  <si>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</si>
  <si>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</si>
  <si>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</si>
  <si>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</si>
  <si>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</si>
  <si>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</si>
  <si>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</si>
  <si>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</si>
  <si>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</si>
  <si>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</si>
  <si>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</si>
  <si>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</si>
  <si>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</si>
  <si>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</si>
  <si>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</si>
  <si>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</si>
  <si>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</si>
  <si>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</si>
  <si>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</si>
  <si>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</si>
  <si>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</si>
  <si>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</si>
  <si>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</si>
  <si>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</si>
  <si>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</si>
  <si>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</si>
  <si>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</si>
  <si>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</si>
  <si>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</si>
  <si>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</si>
  <si>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</si>
  <si>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</si>
  <si>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</si>
  <si>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</si>
  <si>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</si>
  <si>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</si>
  <si>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</si>
  <si>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</si>
  <si>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</si>
  <si>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</si>
  <si>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</si>
  <si>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</si>
  <si>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</si>
  <si>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</si>
  <si>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</si>
  <si>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</si>
  <si>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</si>
  <si>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</si>
  <si>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</si>
  <si>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</si>
  <si>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</si>
  <si>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</si>
  <si>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</si>
  <si>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</si>
  <si>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</si>
  <si>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</si>
  <si>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</si>
  <si>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</si>
  <si>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</si>
  <si>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</si>
  <si>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</si>
  <si>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</si>
  <si>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</si>
  <si>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</si>
  <si>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</si>
  <si>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</si>
  <si>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</si>
  <si>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</si>
  <si>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</si>
  <si>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</si>
  <si>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</si>
  <si>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</si>
  <si>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</si>
  <si>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</si>
  <si>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</si>
  <si>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</si>
  <si>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</si>
  <si>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</si>
  <si>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</si>
  <si>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</si>
  <si>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</si>
  <si>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</si>
  <si>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</si>
  <si>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</si>
  <si>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</si>
  <si>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</si>
  <si>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</si>
  <si>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</si>
  <si>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</si>
  <si>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</si>
  <si>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</si>
  <si>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</si>
  <si>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</si>
  <si>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</si>
  <si>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</si>
  <si>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</si>
  <si>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</si>
  <si>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</si>
  <si>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</si>
  <si>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</si>
  <si>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</si>
  <si>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</si>
  <si>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</si>
  <si>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</si>
  <si>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</si>
  <si>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</si>
  <si>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</si>
  <si>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</si>
  <si>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</si>
  <si>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</si>
  <si>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</si>
  <si>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</si>
  <si>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</si>
  <si>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</si>
  <si>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</si>
  <si>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</si>
  <si>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</si>
  <si>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</si>
  <si>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</si>
  <si>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</si>
  <si>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</si>
  <si>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</si>
  <si>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</si>
  <si>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</si>
  <si>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</si>
  <si>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</si>
  <si>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</si>
  <si>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</si>
  <si>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</si>
  <si>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</si>
  <si>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</si>
  <si>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</si>
  <si>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</si>
  <si>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</si>
  <si>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</si>
  <si>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</si>
  <si>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</si>
  <si>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</si>
  <si>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</si>
  <si>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</si>
  <si>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</si>
  <si>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</si>
  <si>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</si>
  <si>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</si>
  <si>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</si>
  <si>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</si>
  <si>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</si>
  <si>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</si>
  <si>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</si>
  <si>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</si>
  <si>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</si>
  <si>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</si>
  <si>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</si>
  <si>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</si>
  <si>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</si>
  <si>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</si>
  <si>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</si>
  <si>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</si>
  <si>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</si>
  <si>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</si>
  <si>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</si>
  <si>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</si>
  <si>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</si>
  <si>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</si>
  <si>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</si>
  <si>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</si>
  <si>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</si>
  <si>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</si>
  <si>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</si>
  <si>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</si>
  <si>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</si>
  <si>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</si>
  <si>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</si>
  <si>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</si>
  <si>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</si>
  <si>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</si>
  <si>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</si>
  <si>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</si>
  <si>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</si>
  <si>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</si>
  <si>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</si>
  <si>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</si>
  <si>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</si>
  <si>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</si>
  <si>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</si>
  <si>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</si>
  <si>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</si>
  <si>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</si>
  <si>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</si>
  <si>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</si>
  <si>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</si>
  <si>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</si>
  <si>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</si>
  <si>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</si>
  <si>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</si>
  <si>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</si>
  <si>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</si>
  <si>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</si>
  <si>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</si>
  <si>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</si>
  <si>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</si>
  <si>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</si>
  <si>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</si>
  <si>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</si>
  <si>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</si>
  <si>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</si>
  <si>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</si>
  <si>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</si>
  <si>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</si>
  <si>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</si>
  <si>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</si>
  <si>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</si>
  <si>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</si>
  <si>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</si>
  <si>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</si>
  <si>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</si>
  <si>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</si>
  <si>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</si>
  <si>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</si>
  <si>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</si>
  <si>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</si>
  <si>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</si>
  <si>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</si>
  <si>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</si>
  <si>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</si>
  <si>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</si>
  <si>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</si>
  <si>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</si>
  <si>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</si>
  <si>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</si>
  <si>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</si>
  <si>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</si>
  <si>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</si>
  <si>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</si>
  <si>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</si>
  <si>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</si>
  <si>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</si>
  <si>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</si>
  <si>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</si>
  <si>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</si>
  <si>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</si>
  <si>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</si>
  <si>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</si>
  <si>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</si>
  <si>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</si>
  <si>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</si>
  <si>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</si>
  <si>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</si>
  <si>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</si>
  <si>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</si>
  <si>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</si>
  <si>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</si>
  <si>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</si>
  <si>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</si>
  <si>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</si>
  <si>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</si>
  <si>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</si>
  <si>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</si>
  <si>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</si>
  <si>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</si>
  <si>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</si>
  <si>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</si>
  <si>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</si>
  <si>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</si>
  <si>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</si>
  <si>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</si>
  <si>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</si>
  <si>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</si>
  <si>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</si>
  <si>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</si>
  <si>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</si>
  <si>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</si>
  <si>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</si>
  <si>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</si>
  <si>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</si>
  <si>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</si>
  <si>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</si>
  <si>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</si>
  <si>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</si>
  <si>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</si>
  <si>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</si>
  <si>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</si>
  <si>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</si>
  <si>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</si>
  <si>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</si>
  <si>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</si>
  <si>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</si>
  <si>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</si>
  <si>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</si>
  <si>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</si>
  <si>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</si>
  <si>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</si>
  <si>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</si>
  <si>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</si>
  <si>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</si>
  <si>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</si>
  <si>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</si>
  <si>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</si>
  <si>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</si>
  <si>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</si>
  <si>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</si>
  <si>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</si>
  <si>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</si>
  <si>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</si>
  <si>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</si>
  <si>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</si>
  <si>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</si>
  <si>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</si>
  <si>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</si>
  <si>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</si>
  <si>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</si>
  <si>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</si>
  <si>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</si>
  <si>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</si>
  <si>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</si>
  <si>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</si>
  <si>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</si>
  <si>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</si>
  <si>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</si>
  <si>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</si>
  <si>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</si>
  <si>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</si>
  <si>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</si>
  <si>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</si>
  <si>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</si>
  <si>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</si>
  <si>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</si>
  <si>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</si>
  <si>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</si>
  <si>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</si>
  <si>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</si>
  <si>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</si>
  <si>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</si>
  <si>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</si>
  <si>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</si>
  <si>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</si>
  <si>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</si>
  <si>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</si>
  <si>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</si>
  <si>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</si>
  <si>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</si>
  <si>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</si>
  <si>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</si>
  <si>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</si>
  <si>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</si>
  <si>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</si>
  <si>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</si>
  <si>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</si>
  <si>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</si>
  <si>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</si>
  <si>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</si>
  <si>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</si>
  <si>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</si>
  <si>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</si>
  <si>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</si>
  <si>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</si>
  <si>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</si>
  <si>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</si>
  <si>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</si>
  <si>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</si>
  <si>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</si>
  <si>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</si>
  <si>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</si>
  <si>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</si>
  <si>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</si>
  <si>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</si>
  <si>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</si>
  <si>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</si>
  <si>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</si>
  <si>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</si>
  <si>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</si>
  <si>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</si>
  <si>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</si>
  <si>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</si>
  <si>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</si>
  <si>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</si>
  <si>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</si>
  <si>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</si>
  <si>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</si>
  <si>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</si>
  <si>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</si>
  <si>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</si>
  <si>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</si>
  <si>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</si>
  <si>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</si>
  <si>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</si>
  <si>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</si>
  <si>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</si>
  <si>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</si>
  <si>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</si>
  <si>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</si>
  <si>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</si>
  <si>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</si>
  <si>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</si>
  <si>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</si>
  <si>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</si>
  <si>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</si>
  <si>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</si>
  <si>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</si>
  <si>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</si>
  <si>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</si>
  <si>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</si>
  <si>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</si>
  <si>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</si>
  <si>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</si>
  <si>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</si>
  <si>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</si>
  <si>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</si>
  <si>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</si>
  <si>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</si>
  <si>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</si>
  <si>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</si>
  <si>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</si>
  <si>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</si>
  <si>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</si>
  <si>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</si>
  <si>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</si>
  <si>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</si>
  <si>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</si>
  <si>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</si>
  <si>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</si>
  <si>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</si>
  <si>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</si>
  <si>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</si>
  <si>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</si>
  <si>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</si>
  <si>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</si>
  <si>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</si>
  <si>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</si>
  <si>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</si>
  <si>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</si>
  <si>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</si>
  <si>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</si>
  <si>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</si>
  <si>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</si>
  <si>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</si>
  <si>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</si>
  <si>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</si>
  <si>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</si>
  <si>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</si>
  <si>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</si>
  <si>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</si>
  <si>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</si>
  <si>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</si>
  <si>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</si>
  <si>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</si>
  <si>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</si>
  <si>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</si>
  <si>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</si>
  <si>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</si>
  <si>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</si>
  <si>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</si>
  <si>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</si>
  <si>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</si>
  <si>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</si>
  <si>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</si>
  <si>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</si>
  <si>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</si>
  <si>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</si>
  <si>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</si>
  <si>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</si>
  <si>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</si>
  <si>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</si>
  <si>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</si>
  <si>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</si>
  <si>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</si>
  <si>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</si>
  <si>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</si>
  <si>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</si>
  <si>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</si>
  <si>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</si>
  <si>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</si>
  <si>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</si>
  <si>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</si>
  <si>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</si>
  <si>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</si>
  <si>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</si>
  <si>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</si>
  <si>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</si>
  <si>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</si>
  <si>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</si>
  <si>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</si>
  <si>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</si>
  <si>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</si>
  <si>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</si>
  <si>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</si>
  <si>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</si>
  <si>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</si>
  <si>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</si>
  <si>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</si>
  <si>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</si>
  <si>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</si>
  <si>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</si>
  <si>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</si>
  <si>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</si>
  <si>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</si>
  <si>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</si>
  <si>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</si>
  <si>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</si>
  <si>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</si>
  <si>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</si>
  <si>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</si>
  <si>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</si>
  <si>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</si>
  <si>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</si>
  <si>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</si>
  <si>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</si>
  <si>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</si>
  <si>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</si>
  <si>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</si>
  <si>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</si>
  <si>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</si>
  <si>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</si>
  <si>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</si>
  <si>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</si>
  <si>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</si>
  <si>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</si>
  <si>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</si>
  <si>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</si>
  <si>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</si>
  <si>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</si>
  <si>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</si>
  <si>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</si>
  <si>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</si>
  <si>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</si>
  <si>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</si>
  <si>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</si>
  <si>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</si>
  <si>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</si>
  <si>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</si>
  <si>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</si>
  <si>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</si>
  <si>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</si>
  <si>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</si>
  <si>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</si>
  <si>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</si>
  <si>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</si>
  <si>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</si>
  <si>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</si>
  <si>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</si>
  <si>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</si>
  <si>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</si>
  <si>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</si>
  <si>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</si>
  <si>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</si>
  <si>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</si>
  <si>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</si>
  <si>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</si>
  <si>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</si>
  <si>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</si>
  <si>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</si>
  <si>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</si>
  <si>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</si>
  <si>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</si>
  <si>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</si>
  <si>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</si>
  <si>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</si>
  <si>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</si>
  <si>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</si>
  <si>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</si>
  <si>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</si>
  <si>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</si>
  <si>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</si>
  <si>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</si>
  <si>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</si>
  <si>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</si>
  <si>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</si>
  <si>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</si>
  <si>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</si>
  <si>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</si>
  <si>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</si>
  <si>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</si>
  <si>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</si>
  <si>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</si>
  <si>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</si>
  <si>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</si>
  <si>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</si>
  <si>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</si>
  <si>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</si>
  <si>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</si>
  <si>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</si>
  <si>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</si>
  <si>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</si>
  <si>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</si>
  <si>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</si>
  <si>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</si>
  <si>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</si>
  <si>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</si>
  <si>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</si>
  <si>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</si>
  <si>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</si>
  <si>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</si>
  <si>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</si>
  <si>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</si>
  <si>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</si>
  <si>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</si>
  <si>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</si>
  <si>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</si>
  <si>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</si>
  <si>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</si>
  <si>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</si>
  <si>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</si>
  <si>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</si>
  <si>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</si>
  <si>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</si>
  <si>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</si>
  <si>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</si>
  <si>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</si>
  <si>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</si>
  <si>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</si>
  <si>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</si>
  <si>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</si>
  <si>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</si>
  <si>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</si>
  <si>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</si>
  <si>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</si>
  <si>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</si>
  <si>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</si>
  <si>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</si>
  <si>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</si>
  <si>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</si>
  <si>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</si>
  <si>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</si>
  <si>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</si>
  <si>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</si>
  <si>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</si>
  <si>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</si>
  <si>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</si>
  <si>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</si>
  <si>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</si>
  <si>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</si>
  <si>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</si>
  <si>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</si>
  <si>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</si>
  <si>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</si>
  <si>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</si>
  <si>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</si>
  <si>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</si>
  <si>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</si>
  <si>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</si>
  <si>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</si>
  <si>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</si>
  <si>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</si>
  <si>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</si>
  <si>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</si>
  <si>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</si>
  <si>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</si>
  <si>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</si>
  <si>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</si>
  <si>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</si>
  <si>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</si>
  <si>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</si>
  <si>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</si>
  <si>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</si>
  <si>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</si>
  <si>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</si>
  <si>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</si>
  <si>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</si>
  <si>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</si>
  <si>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</si>
  <si>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</si>
  <si>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</si>
  <si>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</si>
  <si>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</si>
  <si>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</si>
  <si>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</si>
  <si>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</si>
  <si>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</si>
  <si>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</si>
  <si>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</si>
  <si>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</si>
  <si>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</si>
  <si>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</si>
  <si>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</si>
  <si>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</si>
  <si>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</si>
  <si>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</si>
  <si>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</si>
  <si>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</si>
  <si>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</si>
  <si>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</si>
  <si>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</si>
  <si>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</si>
  <si>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</si>
  <si>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</si>
  <si>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</si>
  <si>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</si>
  <si>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</si>
  <si>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</si>
  <si>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</si>
  <si>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</si>
  <si>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</si>
  <si>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</si>
  <si>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</si>
  <si>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</si>
  <si>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</si>
  <si>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</si>
  <si>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</si>
  <si>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</si>
  <si>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</si>
  <si>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</si>
  <si>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</si>
  <si>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</si>
  <si>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</si>
  <si>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</si>
  <si>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</si>
  <si>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</si>
  <si>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</si>
  <si>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</si>
  <si>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</si>
  <si>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</si>
  <si>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</si>
  <si>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</si>
  <si>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</si>
  <si>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</si>
  <si>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</si>
  <si>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</si>
  <si>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</si>
  <si>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</si>
  <si>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</si>
  <si>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</si>
  <si>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</si>
  <si>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</si>
  <si>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</si>
  <si>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</si>
  <si>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</si>
  <si>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</si>
  <si>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</si>
  <si>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</si>
  <si>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</si>
  <si>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</si>
  <si>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</si>
  <si>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</si>
  <si>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</si>
  <si>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</si>
  <si>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</si>
  <si>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</si>
  <si>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</si>
  <si>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</si>
  <si>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</si>
  <si>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</si>
  <si>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</si>
  <si>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</si>
  <si>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</si>
  <si>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</si>
  <si>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</si>
  <si>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</si>
  <si>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</si>
  <si>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</si>
  <si>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</si>
  <si>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</si>
  <si>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</si>
  <si>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</si>
  <si>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</si>
  <si>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</si>
  <si>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</si>
  <si>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</si>
  <si>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</si>
  <si>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</si>
  <si>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</si>
  <si>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</si>
  <si>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</si>
  <si>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</si>
  <si>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</si>
  <si>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</si>
  <si>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</si>
  <si>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</si>
  <si>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</si>
  <si>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</si>
  <si>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</si>
  <si>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</si>
  <si>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</si>
  <si>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</si>
  <si>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</si>
  <si>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</si>
  <si>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</si>
  <si>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</si>
  <si>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</si>
  <si>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</si>
  <si>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</si>
  <si>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</si>
  <si>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</si>
  <si>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</si>
  <si>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</si>
  <si>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</si>
  <si>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</si>
  <si>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</si>
  <si>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</si>
  <si>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</si>
  <si>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</si>
  <si>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</si>
  <si>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</si>
  <si>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</si>
  <si>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</si>
  <si>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</si>
  <si>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</si>
  <si>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</si>
  <si>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</si>
  <si>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</si>
  <si>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</si>
  <si>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</si>
  <si>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</si>
  <si>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</si>
  <si>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</si>
  <si>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</si>
  <si>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</si>
  <si>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</si>
  <si>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</si>
  <si>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</si>
  <si>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</si>
  <si>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</si>
  <si>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</si>
  <si>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</si>
  <si>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</si>
  <si>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</si>
  <si>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</si>
  <si>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</si>
  <si>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</si>
  <si>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</si>
  <si>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</si>
  <si>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</si>
  <si>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</si>
  <si>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</si>
  <si>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</si>
  <si>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</si>
  <si>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</si>
  <si>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</si>
  <si>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</si>
  <si>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</si>
  <si>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</si>
  <si>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</si>
  <si>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</si>
  <si>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</si>
  <si>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</si>
  <si>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</si>
  <si>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</si>
  <si>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</si>
  <si>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</si>
  <si>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</si>
  <si>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</si>
  <si>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</si>
  <si>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</si>
  <si>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</si>
  <si>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</si>
  <si>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</si>
  <si>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</si>
  <si>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</si>
  <si>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</si>
  <si>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</si>
  <si>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</si>
  <si>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</si>
  <si>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</si>
  <si>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</si>
  <si>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</si>
  <si>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</si>
  <si>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</si>
  <si>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</si>
  <si>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</si>
  <si>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</si>
  <si>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</si>
  <si>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</si>
  <si>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</si>
  <si>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</si>
  <si>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</si>
  <si>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</si>
  <si>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</si>
  <si>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</si>
  <si>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</si>
  <si>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</si>
  <si>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</si>
  <si>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</si>
  <si>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</si>
  <si>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</si>
  <si>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</si>
  <si>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</si>
  <si>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</si>
  <si>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</si>
  <si>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</si>
  <si>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</si>
  <si>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</si>
  <si>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</si>
  <si>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</si>
  <si>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</si>
  <si>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</si>
  <si>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</si>
  <si>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</si>
  <si>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</si>
  <si>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</si>
  <si>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</si>
  <si>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</si>
  <si>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</si>
  <si>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</si>
  <si>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</si>
  <si>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</si>
  <si>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</si>
  <si>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</si>
  <si>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</si>
  <si>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</si>
  <si>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</si>
  <si>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</si>
  <si>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</si>
  <si>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</si>
  <si>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</si>
  <si>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</si>
  <si>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</si>
  <si>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</si>
  <si>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</si>
  <si>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</si>
  <si>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</si>
  <si>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</si>
  <si>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</si>
  <si>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</si>
  <si>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</si>
  <si>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</si>
  <si>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</si>
  <si>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</si>
  <si>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</si>
  <si>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</si>
  <si>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</si>
  <si>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</si>
  <si>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</si>
  <si>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</si>
  <si>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</si>
  <si>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</si>
  <si>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</si>
  <si>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</si>
  <si>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</si>
  <si>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</si>
  <si>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</si>
  <si>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</si>
  <si>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</si>
  <si>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</si>
  <si>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</si>
  <si>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</si>
  <si>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</si>
  <si>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</si>
  <si>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</si>
  <si>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</si>
  <si>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</si>
  <si>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</si>
  <si>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</si>
  <si>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</si>
  <si>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</si>
  <si>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</si>
  <si>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</si>
  <si>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</si>
  <si>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</si>
  <si>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</si>
  <si>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</si>
  <si>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</si>
  <si>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</si>
  <si>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</si>
  <si>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</si>
  <si>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</si>
  <si>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</si>
  <si>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</si>
  <si>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</si>
  <si>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</si>
  <si>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</si>
  <si>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</si>
  <si>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</si>
  <si>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</si>
  <si>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</si>
  <si>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</si>
  <si>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</si>
  <si>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</si>
  <si>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</si>
  <si>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</si>
  <si>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</si>
  <si>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</si>
  <si>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</si>
  <si>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</si>
  <si>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</si>
  <si>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</si>
  <si>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</si>
  <si>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</si>
  <si>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</si>
  <si>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</si>
  <si>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</si>
  <si>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</si>
  <si>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</si>
  <si>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</si>
  <si>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</si>
  <si>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</si>
  <si>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</si>
  <si>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</si>
  <si>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</si>
  <si>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</si>
  <si>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</si>
  <si>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</si>
  <si>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</si>
  <si>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</si>
  <si>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</si>
  <si>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</si>
  <si>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</si>
  <si>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</si>
  <si>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</si>
  <si>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</si>
  <si>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</si>
  <si>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</si>
  <si>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</si>
  <si>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</si>
  <si>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</si>
  <si>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</si>
  <si>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</si>
  <si>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</si>
  <si>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</si>
  <si>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</si>
  <si>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</si>
  <si>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</si>
  <si>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</si>
  <si>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</si>
  <si>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</si>
  <si>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</si>
  <si>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</si>
  <si>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</si>
  <si>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</si>
  <si>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</si>
  <si>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</si>
  <si>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</si>
  <si>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</si>
  <si>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</si>
  <si>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</si>
  <si>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</si>
  <si>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</si>
  <si>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</si>
  <si>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</si>
  <si>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</si>
  <si>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</si>
  <si>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</si>
  <si>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</si>
  <si>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</si>
  <si>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</si>
  <si>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</si>
  <si>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</si>
  <si>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</si>
  <si>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</si>
  <si>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</si>
  <si>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</si>
  <si>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</si>
  <si>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</si>
  <si>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</si>
  <si>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</si>
  <si>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</si>
  <si>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</si>
  <si>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</si>
  <si>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</si>
  <si>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</si>
  <si>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</si>
  <si>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</si>
  <si>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</si>
  <si>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</si>
  <si>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</si>
  <si>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</si>
  <si>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</si>
  <si>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</si>
  <si>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</si>
  <si>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</si>
  <si>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</si>
  <si>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</si>
  <si>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</si>
  <si>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</si>
  <si>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</si>
  <si>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</si>
  <si>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</si>
  <si>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</si>
  <si>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</si>
  <si>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</si>
  <si>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</si>
  <si>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</si>
  <si>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</si>
  <si>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</si>
  <si>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</si>
  <si>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</si>
  <si>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</si>
  <si>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</si>
  <si>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</si>
  <si>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</si>
  <si>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</si>
  <si>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</si>
  <si>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</si>
  <si>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</si>
  <si>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</si>
  <si>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</si>
  <si>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</si>
  <si>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</si>
  <si>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</si>
  <si>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</si>
  <si>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</si>
  <si>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</si>
  <si>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</si>
  <si>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</si>
  <si>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</si>
  <si>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</si>
  <si>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</si>
  <si>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</si>
  <si>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</si>
  <si>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</si>
  <si>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</si>
  <si>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</si>
  <si>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</si>
  <si>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</si>
  <si>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</si>
  <si>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</si>
  <si>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</si>
  <si>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</si>
  <si>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</si>
  <si>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</si>
  <si>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</si>
  <si>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</si>
  <si>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</si>
  <si>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</si>
  <si>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</si>
  <si>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</si>
  <si>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</si>
  <si>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</si>
  <si>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</si>
  <si>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</si>
  <si>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</si>
  <si>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</si>
  <si>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</si>
  <si>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</si>
  <si>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</si>
  <si>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</si>
  <si>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</si>
  <si>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</si>
  <si>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</si>
  <si>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</si>
  <si>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</si>
  <si>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</si>
  <si>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</si>
  <si>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</si>
  <si>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</si>
  <si>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</si>
  <si>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</si>
  <si>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</si>
  <si>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</si>
  <si>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</si>
  <si>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</si>
  <si>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</si>
  <si>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</si>
  <si>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</si>
  <si>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</si>
  <si>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</si>
  <si>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</si>
  <si>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</si>
  <si>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</si>
  <si>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</si>
  <si>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</si>
  <si>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</si>
  <si>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</si>
  <si>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</si>
  <si>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</si>
  <si>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</si>
  <si>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</si>
  <si>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</si>
  <si>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</si>
  <si>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</si>
  <si>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</si>
  <si>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</si>
  <si>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</si>
  <si>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</si>
  <si>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</si>
  <si>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</si>
  <si>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</si>
  <si>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</si>
  <si>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</si>
  <si>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</si>
  <si>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</si>
  <si>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</si>
  <si>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</si>
  <si>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</si>
  <si>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</si>
  <si>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</si>
  <si>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</si>
  <si>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</si>
  <si>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</si>
  <si>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</si>
  <si>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</si>
  <si>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</si>
  <si>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</si>
  <si>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</si>
  <si>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</si>
  <si>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</si>
  <si>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</si>
  <si>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</si>
  <si>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</si>
  <si>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</si>
  <si>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</si>
  <si>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</si>
  <si>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</si>
  <si>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</si>
  <si>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</si>
  <si>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</si>
  <si>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</si>
  <si>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</si>
  <si>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</si>
  <si>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</si>
  <si>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</si>
  <si>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</si>
  <si>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</si>
  <si>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</si>
  <si>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</si>
  <si>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</si>
  <si>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</si>
  <si>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</si>
  <si>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</si>
  <si>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</si>
  <si>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</si>
  <si>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</si>
  <si>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</si>
  <si>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</si>
  <si>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</si>
  <si>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</si>
  <si>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</si>
  <si>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</si>
  <si>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</si>
  <si>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</si>
  <si>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</si>
  <si>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</si>
  <si>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</si>
  <si>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</si>
  <si>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</si>
  <si>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</si>
  <si>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</si>
  <si>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</si>
  <si>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</si>
  <si>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</si>
  <si>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</si>
  <si>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</si>
  <si>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</si>
  <si>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</si>
  <si>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</si>
  <si>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</si>
  <si>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</si>
  <si>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</si>
  <si>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</si>
  <si>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</si>
  <si>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</si>
  <si>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</si>
  <si>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</si>
  <si>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</si>
  <si>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</si>
  <si>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</si>
  <si>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</si>
  <si>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</si>
  <si>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</si>
  <si>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</si>
  <si>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</si>
  <si>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</si>
  <si>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</si>
  <si>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</si>
  <si>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</si>
  <si>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</si>
  <si>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</si>
  <si>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</si>
  <si>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</si>
  <si>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</si>
  <si>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</si>
  <si>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</si>
  <si>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</si>
  <si>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</si>
  <si>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</si>
  <si>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</si>
  <si>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</si>
  <si>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</si>
  <si>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</si>
  <si>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</si>
  <si>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</si>
  <si>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</si>
  <si>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</si>
  <si>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</si>
  <si>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</si>
  <si>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</si>
  <si>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</si>
  <si>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</si>
  <si>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</si>
  <si>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</si>
  <si>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</si>
  <si>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</si>
  <si>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</si>
  <si>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</si>
  <si>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</si>
  <si>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</si>
  <si>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</si>
  <si>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</si>
  <si>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</si>
  <si>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</si>
  <si>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</si>
  <si>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</si>
  <si>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</si>
  <si>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</si>
  <si>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</si>
  <si>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</si>
  <si>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</si>
  <si>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</si>
  <si>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</si>
  <si>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</si>
  <si>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</si>
  <si>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</si>
  <si>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</si>
  <si>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</si>
  <si>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</si>
  <si>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</si>
  <si>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</si>
  <si>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</si>
  <si>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</si>
  <si>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</si>
  <si>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</si>
  <si>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</si>
  <si>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</si>
  <si>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</si>
  <si>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</si>
  <si>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</si>
  <si>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</si>
  <si>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</si>
  <si>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</si>
  <si>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</si>
  <si>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</si>
  <si>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</si>
  <si>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</si>
  <si>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</si>
  <si>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</si>
  <si>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</si>
  <si>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</si>
  <si>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</si>
  <si>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</si>
  <si>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</si>
  <si>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</si>
  <si>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</si>
  <si>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</si>
  <si>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</si>
  <si>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</si>
  <si>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</si>
  <si>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</si>
  <si>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</si>
  <si>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</si>
  <si>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</si>
  <si>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</si>
  <si>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</si>
  <si>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</si>
  <si>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</si>
  <si>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</si>
  <si>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</si>
  <si>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</si>
  <si>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</si>
  <si>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</si>
  <si>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</si>
  <si>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</si>
  <si>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</si>
  <si>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</si>
  <si>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</si>
  <si>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</si>
  <si>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</si>
  <si>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</si>
  <si>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</si>
  <si>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</si>
  <si>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</si>
  <si>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</si>
  <si>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</si>
  <si>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</si>
  <si>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</si>
  <si>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</si>
  <si>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</si>
  <si>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</si>
  <si>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</si>
  <si>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</si>
  <si>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</si>
  <si>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</si>
  <si>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</si>
  <si>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</si>
  <si>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</si>
  <si>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</si>
  <si>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</si>
  <si>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</si>
  <si>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</si>
  <si>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</si>
  <si>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</si>
  <si>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</si>
  <si>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</si>
  <si>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</si>
  <si>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</si>
  <si>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</si>
  <si>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</si>
  <si>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</si>
  <si>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</si>
  <si>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</si>
  <si>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</si>
  <si>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</si>
  <si>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</si>
  <si>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</si>
  <si>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</si>
  <si>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</si>
  <si>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</si>
  <si>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</si>
  <si>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</si>
  <si>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</si>
  <si>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</si>
  <si>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</si>
  <si>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</si>
  <si>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</si>
  <si>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</si>
  <si>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</si>
  <si>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</si>
  <si>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</si>
  <si>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</si>
  <si>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</si>
  <si>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</si>
  <si>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</si>
  <si>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</si>
  <si>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</si>
  <si>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</si>
  <si>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</si>
  <si>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</si>
  <si>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</si>
  <si>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</si>
  <si>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</si>
  <si>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</si>
  <si>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</si>
  <si>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</si>
  <si>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</si>
  <si>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</si>
  <si>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</si>
  <si>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</si>
  <si>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</si>
  <si>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</si>
  <si>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</si>
  <si>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</si>
  <si>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</si>
  <si>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</si>
  <si>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</si>
  <si>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</si>
  <si>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</si>
  <si>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</si>
  <si>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</si>
  <si>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</si>
  <si>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</si>
  <si>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</si>
  <si>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</si>
  <si>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</si>
  <si>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</si>
  <si>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</si>
  <si>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</si>
  <si>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</si>
  <si>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</si>
  <si>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</si>
  <si>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</si>
  <si>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</si>
  <si>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</si>
  <si>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</si>
  <si>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</si>
  <si>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</si>
  <si>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</si>
  <si>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</si>
  <si>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</si>
  <si>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</si>
  <si>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</si>
  <si>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</si>
  <si>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</si>
  <si>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</si>
  <si>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</si>
  <si>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</si>
  <si>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</si>
  <si>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</si>
  <si>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</si>
  <si>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</si>
  <si>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</si>
  <si>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</si>
  <si>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</si>
  <si>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</si>
  <si>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</si>
  <si>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</si>
  <si>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</si>
  <si>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</si>
  <si>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</si>
  <si>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</si>
  <si>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</si>
  <si>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</si>
  <si>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</si>
  <si>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</si>
  <si>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</si>
  <si>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</si>
  <si>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</si>
  <si>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</si>
  <si>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</si>
  <si>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</si>
  <si>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</si>
  <si>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</si>
  <si>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</si>
  <si>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</si>
  <si>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</si>
  <si>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</si>
  <si>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</si>
  <si>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</si>
  <si>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</si>
  <si>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</si>
  <si>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</si>
  <si>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</si>
  <si>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</si>
  <si>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</si>
  <si>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</si>
  <si>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</si>
  <si>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</si>
  <si>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</si>
  <si>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</si>
  <si>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</si>
  <si>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</si>
  <si>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</si>
  <si>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</si>
  <si>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</si>
  <si>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</si>
  <si>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</si>
  <si>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</si>
  <si>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</si>
  <si>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</si>
  <si>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</si>
  <si>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</si>
  <si>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</si>
  <si>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</si>
  <si>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</si>
  <si>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</si>
  <si>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</si>
  <si>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</si>
  <si>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</si>
  <si>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</si>
  <si>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</si>
  <si>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</si>
  <si>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</si>
  <si>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</si>
  <si>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</si>
  <si>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</si>
  <si>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</si>
  <si>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</si>
  <si>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</si>
  <si>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</si>
  <si>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</si>
  <si>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</si>
  <si>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</si>
  <si>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</si>
  <si>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</si>
  <si>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</si>
  <si>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</si>
  <si>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</si>
  <si>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</si>
  <si>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</si>
  <si>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</si>
  <si>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</si>
  <si>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</si>
  <si>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</si>
  <si>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</si>
  <si>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</si>
  <si>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</si>
  <si>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</si>
  <si>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</si>
  <si>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</si>
  <si>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</si>
  <si>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</si>
  <si>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</si>
  <si>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</si>
  <si>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</si>
  <si>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</si>
  <si>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</si>
  <si>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</si>
  <si>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</si>
  <si>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</si>
  <si>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</si>
  <si>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</si>
  <si>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</si>
  <si>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</si>
  <si>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</si>
  <si>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</si>
  <si>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</si>
  <si>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</si>
  <si>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</si>
  <si>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</si>
  <si>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</si>
  <si>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</si>
  <si>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</si>
  <si>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</si>
  <si>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</si>
  <si>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</si>
  <si>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</si>
  <si>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</si>
  <si>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</si>
  <si>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</si>
  <si>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</si>
  <si>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</si>
  <si>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</si>
  <si>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</si>
  <si>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</si>
  <si>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</si>
  <si>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</si>
  <si>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</si>
  <si>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</si>
  <si>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</si>
  <si>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</si>
  <si>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</si>
  <si>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</si>
  <si>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</si>
  <si>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</si>
  <si>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</si>
  <si>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</si>
  <si>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</si>
  <si>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</si>
  <si>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</si>
  <si>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</si>
  <si>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</si>
  <si>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</si>
  <si>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</si>
  <si>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</si>
  <si>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</si>
  <si>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</si>
  <si>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</si>
  <si>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</si>
  <si>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</si>
  <si>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</si>
  <si>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</si>
  <si>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</si>
  <si>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</si>
  <si>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</si>
  <si>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</si>
  <si>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</si>
  <si>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</si>
  <si>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</si>
  <si>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</si>
  <si>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</si>
  <si>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</si>
  <si>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</si>
  <si>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</si>
  <si>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</si>
  <si>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</si>
  <si>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</si>
  <si>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</si>
  <si>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</si>
  <si>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</si>
  <si>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</si>
  <si>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</si>
  <si>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</si>
  <si>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</si>
  <si>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</si>
  <si>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</si>
  <si>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</si>
  <si>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</si>
  <si>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</si>
  <si>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</si>
  <si>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</si>
  <si>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</si>
  <si>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</si>
  <si>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</si>
  <si>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</si>
  <si>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</si>
  <si>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</si>
  <si>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</si>
  <si>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</si>
  <si>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</si>
  <si>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</si>
  <si>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</si>
  <si>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</si>
  <si>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</si>
  <si>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</si>
  <si>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</si>
  <si>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</si>
  <si>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</si>
  <si>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</si>
  <si>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</si>
  <si>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</si>
  <si>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</si>
  <si>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</si>
  <si>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</si>
  <si>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</si>
  <si>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</si>
  <si>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</si>
  <si>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</si>
  <si>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</si>
  <si>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</si>
  <si>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</si>
  <si>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</si>
  <si>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</si>
  <si>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</si>
  <si>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</si>
  <si>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</si>
  <si>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</si>
  <si>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</si>
  <si>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</si>
  <si>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</si>
  <si>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</si>
  <si>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</si>
  <si>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</si>
  <si>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</si>
  <si>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</si>
  <si>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</si>
  <si>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</si>
  <si>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</si>
  <si>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</si>
  <si>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</si>
  <si>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</si>
  <si>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</si>
  <si>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</si>
  <si>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</si>
  <si>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</si>
  <si>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</si>
  <si>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</si>
  <si>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</si>
  <si>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</si>
  <si>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</si>
  <si>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</si>
  <si>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</si>
  <si>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</si>
  <si>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</si>
  <si>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</si>
  <si>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</si>
  <si>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</si>
  <si>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</si>
  <si>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</si>
  <si>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</si>
  <si>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</si>
  <si>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</si>
  <si>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</si>
  <si>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</si>
  <si>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</si>
  <si>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</si>
  <si>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</si>
  <si>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</si>
  <si>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</si>
  <si>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</si>
  <si>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</si>
  <si>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</si>
  <si>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</si>
  <si>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</si>
  <si>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</si>
  <si>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</si>
  <si>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</si>
  <si>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</si>
  <si>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</si>
  <si>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</si>
  <si>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</si>
  <si>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</si>
  <si>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</si>
  <si>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</si>
  <si>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</si>
  <si>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</si>
  <si>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</si>
  <si>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</si>
  <si>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</si>
  <si>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</si>
  <si>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</si>
  <si>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</si>
  <si>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</si>
  <si>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</si>
  <si>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</si>
  <si>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</si>
  <si>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</si>
  <si>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</si>
  <si>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</si>
  <si>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</si>
  <si>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</si>
  <si>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</si>
  <si>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</si>
  <si>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</si>
  <si>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</si>
  <si>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</si>
  <si>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</si>
  <si>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</si>
  <si>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</si>
  <si>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</si>
  <si>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</si>
  <si>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</si>
  <si>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</si>
  <si>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</si>
  <si>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</si>
  <si>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</si>
  <si>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</si>
  <si>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</si>
  <si>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</si>
  <si>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</si>
  <si>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</si>
  <si>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</si>
  <si>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</si>
  <si>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</si>
  <si>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</si>
  <si>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</si>
  <si>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</si>
  <si>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</si>
  <si>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</si>
  <si>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</si>
  <si>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</si>
  <si>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</si>
  <si>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</si>
  <si>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</si>
  <si>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</si>
  <si>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</si>
  <si>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</si>
  <si>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</si>
  <si>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</si>
  <si>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</si>
  <si>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</si>
  <si>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</si>
  <si>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</si>
  <si>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</si>
  <si>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</si>
  <si>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</si>
  <si>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</si>
  <si>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</si>
  <si>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</si>
  <si>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</si>
  <si>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</si>
  <si>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</si>
  <si>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</si>
  <si>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</si>
  <si>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</si>
  <si>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</si>
  <si>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</si>
  <si>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</si>
  <si>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</si>
  <si>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</si>
  <si>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</si>
  <si>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</si>
  <si>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</si>
  <si>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</si>
  <si>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</si>
  <si>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</si>
  <si>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</si>
  <si>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</si>
  <si>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</si>
  <si>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</si>
  <si>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</si>
  <si>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</si>
  <si>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</si>
  <si>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</si>
  <si>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</si>
  <si>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</si>
  <si>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</si>
  <si>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</si>
  <si>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</si>
  <si>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</si>
  <si>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</si>
  <si>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</si>
  <si>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</si>
  <si>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</si>
  <si>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</si>
  <si>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</si>
  <si>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</si>
  <si>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</si>
  <si>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</si>
  <si>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</si>
  <si>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</si>
  <si>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</si>
  <si>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</si>
  <si>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</si>
  <si>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</si>
  <si>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</si>
  <si>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</si>
  <si>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</si>
  <si>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</si>
  <si>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</si>
  <si>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</si>
  <si>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</si>
  <si>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</si>
  <si>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</si>
  <si>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</si>
  <si>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</si>
  <si>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</si>
  <si>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</si>
  <si>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</si>
  <si>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</si>
  <si>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</si>
  <si>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</si>
  <si>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</si>
  <si>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</si>
  <si>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</si>
  <si>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</si>
  <si>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</si>
  <si>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</si>
  <si>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</si>
  <si>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</si>
  <si>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</si>
  <si>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</si>
  <si>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</si>
  <si>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</si>
  <si>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</si>
  <si>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</si>
  <si>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</si>
  <si>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</si>
  <si>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</si>
  <si>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</si>
  <si>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</si>
  <si>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</si>
  <si>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</si>
  <si>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</si>
  <si>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</si>
  <si>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</si>
  <si>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</si>
  <si>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</si>
  <si>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</si>
  <si>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</si>
  <si>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</si>
  <si>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</si>
  <si>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</si>
  <si>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</si>
  <si>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</si>
  <si>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</si>
  <si>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</si>
  <si>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</si>
  <si>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</si>
  <si>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</si>
  <si>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</si>
  <si>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</si>
  <si>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</si>
  <si>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</si>
  <si>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</si>
  <si>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</si>
  <si>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</si>
  <si>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</si>
  <si>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</si>
  <si>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</si>
  <si>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</si>
  <si>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</si>
  <si>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</si>
  <si>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</si>
  <si>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</si>
  <si>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</si>
  <si>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</si>
  <si>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</si>
  <si>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</si>
  <si>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</si>
  <si>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</si>
  <si>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</si>
  <si>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</si>
  <si>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</si>
  <si>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</si>
  <si>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</si>
  <si>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</si>
  <si>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</si>
  <si>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</si>
  <si>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</si>
  <si>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</si>
  <si>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</si>
  <si>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</si>
  <si>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</si>
  <si>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</si>
  <si>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</si>
  <si>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</si>
  <si>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</si>
  <si>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</si>
  <si>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</si>
  <si>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</si>
  <si>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</si>
  <si>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</si>
  <si>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</si>
  <si>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</si>
  <si>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</si>
  <si>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</si>
  <si>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</si>
  <si>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</si>
  <si>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</si>
  <si>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</si>
  <si>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</si>
  <si>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</si>
  <si>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</si>
  <si>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</si>
  <si>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</si>
  <si>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</si>
  <si>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</si>
  <si>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</si>
  <si>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</si>
  <si>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</si>
  <si>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</si>
  <si>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</si>
  <si>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</si>
  <si>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</si>
  <si>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</si>
  <si>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</si>
  <si>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</si>
  <si>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</si>
  <si>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</si>
  <si>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</si>
  <si>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</si>
  <si>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</si>
  <si>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</si>
  <si>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</si>
  <si>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</si>
  <si>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</si>
  <si>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</si>
  <si>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</si>
  <si>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</si>
  <si>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</si>
  <si>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</si>
  <si>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</si>
  <si>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</si>
  <si>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</si>
  <si>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</si>
  <si>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</si>
  <si>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</si>
  <si>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</si>
  <si>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</si>
  <si>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</si>
  <si>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</si>
  <si>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</si>
  <si>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</si>
  <si>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</si>
  <si>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</si>
  <si>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</si>
  <si>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</si>
  <si>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</si>
  <si>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</si>
  <si>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</si>
  <si>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</si>
  <si>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</si>
  <si>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</si>
  <si>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</si>
  <si>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</si>
  <si>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</si>
  <si>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</si>
  <si>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</si>
  <si>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</si>
  <si>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</si>
  <si>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</si>
  <si>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</si>
  <si>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</si>
  <si>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</si>
  <si>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</si>
  <si>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</si>
  <si>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</si>
  <si>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</si>
  <si>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</si>
  <si>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</si>
  <si>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</si>
  <si>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</si>
  <si>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</si>
  <si>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</si>
  <si>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</si>
  <si>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</si>
  <si>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</si>
  <si>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</si>
  <si>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</si>
  <si>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</si>
  <si>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</si>
  <si>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</si>
  <si>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</si>
  <si>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</si>
  <si>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</si>
  <si>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</si>
  <si>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</si>
  <si>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</si>
  <si>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</si>
  <si>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</si>
  <si>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</si>
  <si>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</si>
  <si>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</si>
  <si>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</si>
  <si>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</si>
  <si>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</si>
  <si>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</si>
  <si>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</si>
  <si>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</si>
  <si>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</si>
  <si>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</si>
  <si>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</si>
  <si>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</si>
  <si>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</si>
  <si>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</si>
  <si>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</si>
  <si>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</si>
  <si>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</si>
  <si>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</si>
  <si>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</si>
  <si>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</si>
  <si>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</si>
  <si>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</si>
  <si>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</si>
  <si>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</si>
  <si>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</si>
  <si>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</si>
  <si>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</si>
  <si>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</si>
  <si>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</si>
  <si>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</si>
  <si>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</si>
  <si>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</si>
  <si>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</si>
  <si>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</si>
  <si>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</si>
  <si>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</si>
  <si>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</si>
  <si>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</si>
  <si>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</si>
  <si>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</si>
  <si>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</si>
  <si>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</si>
  <si>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</si>
  <si>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</si>
  <si>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</si>
  <si>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</si>
  <si>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</si>
  <si>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</si>
  <si>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</si>
  <si>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</si>
  <si>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</si>
  <si>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</si>
  <si>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</si>
  <si>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</si>
  <si>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</si>
  <si>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</si>
  <si>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</si>
  <si>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</si>
  <si>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</si>
  <si>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</si>
  <si>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</si>
  <si>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</si>
  <si>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</si>
  <si>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</si>
  <si>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</si>
  <si>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</si>
  <si>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</si>
  <si>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</si>
  <si>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</si>
  <si>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</si>
  <si>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</si>
  <si>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</si>
  <si>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</si>
  <si>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</si>
  <si>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</si>
  <si>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</si>
  <si>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</si>
  <si>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</si>
  <si>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</si>
  <si>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</si>
  <si>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</si>
  <si>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</si>
  <si>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</si>
  <si>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</si>
  <si>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</si>
  <si>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</si>
  <si>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</si>
  <si>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</si>
  <si>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</si>
  <si>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</si>
  <si>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</si>
  <si>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</si>
  <si>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</si>
  <si>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</si>
  <si>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</si>
  <si>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</si>
  <si>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</si>
  <si>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</si>
  <si>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</si>
  <si>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</si>
  <si>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</si>
  <si>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</si>
  <si>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</si>
  <si>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</si>
  <si>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</si>
  <si>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</si>
  <si>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</si>
  <si>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</si>
  <si>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</si>
  <si>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</si>
  <si>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</si>
  <si>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</si>
  <si>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</si>
  <si>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</si>
  <si>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</si>
  <si>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</si>
  <si>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</si>
  <si>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</si>
  <si>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</si>
  <si>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</si>
  <si>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</si>
  <si>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</si>
  <si>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</si>
  <si>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</si>
  <si>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</si>
  <si>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</si>
  <si>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</si>
  <si>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</si>
  <si>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</si>
  <si>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</si>
  <si>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</si>
  <si>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</si>
  <si>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</si>
  <si>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</si>
  <si>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</si>
  <si>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</si>
  <si>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</si>
  <si>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</si>
  <si>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</si>
  <si>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</si>
  <si>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</si>
  <si>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</si>
  <si>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</si>
  <si>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</si>
  <si>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</si>
  <si>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</si>
  <si>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</si>
  <si>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</si>
  <si>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</si>
  <si>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</si>
  <si>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</si>
  <si>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</si>
  <si>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</si>
  <si>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</si>
  <si>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</si>
  <si>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</si>
  <si>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</si>
  <si>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</si>
  <si>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</si>
  <si>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</si>
  <si>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</si>
  <si>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</si>
  <si>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</si>
  <si>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</si>
  <si>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</si>
  <si>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</si>
  <si>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</si>
  <si>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</si>
  <si>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</si>
  <si>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</si>
  <si>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</si>
  <si>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</si>
  <si>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</si>
  <si>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</si>
  <si>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</si>
  <si>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</si>
  <si>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</si>
  <si>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</si>
  <si>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</si>
  <si>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</si>
  <si>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</si>
  <si>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</si>
  <si>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</si>
  <si>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</si>
  <si>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</si>
  <si>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</si>
  <si>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</si>
  <si>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</si>
  <si>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</si>
  <si>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</si>
  <si>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</si>
  <si>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</si>
  <si>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</si>
  <si>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</si>
  <si>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</si>
  <si>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</si>
  <si>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</si>
  <si>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</si>
  <si>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</si>
  <si>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</si>
  <si>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</si>
  <si>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</si>
  <si>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</si>
  <si>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</si>
  <si>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</si>
  <si>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</si>
  <si>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</si>
  <si>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</si>
  <si>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</si>
  <si>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</si>
  <si>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</si>
  <si>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</si>
  <si>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</si>
  <si>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</si>
  <si>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</si>
  <si>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</si>
  <si>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</si>
  <si>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</si>
  <si>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</si>
  <si>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</si>
  <si>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</si>
  <si>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</si>
  <si>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</si>
  <si>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</si>
  <si>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</si>
  <si>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</si>
  <si>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</si>
  <si>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</si>
  <si>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</si>
  <si>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</si>
  <si>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</si>
  <si>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</si>
  <si>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</si>
  <si>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</si>
  <si>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</si>
  <si>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</si>
  <si>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</si>
  <si>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</si>
  <si>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</si>
  <si>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</si>
  <si>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</si>
  <si>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</si>
  <si>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</si>
  <si>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</si>
  <si>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</si>
  <si>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</si>
  <si>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</si>
  <si>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</si>
  <si>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</si>
  <si>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</si>
  <si>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</si>
  <si>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</si>
  <si>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</si>
  <si>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</si>
  <si>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</si>
  <si>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</si>
  <si>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</si>
  <si>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</si>
  <si>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</si>
  <si>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</si>
  <si>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</si>
  <si>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</si>
  <si>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</si>
  <si>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</si>
  <si>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</si>
  <si>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</si>
  <si>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</si>
  <si>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</si>
  <si>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</si>
  <si>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</si>
  <si>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</si>
  <si>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</si>
  <si>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</si>
  <si>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</si>
  <si>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</si>
  <si>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</si>
  <si>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</si>
  <si>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</si>
  <si>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</si>
  <si>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</si>
  <si>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</si>
  <si>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</si>
  <si>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</si>
  <si>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</si>
  <si>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</si>
  <si>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</si>
  <si>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</si>
  <si>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</si>
  <si>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</si>
  <si>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</si>
  <si>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</si>
  <si>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</si>
  <si>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</si>
  <si>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</si>
  <si>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</si>
  <si>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</si>
  <si>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</si>
  <si>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</si>
  <si>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</si>
  <si>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</si>
  <si>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</si>
  <si>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</si>
  <si>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</si>
  <si>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</si>
  <si>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</si>
  <si>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</si>
  <si>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</si>
  <si>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</si>
  <si>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</si>
  <si>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</si>
  <si>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</si>
  <si>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</si>
  <si>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</si>
  <si>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</si>
  <si>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</si>
  <si>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</si>
  <si>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</si>
  <si>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</si>
  <si>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</si>
  <si>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</si>
  <si>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</si>
  <si>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</si>
  <si>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</si>
  <si>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</si>
  <si>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</si>
  <si>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</si>
  <si>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</si>
  <si>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</si>
  <si>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</si>
  <si>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</si>
  <si>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</si>
  <si>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</si>
  <si>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</si>
  <si>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</si>
  <si>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</si>
  <si>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</si>
  <si>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</si>
  <si>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</si>
  <si>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</si>
  <si>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</si>
  <si>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</si>
  <si>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</si>
  <si>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</si>
  <si>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</si>
  <si>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</si>
  <si>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</si>
  <si>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</si>
  <si>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</si>
  <si>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</si>
  <si>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</si>
  <si>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</si>
  <si>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</si>
  <si>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</si>
  <si>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</si>
  <si>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</si>
  <si>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</si>
  <si>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</si>
  <si>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</si>
  <si>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</si>
  <si>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</si>
  <si>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</si>
  <si>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</si>
  <si>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</si>
  <si>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</si>
  <si>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</si>
  <si>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</si>
  <si>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</si>
  <si>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</si>
  <si>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</si>
  <si>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</si>
  <si>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</si>
  <si>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</si>
  <si>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</si>
  <si>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</si>
  <si>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</si>
  <si>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</si>
  <si>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</si>
  <si>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</si>
  <si>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</si>
  <si>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</si>
  <si>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</si>
  <si>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</si>
  <si>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</si>
  <si>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</si>
  <si>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</si>
  <si>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</si>
  <si>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</si>
  <si>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</si>
  <si>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</si>
  <si>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</si>
  <si>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</si>
  <si>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</si>
  <si>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</si>
  <si>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</si>
  <si>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</si>
  <si>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</si>
  <si>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</si>
  <si>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</si>
  <si>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</si>
  <si>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</si>
  <si>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</si>
  <si>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</si>
  <si>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</si>
  <si>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</si>
  <si>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</si>
  <si>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</si>
  <si>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</si>
  <si>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</si>
  <si>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</si>
  <si>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</si>
  <si>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</si>
  <si>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</si>
  <si>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</si>
  <si>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</si>
  <si>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</si>
  <si>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</si>
  <si>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</si>
  <si>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</si>
  <si>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</si>
  <si>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</si>
  <si>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</si>
  <si>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</si>
  <si>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</si>
  <si>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</si>
  <si>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</si>
  <si>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</si>
  <si>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</si>
  <si>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</si>
  <si>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</si>
  <si>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</si>
  <si>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</si>
  <si>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</si>
  <si>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</si>
  <si>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</si>
  <si>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</si>
  <si>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</si>
  <si>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</si>
  <si>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</si>
  <si>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</si>
  <si>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</si>
  <si>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</si>
  <si>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</si>
  <si>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</si>
  <si>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</si>
  <si>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</si>
  <si>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</si>
  <si>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</si>
  <si>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</si>
  <si>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</si>
  <si>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</si>
  <si>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</si>
  <si>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</si>
  <si>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</si>
  <si>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</si>
  <si>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</si>
  <si>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</si>
  <si>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</si>
  <si>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</si>
  <si>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</si>
  <si>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</si>
  <si>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</si>
  <si>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</si>
  <si>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</si>
  <si>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</si>
  <si>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</si>
  <si>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</si>
  <si>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</si>
  <si>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</si>
  <si>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</si>
  <si>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</si>
  <si>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</si>
  <si>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</si>
  <si>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</si>
  <si>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</si>
  <si>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</si>
  <si>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</si>
  <si>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</si>
  <si>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</si>
  <si>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</si>
  <si>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</si>
  <si>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</si>
  <si>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</si>
  <si>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</si>
  <si>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</si>
  <si>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</si>
  <si>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</si>
  <si>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</si>
  <si>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</si>
  <si>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</si>
  <si>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</si>
  <si>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</si>
  <si>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</si>
  <si>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</si>
  <si>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</si>
  <si>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</si>
  <si>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</si>
  <si>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</si>
  <si>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</si>
  <si>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</si>
  <si>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</si>
  <si>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</si>
  <si>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</si>
  <si>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</si>
  <si>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</si>
  <si>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</si>
  <si>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</si>
  <si>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</si>
  <si>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</si>
  <si>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</si>
  <si>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</si>
  <si>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</si>
  <si>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</si>
  <si>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</si>
  <si>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</si>
  <si>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</si>
  <si>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</si>
  <si>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</si>
  <si>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</si>
  <si>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</si>
  <si>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</si>
  <si>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</si>
  <si>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</si>
  <si>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</si>
  <si>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</si>
  <si>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</si>
  <si>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</si>
  <si>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</si>
  <si>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</si>
  <si>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</si>
  <si>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</si>
  <si>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</si>
  <si>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</si>
  <si>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</si>
  <si>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</si>
  <si>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</si>
  <si>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</si>
  <si>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</si>
  <si>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</si>
  <si>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</si>
  <si>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</si>
  <si>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</si>
  <si>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</si>
  <si>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</si>
  <si>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</si>
  <si>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</si>
  <si>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</si>
  <si>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</si>
  <si>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</si>
  <si>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</si>
  <si>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</si>
  <si>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</si>
  <si>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</si>
  <si>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</si>
  <si>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</si>
  <si>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</si>
  <si>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</si>
  <si>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</si>
  <si>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</si>
  <si>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</si>
  <si>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</si>
  <si>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</si>
  <si>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</si>
  <si>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</si>
  <si>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</si>
  <si>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</si>
  <si>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</si>
  <si>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</si>
  <si>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</si>
  <si>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</si>
  <si>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</si>
  <si>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</si>
  <si>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</si>
  <si>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</si>
  <si>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</si>
  <si>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</si>
  <si>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</si>
  <si>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</si>
  <si>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</si>
  <si>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</si>
  <si>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</si>
  <si>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</si>
  <si>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</si>
  <si>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</si>
  <si>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</si>
  <si>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</si>
  <si>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</si>
  <si>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</si>
  <si>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</si>
  <si>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</si>
  <si>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</si>
  <si>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</si>
  <si>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</si>
  <si>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</si>
  <si>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</si>
  <si>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</si>
  <si>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</si>
  <si>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</si>
  <si>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</si>
  <si>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</si>
  <si>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</si>
  <si>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</si>
  <si>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</si>
  <si>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</si>
  <si>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</si>
  <si>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</si>
  <si>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</si>
  <si>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</si>
  <si>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</si>
  <si>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</si>
  <si>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</si>
  <si>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</si>
  <si>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</si>
  <si>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</si>
  <si>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</si>
  <si>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</si>
  <si>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</si>
  <si>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</si>
  <si>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</si>
  <si>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</si>
  <si>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</si>
  <si>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</si>
  <si>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</si>
  <si>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</si>
  <si>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</si>
  <si>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</si>
  <si>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</si>
  <si>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</si>
  <si>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</si>
  <si>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</si>
  <si>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</si>
  <si>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</si>
  <si>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</si>
  <si>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</si>
  <si>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</si>
  <si>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</si>
  <si>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</si>
  <si>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</si>
  <si>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</si>
  <si>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</si>
  <si>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</si>
  <si>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</si>
  <si>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</si>
  <si>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</si>
  <si>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</si>
  <si>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</si>
  <si>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</si>
  <si>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</si>
  <si>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</si>
  <si>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</si>
  <si>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</si>
  <si>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</si>
  <si>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</si>
  <si>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</si>
  <si>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</si>
  <si>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</si>
  <si>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</si>
  <si>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</si>
  <si>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</si>
  <si>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</si>
  <si>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</si>
  <si>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</si>
  <si>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</si>
  <si>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</si>
  <si>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</si>
  <si>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</si>
  <si>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</si>
  <si>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</si>
  <si>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</si>
  <si>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</si>
  <si>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</si>
  <si>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</si>
  <si>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</si>
  <si>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</si>
  <si>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</si>
  <si>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</si>
  <si>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</si>
  <si>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</si>
  <si>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</si>
  <si>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</si>
  <si>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</si>
  <si>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</si>
  <si>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</si>
  <si>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</si>
  <si>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Count of state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</si>
  <si>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</si>
  <si>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</si>
  <si>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</si>
  <si>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</si>
  <si>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</si>
  <si>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</si>
  <si>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</si>
  <si>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</si>
  <si>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</si>
  <si>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</si>
  <si>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</si>
  <si>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</si>
  <si>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</si>
  <si>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</si>
  <si>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</si>
  <si>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</si>
  <si>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</si>
  <si>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</si>
  <si>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</si>
  <si>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</si>
  <si>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</si>
  <si>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</si>
  <si>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</si>
  <si>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</si>
  <si>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</si>
  <si>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</si>
  <si>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</si>
  <si>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</si>
  <si>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</si>
  <si>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</si>
  <si>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</si>
  <si>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</si>
  <si>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</si>
  <si>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</si>
  <si>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</si>
  <si>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</si>
  <si>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</si>
  <si>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</si>
  <si>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</si>
  <si>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</si>
  <si>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</si>
  <si>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</si>
  <si>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</si>
  <si>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</si>
  <si>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</si>
  <si>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</si>
  <si>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</si>
  <si>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</si>
  <si>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</si>
  <si>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</si>
  <si>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</si>
  <si>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</si>
  <si>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</si>
  <si>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</si>
  <si>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</si>
  <si>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</si>
  <si>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</si>
  <si>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</si>
  <si>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</si>
  <si>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</si>
  <si>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</si>
  <si>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</si>
  <si>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</si>
  <si>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</si>
  <si>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</si>
  <si>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</si>
  <si>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</si>
  <si>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</si>
  <si>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</si>
  <si>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</si>
  <si>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</si>
  <si>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5000-10000</t>
  </si>
  <si>
    <t>10000-15000</t>
  </si>
  <si>
    <t>15000-20000</t>
  </si>
  <si>
    <t>20000-25000</t>
  </si>
  <si>
    <t>25000-30000</t>
  </si>
  <si>
    <t>30000-35000</t>
  </si>
  <si>
    <t>35000-40000</t>
  </si>
  <si>
    <t>40000-45000</t>
  </si>
  <si>
    <t>45000-50000</t>
  </si>
  <si>
    <t>&lt;5000 or (blank)</t>
  </si>
  <si>
    <t>goal in USD</t>
  </si>
  <si>
    <t>pledged in USD</t>
  </si>
  <si>
    <t>P/G</t>
  </si>
  <si>
    <t>Total Period (Days)</t>
  </si>
  <si>
    <t>50000-55000</t>
  </si>
  <si>
    <t>55000-60000</t>
  </si>
  <si>
    <t>60000-65000</t>
  </si>
  <si>
    <t>65000-70000</t>
  </si>
  <si>
    <t>70000-75000</t>
  </si>
  <si>
    <t>75000-80000</t>
  </si>
  <si>
    <t>80000-85000</t>
  </si>
  <si>
    <t>85000-90000</t>
  </si>
  <si>
    <t>90000-95000</t>
  </si>
  <si>
    <t>95000-100000</t>
  </si>
  <si>
    <t>&gt;100000</t>
  </si>
  <si>
    <t>1-3</t>
  </si>
  <si>
    <t>3-5</t>
  </si>
  <si>
    <t>5-7</t>
  </si>
  <si>
    <t>7-9</t>
  </si>
  <si>
    <t>9-11</t>
  </si>
  <si>
    <t>11-13</t>
  </si>
  <si>
    <t>13-15</t>
  </si>
  <si>
    <t>15-17</t>
  </si>
  <si>
    <t>17-19</t>
  </si>
  <si>
    <t>19-21</t>
  </si>
  <si>
    <t>21-23</t>
  </si>
  <si>
    <t>23-25</t>
  </si>
  <si>
    <t>25-27</t>
  </si>
  <si>
    <t>27-29</t>
  </si>
  <si>
    <t>29-31</t>
  </si>
  <si>
    <t>31-33</t>
  </si>
  <si>
    <t>33-35</t>
  </si>
  <si>
    <t>35-37</t>
  </si>
  <si>
    <t>37-39</t>
  </si>
  <si>
    <t>39-41</t>
  </si>
  <si>
    <t>41-43</t>
  </si>
  <si>
    <t>43-45</t>
  </si>
  <si>
    <t>45-47</t>
  </si>
  <si>
    <t>47-49</t>
  </si>
  <si>
    <t>49-51</t>
  </si>
  <si>
    <t>51-53</t>
  </si>
  <si>
    <t>53-55</t>
  </si>
  <si>
    <t>55-57</t>
  </si>
  <si>
    <t>57-59</t>
  </si>
  <si>
    <t>59-61</t>
  </si>
  <si>
    <t>61-63</t>
  </si>
  <si>
    <t>63-65</t>
  </si>
  <si>
    <t>65-67</t>
  </si>
  <si>
    <t>69-71</t>
  </si>
  <si>
    <t>73-75</t>
  </si>
  <si>
    <t>77-79</t>
  </si>
  <si>
    <t>79-81</t>
  </si>
  <si>
    <t>85-87</t>
  </si>
  <si>
    <t>87-89</t>
  </si>
  <si>
    <t>89-91</t>
  </si>
  <si>
    <t xml:space="preserve">    * 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</si>
  <si>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</si>
  <si>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</si>
  <si>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</si>
  <si>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</si>
  <si>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</si>
  <si>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</si>
  <si>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</si>
  <si>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</si>
  <si>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</si>
  <si>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</si>
  <si>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</si>
  <si>
    <t>Total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</si>
  <si>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</si>
  <si>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</si>
  <si>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</si>
  <si>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</si>
  <si>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</si>
  <si>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</si>
  <si>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Goal Directly USE</t>
  </si>
  <si>
    <t>&lt;0.01 or (blank)</t>
  </si>
  <si>
    <t>0.01-0.11</t>
  </si>
  <si>
    <t>0.11-0.21</t>
  </si>
  <si>
    <t>0.21-0.31</t>
  </si>
  <si>
    <t>0.31-0.41</t>
  </si>
  <si>
    <t>0.41-0.51</t>
  </si>
  <si>
    <t>0.51-0.61</t>
  </si>
  <si>
    <t>0.61-0.71</t>
  </si>
  <si>
    <t>0.71-0.81</t>
  </si>
  <si>
    <t>0.81-0.91</t>
  </si>
  <si>
    <t>0.91-1.01</t>
  </si>
  <si>
    <t>&gt;1.01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</si>
</sst>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9" fontId="0" fillId="0" borderId="0" xfId="1" applyFont="1"/>
    <xf numFmtId="10" fontId="0" fillId="0" borderId="0" xfId="0" applyNumberFormat="1"/>
    <xf numFmtId="2" fontId="0" fillId="0" borderId="0" xfId="0" pivotButton="1" applyNumberFormat="1"/>
    <xf numFmtId="0" fontId="3" fillId="0" borderId="0" xfId="0" applyFont="1" applyAlignment="1">
      <alignment vertical="center"/>
    </xf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2" formatCode="0.00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99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Play.xlsx]Category!PivotTable1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0-4D7E-93C1-6D63C36675F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B0-4D7E-93C1-6D63C36675F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B0-4D7E-93C1-6D63C36675F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B0-4D7E-93C1-6D63C3667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978408"/>
        <c:axId val="547980376"/>
      </c:barChart>
      <c:catAx>
        <c:axId val="54797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80376"/>
        <c:crosses val="autoZero"/>
        <c:auto val="1"/>
        <c:lblAlgn val="ctr"/>
        <c:lblOffset val="100"/>
        <c:noMultiLvlLbl val="0"/>
      </c:catAx>
      <c:valAx>
        <c:axId val="54798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7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Play.xlsx]Sub-Category!PivotTable2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'Sub-Category'!$B$6:$B$15</c:f>
              <c:numCache>
                <c:formatCode>0.00%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0.875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C-498C-B46D-4582B62E6FF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'Sub-Category'!$C$6:$C$15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0.33333333333333331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3E-4A57-809E-BF6676D10EA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'Sub-Category'!$D$6:$D$15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0.66666666666666663</c:v>
                </c:pt>
                <c:pt idx="3">
                  <c:v>0.125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3E-4A57-809E-BF6676D10EA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'Sub-Category'!$E$6:$E$15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3E-4A57-809E-BF6676D10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412952"/>
        <c:axId val="614413280"/>
      </c:barChart>
      <c:catAx>
        <c:axId val="61441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13280"/>
        <c:crosses val="autoZero"/>
        <c:auto val="1"/>
        <c:lblAlgn val="ctr"/>
        <c:lblOffset val="100"/>
        <c:noMultiLvlLbl val="0"/>
      </c:catAx>
      <c:valAx>
        <c:axId val="61441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1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Play.xlsx]Date Created Conversion!PivotTable1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1-4172-85C2-D0775AA18323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A1-4172-85C2-D0775AA18323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A1-4172-85C2-D0775AA18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957664"/>
        <c:axId val="623958320"/>
      </c:lineChart>
      <c:catAx>
        <c:axId val="62395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958320"/>
        <c:crosses val="autoZero"/>
        <c:auto val="1"/>
        <c:lblAlgn val="ctr"/>
        <c:lblOffset val="100"/>
        <c:noMultiLvlLbl val="0"/>
      </c:catAx>
      <c:valAx>
        <c:axId val="62395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95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Play.xlsx]Days!PivotTable4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Days!$B$3:$B$4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Days!$A$5:$A$45</c:f>
              <c:strCache>
                <c:ptCount val="40"/>
                <c:pt idx="0">
                  <c:v>1-3</c:v>
                </c:pt>
                <c:pt idx="1">
                  <c:v>3-5</c:v>
                </c:pt>
                <c:pt idx="2">
                  <c:v>5-7</c:v>
                </c:pt>
                <c:pt idx="3">
                  <c:v>7-9</c:v>
                </c:pt>
                <c:pt idx="4">
                  <c:v>9-11</c:v>
                </c:pt>
                <c:pt idx="5">
                  <c:v>11-13</c:v>
                </c:pt>
                <c:pt idx="6">
                  <c:v>13-15</c:v>
                </c:pt>
                <c:pt idx="7">
                  <c:v>15-17</c:v>
                </c:pt>
                <c:pt idx="8">
                  <c:v>17-19</c:v>
                </c:pt>
                <c:pt idx="9">
                  <c:v>19-21</c:v>
                </c:pt>
                <c:pt idx="10">
                  <c:v>21-23</c:v>
                </c:pt>
                <c:pt idx="11">
                  <c:v>23-25</c:v>
                </c:pt>
                <c:pt idx="12">
                  <c:v>25-27</c:v>
                </c:pt>
                <c:pt idx="13">
                  <c:v>27-29</c:v>
                </c:pt>
                <c:pt idx="14">
                  <c:v>29-31</c:v>
                </c:pt>
                <c:pt idx="15">
                  <c:v>31-33</c:v>
                </c:pt>
                <c:pt idx="16">
                  <c:v>33-35</c:v>
                </c:pt>
                <c:pt idx="17">
                  <c:v>35-37</c:v>
                </c:pt>
                <c:pt idx="18">
                  <c:v>37-39</c:v>
                </c:pt>
                <c:pt idx="19">
                  <c:v>39-41</c:v>
                </c:pt>
                <c:pt idx="20">
                  <c:v>41-43</c:v>
                </c:pt>
                <c:pt idx="21">
                  <c:v>43-45</c:v>
                </c:pt>
                <c:pt idx="22">
                  <c:v>45-47</c:v>
                </c:pt>
                <c:pt idx="23">
                  <c:v>47-49</c:v>
                </c:pt>
                <c:pt idx="24">
                  <c:v>49-51</c:v>
                </c:pt>
                <c:pt idx="25">
                  <c:v>51-53</c:v>
                </c:pt>
                <c:pt idx="26">
                  <c:v>53-55</c:v>
                </c:pt>
                <c:pt idx="27">
                  <c:v>55-57</c:v>
                </c:pt>
                <c:pt idx="28">
                  <c:v>57-59</c:v>
                </c:pt>
                <c:pt idx="29">
                  <c:v>59-61</c:v>
                </c:pt>
                <c:pt idx="30">
                  <c:v>61-63</c:v>
                </c:pt>
                <c:pt idx="31">
                  <c:v>63-65</c:v>
                </c:pt>
                <c:pt idx="32">
                  <c:v>65-67</c:v>
                </c:pt>
                <c:pt idx="33">
                  <c:v>69-71</c:v>
                </c:pt>
                <c:pt idx="34">
                  <c:v>73-75</c:v>
                </c:pt>
                <c:pt idx="35">
                  <c:v>77-79</c:v>
                </c:pt>
                <c:pt idx="36">
                  <c:v>79-81</c:v>
                </c:pt>
                <c:pt idx="37">
                  <c:v>85-87</c:v>
                </c:pt>
                <c:pt idx="38">
                  <c:v>87-89</c:v>
                </c:pt>
                <c:pt idx="39">
                  <c:v>89-91</c:v>
                </c:pt>
              </c:strCache>
            </c:strRef>
          </c:cat>
          <c:val>
            <c:numRef>
              <c:f>Days!$B$5:$B$45</c:f>
              <c:numCache>
                <c:formatCode>General</c:formatCode>
                <c:ptCount val="40"/>
                <c:pt idx="0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6</c:v>
                </c:pt>
                <c:pt idx="13">
                  <c:v>10</c:v>
                </c:pt>
                <c:pt idx="14">
                  <c:v>172</c:v>
                </c:pt>
                <c:pt idx="15">
                  <c:v>8</c:v>
                </c:pt>
                <c:pt idx="16">
                  <c:v>6</c:v>
                </c:pt>
                <c:pt idx="17">
                  <c:v>12</c:v>
                </c:pt>
                <c:pt idx="19">
                  <c:v>11</c:v>
                </c:pt>
                <c:pt idx="20">
                  <c:v>5</c:v>
                </c:pt>
                <c:pt idx="21">
                  <c:v>7</c:v>
                </c:pt>
                <c:pt idx="22">
                  <c:v>22</c:v>
                </c:pt>
                <c:pt idx="23">
                  <c:v>2</c:v>
                </c:pt>
                <c:pt idx="24">
                  <c:v>5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4</c:v>
                </c:pt>
                <c:pt idx="29">
                  <c:v>45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D-4296-9021-F0B3EC1782DE}"/>
            </c:ext>
          </c:extLst>
        </c:ser>
        <c:ser>
          <c:idx val="1"/>
          <c:order val="1"/>
          <c:tx>
            <c:strRef>
              <c:f>Days!$C$3:$C$4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Days!$A$5:$A$45</c:f>
              <c:strCache>
                <c:ptCount val="40"/>
                <c:pt idx="0">
                  <c:v>1-3</c:v>
                </c:pt>
                <c:pt idx="1">
                  <c:v>3-5</c:v>
                </c:pt>
                <c:pt idx="2">
                  <c:v>5-7</c:v>
                </c:pt>
                <c:pt idx="3">
                  <c:v>7-9</c:v>
                </c:pt>
                <c:pt idx="4">
                  <c:v>9-11</c:v>
                </c:pt>
                <c:pt idx="5">
                  <c:v>11-13</c:v>
                </c:pt>
                <c:pt idx="6">
                  <c:v>13-15</c:v>
                </c:pt>
                <c:pt idx="7">
                  <c:v>15-17</c:v>
                </c:pt>
                <c:pt idx="8">
                  <c:v>17-19</c:v>
                </c:pt>
                <c:pt idx="9">
                  <c:v>19-21</c:v>
                </c:pt>
                <c:pt idx="10">
                  <c:v>21-23</c:v>
                </c:pt>
                <c:pt idx="11">
                  <c:v>23-25</c:v>
                </c:pt>
                <c:pt idx="12">
                  <c:v>25-27</c:v>
                </c:pt>
                <c:pt idx="13">
                  <c:v>27-29</c:v>
                </c:pt>
                <c:pt idx="14">
                  <c:v>29-31</c:v>
                </c:pt>
                <c:pt idx="15">
                  <c:v>31-33</c:v>
                </c:pt>
                <c:pt idx="16">
                  <c:v>33-35</c:v>
                </c:pt>
                <c:pt idx="17">
                  <c:v>35-37</c:v>
                </c:pt>
                <c:pt idx="18">
                  <c:v>37-39</c:v>
                </c:pt>
                <c:pt idx="19">
                  <c:v>39-41</c:v>
                </c:pt>
                <c:pt idx="20">
                  <c:v>41-43</c:v>
                </c:pt>
                <c:pt idx="21">
                  <c:v>43-45</c:v>
                </c:pt>
                <c:pt idx="22">
                  <c:v>45-47</c:v>
                </c:pt>
                <c:pt idx="23">
                  <c:v>47-49</c:v>
                </c:pt>
                <c:pt idx="24">
                  <c:v>49-51</c:v>
                </c:pt>
                <c:pt idx="25">
                  <c:v>51-53</c:v>
                </c:pt>
                <c:pt idx="26">
                  <c:v>53-55</c:v>
                </c:pt>
                <c:pt idx="27">
                  <c:v>55-57</c:v>
                </c:pt>
                <c:pt idx="28">
                  <c:v>57-59</c:v>
                </c:pt>
                <c:pt idx="29">
                  <c:v>59-61</c:v>
                </c:pt>
                <c:pt idx="30">
                  <c:v>61-63</c:v>
                </c:pt>
                <c:pt idx="31">
                  <c:v>63-65</c:v>
                </c:pt>
                <c:pt idx="32">
                  <c:v>65-67</c:v>
                </c:pt>
                <c:pt idx="33">
                  <c:v>69-71</c:v>
                </c:pt>
                <c:pt idx="34">
                  <c:v>73-75</c:v>
                </c:pt>
                <c:pt idx="35">
                  <c:v>77-79</c:v>
                </c:pt>
                <c:pt idx="36">
                  <c:v>79-81</c:v>
                </c:pt>
                <c:pt idx="37">
                  <c:v>85-87</c:v>
                </c:pt>
                <c:pt idx="38">
                  <c:v>87-89</c:v>
                </c:pt>
                <c:pt idx="39">
                  <c:v>89-91</c:v>
                </c:pt>
              </c:strCache>
            </c:strRef>
          </c:cat>
          <c:val>
            <c:numRef>
              <c:f>Days!$C$5:$C$45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22</c:v>
                </c:pt>
                <c:pt idx="7">
                  <c:v>23</c:v>
                </c:pt>
                <c:pt idx="8">
                  <c:v>14</c:v>
                </c:pt>
                <c:pt idx="9">
                  <c:v>35</c:v>
                </c:pt>
                <c:pt idx="10">
                  <c:v>31</c:v>
                </c:pt>
                <c:pt idx="11">
                  <c:v>19</c:v>
                </c:pt>
                <c:pt idx="12">
                  <c:v>25</c:v>
                </c:pt>
                <c:pt idx="13">
                  <c:v>29</c:v>
                </c:pt>
                <c:pt idx="14">
                  <c:v>768</c:v>
                </c:pt>
                <c:pt idx="15">
                  <c:v>51</c:v>
                </c:pt>
                <c:pt idx="16">
                  <c:v>26</c:v>
                </c:pt>
                <c:pt idx="17">
                  <c:v>33</c:v>
                </c:pt>
                <c:pt idx="18">
                  <c:v>15</c:v>
                </c:pt>
                <c:pt idx="19">
                  <c:v>43</c:v>
                </c:pt>
                <c:pt idx="20">
                  <c:v>22</c:v>
                </c:pt>
                <c:pt idx="21">
                  <c:v>21</c:v>
                </c:pt>
                <c:pt idx="22">
                  <c:v>57</c:v>
                </c:pt>
                <c:pt idx="23">
                  <c:v>7</c:v>
                </c:pt>
                <c:pt idx="24">
                  <c:v>13</c:v>
                </c:pt>
                <c:pt idx="25">
                  <c:v>8</c:v>
                </c:pt>
                <c:pt idx="26">
                  <c:v>9</c:v>
                </c:pt>
                <c:pt idx="27">
                  <c:v>7</c:v>
                </c:pt>
                <c:pt idx="28">
                  <c:v>13</c:v>
                </c:pt>
                <c:pt idx="29">
                  <c:v>208</c:v>
                </c:pt>
                <c:pt idx="34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D-4296-9021-F0B3EC1782DE}"/>
            </c:ext>
          </c:extLst>
        </c:ser>
        <c:ser>
          <c:idx val="2"/>
          <c:order val="2"/>
          <c:tx>
            <c:strRef>
              <c:f>Days!$D$3:$D$4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Days!$A$5:$A$45</c:f>
              <c:strCache>
                <c:ptCount val="40"/>
                <c:pt idx="0">
                  <c:v>1-3</c:v>
                </c:pt>
                <c:pt idx="1">
                  <c:v>3-5</c:v>
                </c:pt>
                <c:pt idx="2">
                  <c:v>5-7</c:v>
                </c:pt>
                <c:pt idx="3">
                  <c:v>7-9</c:v>
                </c:pt>
                <c:pt idx="4">
                  <c:v>9-11</c:v>
                </c:pt>
                <c:pt idx="5">
                  <c:v>11-13</c:v>
                </c:pt>
                <c:pt idx="6">
                  <c:v>13-15</c:v>
                </c:pt>
                <c:pt idx="7">
                  <c:v>15-17</c:v>
                </c:pt>
                <c:pt idx="8">
                  <c:v>17-19</c:v>
                </c:pt>
                <c:pt idx="9">
                  <c:v>19-21</c:v>
                </c:pt>
                <c:pt idx="10">
                  <c:v>21-23</c:v>
                </c:pt>
                <c:pt idx="11">
                  <c:v>23-25</c:v>
                </c:pt>
                <c:pt idx="12">
                  <c:v>25-27</c:v>
                </c:pt>
                <c:pt idx="13">
                  <c:v>27-29</c:v>
                </c:pt>
                <c:pt idx="14">
                  <c:v>29-31</c:v>
                </c:pt>
                <c:pt idx="15">
                  <c:v>31-33</c:v>
                </c:pt>
                <c:pt idx="16">
                  <c:v>33-35</c:v>
                </c:pt>
                <c:pt idx="17">
                  <c:v>35-37</c:v>
                </c:pt>
                <c:pt idx="18">
                  <c:v>37-39</c:v>
                </c:pt>
                <c:pt idx="19">
                  <c:v>39-41</c:v>
                </c:pt>
                <c:pt idx="20">
                  <c:v>41-43</c:v>
                </c:pt>
                <c:pt idx="21">
                  <c:v>43-45</c:v>
                </c:pt>
                <c:pt idx="22">
                  <c:v>45-47</c:v>
                </c:pt>
                <c:pt idx="23">
                  <c:v>47-49</c:v>
                </c:pt>
                <c:pt idx="24">
                  <c:v>49-51</c:v>
                </c:pt>
                <c:pt idx="25">
                  <c:v>51-53</c:v>
                </c:pt>
                <c:pt idx="26">
                  <c:v>53-55</c:v>
                </c:pt>
                <c:pt idx="27">
                  <c:v>55-57</c:v>
                </c:pt>
                <c:pt idx="28">
                  <c:v>57-59</c:v>
                </c:pt>
                <c:pt idx="29">
                  <c:v>59-61</c:v>
                </c:pt>
                <c:pt idx="30">
                  <c:v>61-63</c:v>
                </c:pt>
                <c:pt idx="31">
                  <c:v>63-65</c:v>
                </c:pt>
                <c:pt idx="32">
                  <c:v>65-67</c:v>
                </c:pt>
                <c:pt idx="33">
                  <c:v>69-71</c:v>
                </c:pt>
                <c:pt idx="34">
                  <c:v>73-75</c:v>
                </c:pt>
                <c:pt idx="35">
                  <c:v>77-79</c:v>
                </c:pt>
                <c:pt idx="36">
                  <c:v>79-81</c:v>
                </c:pt>
                <c:pt idx="37">
                  <c:v>85-87</c:v>
                </c:pt>
                <c:pt idx="38">
                  <c:v>87-89</c:v>
                </c:pt>
                <c:pt idx="39">
                  <c:v>89-91</c:v>
                </c:pt>
              </c:strCache>
            </c:strRef>
          </c:cat>
          <c:val>
            <c:numRef>
              <c:f>Days!$D$5:$D$45</c:f>
              <c:numCache>
                <c:formatCode>General</c:formatCode>
                <c:ptCount val="40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11</c:v>
                </c:pt>
                <c:pt idx="4">
                  <c:v>23</c:v>
                </c:pt>
                <c:pt idx="5">
                  <c:v>17</c:v>
                </c:pt>
                <c:pt idx="6">
                  <c:v>75</c:v>
                </c:pt>
                <c:pt idx="7">
                  <c:v>48</c:v>
                </c:pt>
                <c:pt idx="8">
                  <c:v>35</c:v>
                </c:pt>
                <c:pt idx="9">
                  <c:v>56</c:v>
                </c:pt>
                <c:pt idx="10">
                  <c:v>106</c:v>
                </c:pt>
                <c:pt idx="11">
                  <c:v>45</c:v>
                </c:pt>
                <c:pt idx="12">
                  <c:v>64</c:v>
                </c:pt>
                <c:pt idx="13">
                  <c:v>99</c:v>
                </c:pt>
                <c:pt idx="14">
                  <c:v>890</c:v>
                </c:pt>
                <c:pt idx="15">
                  <c:v>117</c:v>
                </c:pt>
                <c:pt idx="16">
                  <c:v>77</c:v>
                </c:pt>
                <c:pt idx="17">
                  <c:v>89</c:v>
                </c:pt>
                <c:pt idx="18">
                  <c:v>36</c:v>
                </c:pt>
                <c:pt idx="19">
                  <c:v>52</c:v>
                </c:pt>
                <c:pt idx="20">
                  <c:v>31</c:v>
                </c:pt>
                <c:pt idx="21">
                  <c:v>25</c:v>
                </c:pt>
                <c:pt idx="22">
                  <c:v>73</c:v>
                </c:pt>
                <c:pt idx="23">
                  <c:v>8</c:v>
                </c:pt>
                <c:pt idx="24">
                  <c:v>18</c:v>
                </c:pt>
                <c:pt idx="25">
                  <c:v>6</c:v>
                </c:pt>
                <c:pt idx="26">
                  <c:v>8</c:v>
                </c:pt>
                <c:pt idx="27">
                  <c:v>11</c:v>
                </c:pt>
                <c:pt idx="28">
                  <c:v>10</c:v>
                </c:pt>
                <c:pt idx="29">
                  <c:v>122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D-4296-9021-F0B3EC178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4341504"/>
        <c:axId val="464337896"/>
      </c:barChart>
      <c:catAx>
        <c:axId val="46434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37896"/>
        <c:crosses val="autoZero"/>
        <c:auto val="1"/>
        <c:lblAlgn val="ctr"/>
        <c:lblOffset val="100"/>
        <c:noMultiLvlLbl val="0"/>
      </c:catAx>
      <c:valAx>
        <c:axId val="46433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4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Play.xlsx]Days!PivotTable4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Days!$B$3:$B$4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Days!$A$5:$A$45</c:f>
              <c:strCache>
                <c:ptCount val="40"/>
                <c:pt idx="0">
                  <c:v>1-3</c:v>
                </c:pt>
                <c:pt idx="1">
                  <c:v>3-5</c:v>
                </c:pt>
                <c:pt idx="2">
                  <c:v>5-7</c:v>
                </c:pt>
                <c:pt idx="3">
                  <c:v>7-9</c:v>
                </c:pt>
                <c:pt idx="4">
                  <c:v>9-11</c:v>
                </c:pt>
                <c:pt idx="5">
                  <c:v>11-13</c:v>
                </c:pt>
                <c:pt idx="6">
                  <c:v>13-15</c:v>
                </c:pt>
                <c:pt idx="7">
                  <c:v>15-17</c:v>
                </c:pt>
                <c:pt idx="8">
                  <c:v>17-19</c:v>
                </c:pt>
                <c:pt idx="9">
                  <c:v>19-21</c:v>
                </c:pt>
                <c:pt idx="10">
                  <c:v>21-23</c:v>
                </c:pt>
                <c:pt idx="11">
                  <c:v>23-25</c:v>
                </c:pt>
                <c:pt idx="12">
                  <c:v>25-27</c:v>
                </c:pt>
                <c:pt idx="13">
                  <c:v>27-29</c:v>
                </c:pt>
                <c:pt idx="14">
                  <c:v>29-31</c:v>
                </c:pt>
                <c:pt idx="15">
                  <c:v>31-33</c:v>
                </c:pt>
                <c:pt idx="16">
                  <c:v>33-35</c:v>
                </c:pt>
                <c:pt idx="17">
                  <c:v>35-37</c:v>
                </c:pt>
                <c:pt idx="18">
                  <c:v>37-39</c:v>
                </c:pt>
                <c:pt idx="19">
                  <c:v>39-41</c:v>
                </c:pt>
                <c:pt idx="20">
                  <c:v>41-43</c:v>
                </c:pt>
                <c:pt idx="21">
                  <c:v>43-45</c:v>
                </c:pt>
                <c:pt idx="22">
                  <c:v>45-47</c:v>
                </c:pt>
                <c:pt idx="23">
                  <c:v>47-49</c:v>
                </c:pt>
                <c:pt idx="24">
                  <c:v>49-51</c:v>
                </c:pt>
                <c:pt idx="25">
                  <c:v>51-53</c:v>
                </c:pt>
                <c:pt idx="26">
                  <c:v>53-55</c:v>
                </c:pt>
                <c:pt idx="27">
                  <c:v>55-57</c:v>
                </c:pt>
                <c:pt idx="28">
                  <c:v>57-59</c:v>
                </c:pt>
                <c:pt idx="29">
                  <c:v>59-61</c:v>
                </c:pt>
                <c:pt idx="30">
                  <c:v>61-63</c:v>
                </c:pt>
                <c:pt idx="31">
                  <c:v>63-65</c:v>
                </c:pt>
                <c:pt idx="32">
                  <c:v>65-67</c:v>
                </c:pt>
                <c:pt idx="33">
                  <c:v>69-71</c:v>
                </c:pt>
                <c:pt idx="34">
                  <c:v>73-75</c:v>
                </c:pt>
                <c:pt idx="35">
                  <c:v>77-79</c:v>
                </c:pt>
                <c:pt idx="36">
                  <c:v>79-81</c:v>
                </c:pt>
                <c:pt idx="37">
                  <c:v>85-87</c:v>
                </c:pt>
                <c:pt idx="38">
                  <c:v>87-89</c:v>
                </c:pt>
                <c:pt idx="39">
                  <c:v>89-91</c:v>
                </c:pt>
              </c:strCache>
            </c:strRef>
          </c:cat>
          <c:val>
            <c:numRef>
              <c:f>Days!$B$5:$B$45</c:f>
              <c:numCache>
                <c:formatCode>General</c:formatCode>
                <c:ptCount val="40"/>
                <c:pt idx="0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6</c:v>
                </c:pt>
                <c:pt idx="13">
                  <c:v>10</c:v>
                </c:pt>
                <c:pt idx="14">
                  <c:v>172</c:v>
                </c:pt>
                <c:pt idx="15">
                  <c:v>8</c:v>
                </c:pt>
                <c:pt idx="16">
                  <c:v>6</c:v>
                </c:pt>
                <c:pt idx="17">
                  <c:v>12</c:v>
                </c:pt>
                <c:pt idx="19">
                  <c:v>11</c:v>
                </c:pt>
                <c:pt idx="20">
                  <c:v>5</c:v>
                </c:pt>
                <c:pt idx="21">
                  <c:v>7</c:v>
                </c:pt>
                <c:pt idx="22">
                  <c:v>22</c:v>
                </c:pt>
                <c:pt idx="23">
                  <c:v>2</c:v>
                </c:pt>
                <c:pt idx="24">
                  <c:v>5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4</c:v>
                </c:pt>
                <c:pt idx="29">
                  <c:v>45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4-4C72-A0A9-4231ED12D469}"/>
            </c:ext>
          </c:extLst>
        </c:ser>
        <c:ser>
          <c:idx val="1"/>
          <c:order val="1"/>
          <c:tx>
            <c:strRef>
              <c:f>Days!$C$3:$C$4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Days!$A$5:$A$45</c:f>
              <c:strCache>
                <c:ptCount val="40"/>
                <c:pt idx="0">
                  <c:v>1-3</c:v>
                </c:pt>
                <c:pt idx="1">
                  <c:v>3-5</c:v>
                </c:pt>
                <c:pt idx="2">
                  <c:v>5-7</c:v>
                </c:pt>
                <c:pt idx="3">
                  <c:v>7-9</c:v>
                </c:pt>
                <c:pt idx="4">
                  <c:v>9-11</c:v>
                </c:pt>
                <c:pt idx="5">
                  <c:v>11-13</c:v>
                </c:pt>
                <c:pt idx="6">
                  <c:v>13-15</c:v>
                </c:pt>
                <c:pt idx="7">
                  <c:v>15-17</c:v>
                </c:pt>
                <c:pt idx="8">
                  <c:v>17-19</c:v>
                </c:pt>
                <c:pt idx="9">
                  <c:v>19-21</c:v>
                </c:pt>
                <c:pt idx="10">
                  <c:v>21-23</c:v>
                </c:pt>
                <c:pt idx="11">
                  <c:v>23-25</c:v>
                </c:pt>
                <c:pt idx="12">
                  <c:v>25-27</c:v>
                </c:pt>
                <c:pt idx="13">
                  <c:v>27-29</c:v>
                </c:pt>
                <c:pt idx="14">
                  <c:v>29-31</c:v>
                </c:pt>
                <c:pt idx="15">
                  <c:v>31-33</c:v>
                </c:pt>
                <c:pt idx="16">
                  <c:v>33-35</c:v>
                </c:pt>
                <c:pt idx="17">
                  <c:v>35-37</c:v>
                </c:pt>
                <c:pt idx="18">
                  <c:v>37-39</c:v>
                </c:pt>
                <c:pt idx="19">
                  <c:v>39-41</c:v>
                </c:pt>
                <c:pt idx="20">
                  <c:v>41-43</c:v>
                </c:pt>
                <c:pt idx="21">
                  <c:v>43-45</c:v>
                </c:pt>
                <c:pt idx="22">
                  <c:v>45-47</c:v>
                </c:pt>
                <c:pt idx="23">
                  <c:v>47-49</c:v>
                </c:pt>
                <c:pt idx="24">
                  <c:v>49-51</c:v>
                </c:pt>
                <c:pt idx="25">
                  <c:v>51-53</c:v>
                </c:pt>
                <c:pt idx="26">
                  <c:v>53-55</c:v>
                </c:pt>
                <c:pt idx="27">
                  <c:v>55-57</c:v>
                </c:pt>
                <c:pt idx="28">
                  <c:v>57-59</c:v>
                </c:pt>
                <c:pt idx="29">
                  <c:v>59-61</c:v>
                </c:pt>
                <c:pt idx="30">
                  <c:v>61-63</c:v>
                </c:pt>
                <c:pt idx="31">
                  <c:v>63-65</c:v>
                </c:pt>
                <c:pt idx="32">
                  <c:v>65-67</c:v>
                </c:pt>
                <c:pt idx="33">
                  <c:v>69-71</c:v>
                </c:pt>
                <c:pt idx="34">
                  <c:v>73-75</c:v>
                </c:pt>
                <c:pt idx="35">
                  <c:v>77-79</c:v>
                </c:pt>
                <c:pt idx="36">
                  <c:v>79-81</c:v>
                </c:pt>
                <c:pt idx="37">
                  <c:v>85-87</c:v>
                </c:pt>
                <c:pt idx="38">
                  <c:v>87-89</c:v>
                </c:pt>
                <c:pt idx="39">
                  <c:v>89-91</c:v>
                </c:pt>
              </c:strCache>
            </c:strRef>
          </c:cat>
          <c:val>
            <c:numRef>
              <c:f>Days!$C$5:$C$45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22</c:v>
                </c:pt>
                <c:pt idx="7">
                  <c:v>23</c:v>
                </c:pt>
                <c:pt idx="8">
                  <c:v>14</c:v>
                </c:pt>
                <c:pt idx="9">
                  <c:v>35</c:v>
                </c:pt>
                <c:pt idx="10">
                  <c:v>31</c:v>
                </c:pt>
                <c:pt idx="11">
                  <c:v>19</c:v>
                </c:pt>
                <c:pt idx="12">
                  <c:v>25</c:v>
                </c:pt>
                <c:pt idx="13">
                  <c:v>29</c:v>
                </c:pt>
                <c:pt idx="14">
                  <c:v>768</c:v>
                </c:pt>
                <c:pt idx="15">
                  <c:v>51</c:v>
                </c:pt>
                <c:pt idx="16">
                  <c:v>26</c:v>
                </c:pt>
                <c:pt idx="17">
                  <c:v>33</c:v>
                </c:pt>
                <c:pt idx="18">
                  <c:v>15</c:v>
                </c:pt>
                <c:pt idx="19">
                  <c:v>43</c:v>
                </c:pt>
                <c:pt idx="20">
                  <c:v>22</c:v>
                </c:pt>
                <c:pt idx="21">
                  <c:v>21</c:v>
                </c:pt>
                <c:pt idx="22">
                  <c:v>57</c:v>
                </c:pt>
                <c:pt idx="23">
                  <c:v>7</c:v>
                </c:pt>
                <c:pt idx="24">
                  <c:v>13</c:v>
                </c:pt>
                <c:pt idx="25">
                  <c:v>8</c:v>
                </c:pt>
                <c:pt idx="26">
                  <c:v>9</c:v>
                </c:pt>
                <c:pt idx="27">
                  <c:v>7</c:v>
                </c:pt>
                <c:pt idx="28">
                  <c:v>13</c:v>
                </c:pt>
                <c:pt idx="29">
                  <c:v>208</c:v>
                </c:pt>
                <c:pt idx="34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14-4C72-A0A9-4231ED12D469}"/>
            </c:ext>
          </c:extLst>
        </c:ser>
        <c:ser>
          <c:idx val="2"/>
          <c:order val="2"/>
          <c:tx>
            <c:strRef>
              <c:f>Days!$D$3:$D$4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Days!$A$5:$A$45</c:f>
              <c:strCache>
                <c:ptCount val="40"/>
                <c:pt idx="0">
                  <c:v>1-3</c:v>
                </c:pt>
                <c:pt idx="1">
                  <c:v>3-5</c:v>
                </c:pt>
                <c:pt idx="2">
                  <c:v>5-7</c:v>
                </c:pt>
                <c:pt idx="3">
                  <c:v>7-9</c:v>
                </c:pt>
                <c:pt idx="4">
                  <c:v>9-11</c:v>
                </c:pt>
                <c:pt idx="5">
                  <c:v>11-13</c:v>
                </c:pt>
                <c:pt idx="6">
                  <c:v>13-15</c:v>
                </c:pt>
                <c:pt idx="7">
                  <c:v>15-17</c:v>
                </c:pt>
                <c:pt idx="8">
                  <c:v>17-19</c:v>
                </c:pt>
                <c:pt idx="9">
                  <c:v>19-21</c:v>
                </c:pt>
                <c:pt idx="10">
                  <c:v>21-23</c:v>
                </c:pt>
                <c:pt idx="11">
                  <c:v>23-25</c:v>
                </c:pt>
                <c:pt idx="12">
                  <c:v>25-27</c:v>
                </c:pt>
                <c:pt idx="13">
                  <c:v>27-29</c:v>
                </c:pt>
                <c:pt idx="14">
                  <c:v>29-31</c:v>
                </c:pt>
                <c:pt idx="15">
                  <c:v>31-33</c:v>
                </c:pt>
                <c:pt idx="16">
                  <c:v>33-35</c:v>
                </c:pt>
                <c:pt idx="17">
                  <c:v>35-37</c:v>
                </c:pt>
                <c:pt idx="18">
                  <c:v>37-39</c:v>
                </c:pt>
                <c:pt idx="19">
                  <c:v>39-41</c:v>
                </c:pt>
                <c:pt idx="20">
                  <c:v>41-43</c:v>
                </c:pt>
                <c:pt idx="21">
                  <c:v>43-45</c:v>
                </c:pt>
                <c:pt idx="22">
                  <c:v>45-47</c:v>
                </c:pt>
                <c:pt idx="23">
                  <c:v>47-49</c:v>
                </c:pt>
                <c:pt idx="24">
                  <c:v>49-51</c:v>
                </c:pt>
                <c:pt idx="25">
                  <c:v>51-53</c:v>
                </c:pt>
                <c:pt idx="26">
                  <c:v>53-55</c:v>
                </c:pt>
                <c:pt idx="27">
                  <c:v>55-57</c:v>
                </c:pt>
                <c:pt idx="28">
                  <c:v>57-59</c:v>
                </c:pt>
                <c:pt idx="29">
                  <c:v>59-61</c:v>
                </c:pt>
                <c:pt idx="30">
                  <c:v>61-63</c:v>
                </c:pt>
                <c:pt idx="31">
                  <c:v>63-65</c:v>
                </c:pt>
                <c:pt idx="32">
                  <c:v>65-67</c:v>
                </c:pt>
                <c:pt idx="33">
                  <c:v>69-71</c:v>
                </c:pt>
                <c:pt idx="34">
                  <c:v>73-75</c:v>
                </c:pt>
                <c:pt idx="35">
                  <c:v>77-79</c:v>
                </c:pt>
                <c:pt idx="36">
                  <c:v>79-81</c:v>
                </c:pt>
                <c:pt idx="37">
                  <c:v>85-87</c:v>
                </c:pt>
                <c:pt idx="38">
                  <c:v>87-89</c:v>
                </c:pt>
                <c:pt idx="39">
                  <c:v>89-91</c:v>
                </c:pt>
              </c:strCache>
            </c:strRef>
          </c:cat>
          <c:val>
            <c:numRef>
              <c:f>Days!$D$5:$D$45</c:f>
              <c:numCache>
                <c:formatCode>General</c:formatCode>
                <c:ptCount val="40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11</c:v>
                </c:pt>
                <c:pt idx="4">
                  <c:v>23</c:v>
                </c:pt>
                <c:pt idx="5">
                  <c:v>17</c:v>
                </c:pt>
                <c:pt idx="6">
                  <c:v>75</c:v>
                </c:pt>
                <c:pt idx="7">
                  <c:v>48</c:v>
                </c:pt>
                <c:pt idx="8">
                  <c:v>35</c:v>
                </c:pt>
                <c:pt idx="9">
                  <c:v>56</c:v>
                </c:pt>
                <c:pt idx="10">
                  <c:v>106</c:v>
                </c:pt>
                <c:pt idx="11">
                  <c:v>45</c:v>
                </c:pt>
                <c:pt idx="12">
                  <c:v>64</c:v>
                </c:pt>
                <c:pt idx="13">
                  <c:v>99</c:v>
                </c:pt>
                <c:pt idx="14">
                  <c:v>890</c:v>
                </c:pt>
                <c:pt idx="15">
                  <c:v>117</c:v>
                </c:pt>
                <c:pt idx="16">
                  <c:v>77</c:v>
                </c:pt>
                <c:pt idx="17">
                  <c:v>89</c:v>
                </c:pt>
                <c:pt idx="18">
                  <c:v>36</c:v>
                </c:pt>
                <c:pt idx="19">
                  <c:v>52</c:v>
                </c:pt>
                <c:pt idx="20">
                  <c:v>31</c:v>
                </c:pt>
                <c:pt idx="21">
                  <c:v>25</c:v>
                </c:pt>
                <c:pt idx="22">
                  <c:v>73</c:v>
                </c:pt>
                <c:pt idx="23">
                  <c:v>8</c:v>
                </c:pt>
                <c:pt idx="24">
                  <c:v>18</c:v>
                </c:pt>
                <c:pt idx="25">
                  <c:v>6</c:v>
                </c:pt>
                <c:pt idx="26">
                  <c:v>8</c:v>
                </c:pt>
                <c:pt idx="27">
                  <c:v>11</c:v>
                </c:pt>
                <c:pt idx="28">
                  <c:v>10</c:v>
                </c:pt>
                <c:pt idx="29">
                  <c:v>122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14-4C72-A0A9-4231ED12D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64341504"/>
        <c:axId val="464337896"/>
      </c:barChart>
      <c:catAx>
        <c:axId val="46434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37896"/>
        <c:crosses val="autoZero"/>
        <c:auto val="1"/>
        <c:lblAlgn val="ctr"/>
        <c:lblOffset val="100"/>
        <c:noMultiLvlLbl val="0"/>
      </c:catAx>
      <c:valAx>
        <c:axId val="46433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4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Play.xlsx]Goal With Currency!PivotTable3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 With Currency'!$B$3:$B$4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'Goal With Currency'!$A$5:$A$26</c:f>
              <c:strCache>
                <c:ptCount val="21"/>
                <c:pt idx="0">
                  <c:v>&lt;5000 or (blank)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  <c:pt idx="4">
                  <c:v>20000-25000</c:v>
                </c:pt>
                <c:pt idx="5">
                  <c:v>25000-30000</c:v>
                </c:pt>
                <c:pt idx="6">
                  <c:v>30000-35000</c:v>
                </c:pt>
                <c:pt idx="7">
                  <c:v>35000-40000</c:v>
                </c:pt>
                <c:pt idx="8">
                  <c:v>40000-45000</c:v>
                </c:pt>
                <c:pt idx="9">
                  <c:v>45000-50000</c:v>
                </c:pt>
                <c:pt idx="10">
                  <c:v>50000-55000</c:v>
                </c:pt>
                <c:pt idx="11">
                  <c:v>55000-60000</c:v>
                </c:pt>
                <c:pt idx="12">
                  <c:v>60000-65000</c:v>
                </c:pt>
                <c:pt idx="13">
                  <c:v>65000-70000</c:v>
                </c:pt>
                <c:pt idx="14">
                  <c:v>70000-75000</c:v>
                </c:pt>
                <c:pt idx="15">
                  <c:v>75000-80000</c:v>
                </c:pt>
                <c:pt idx="16">
                  <c:v>80000-85000</c:v>
                </c:pt>
                <c:pt idx="17">
                  <c:v>85000-90000</c:v>
                </c:pt>
                <c:pt idx="18">
                  <c:v>90000-95000</c:v>
                </c:pt>
                <c:pt idx="19">
                  <c:v>95000-100000</c:v>
                </c:pt>
                <c:pt idx="20">
                  <c:v>&gt;100000</c:v>
                </c:pt>
              </c:strCache>
            </c:strRef>
          </c:cat>
          <c:val>
            <c:numRef>
              <c:f>'Goal With Currency'!$B$5:$B$26</c:f>
              <c:numCache>
                <c:formatCode>0.00%</c:formatCode>
                <c:ptCount val="21"/>
                <c:pt idx="0">
                  <c:v>4.4633368756641874E-2</c:v>
                </c:pt>
                <c:pt idx="1">
                  <c:v>7.5549450549450545E-2</c:v>
                </c:pt>
                <c:pt idx="2">
                  <c:v>0.10571428571428572</c:v>
                </c:pt>
                <c:pt idx="3">
                  <c:v>8.6956521739130432E-2</c:v>
                </c:pt>
                <c:pt idx="4">
                  <c:v>0.11594202898550725</c:v>
                </c:pt>
                <c:pt idx="5">
                  <c:v>0.10416666666666667</c:v>
                </c:pt>
                <c:pt idx="6">
                  <c:v>0.18181818181818182</c:v>
                </c:pt>
                <c:pt idx="7">
                  <c:v>9.5238095238095233E-2</c:v>
                </c:pt>
                <c:pt idx="8">
                  <c:v>0.13157894736842105</c:v>
                </c:pt>
                <c:pt idx="9">
                  <c:v>0.20833333333333334</c:v>
                </c:pt>
                <c:pt idx="10">
                  <c:v>0.18947368421052632</c:v>
                </c:pt>
                <c:pt idx="11">
                  <c:v>9.5238095238095233E-2</c:v>
                </c:pt>
                <c:pt idx="12">
                  <c:v>0.16666666666666666</c:v>
                </c:pt>
                <c:pt idx="13">
                  <c:v>0.1111111111111111</c:v>
                </c:pt>
                <c:pt idx="14">
                  <c:v>0.35714285714285715</c:v>
                </c:pt>
                <c:pt idx="15">
                  <c:v>0.13043478260869565</c:v>
                </c:pt>
                <c:pt idx="16">
                  <c:v>0.22222222222222221</c:v>
                </c:pt>
                <c:pt idx="17">
                  <c:v>0.27272727272727271</c:v>
                </c:pt>
                <c:pt idx="18">
                  <c:v>0.25</c:v>
                </c:pt>
                <c:pt idx="19">
                  <c:v>0.22448979591836735</c:v>
                </c:pt>
                <c:pt idx="20">
                  <c:v>0.28666666666666668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9F-470B-8F4E-1E9746060F52}"/>
            </c:ext>
          </c:extLst>
        </c:ser>
        <c:ser>
          <c:idx val="1"/>
          <c:order val="1"/>
          <c:tx>
            <c:strRef>
              <c:f>'Goal With Currency'!$C$3:$C$4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'Goal With Currency'!$A$5:$A$26</c:f>
              <c:strCache>
                <c:ptCount val="21"/>
                <c:pt idx="0">
                  <c:v>&lt;5000 or (blank)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  <c:pt idx="4">
                  <c:v>20000-25000</c:v>
                </c:pt>
                <c:pt idx="5">
                  <c:v>25000-30000</c:v>
                </c:pt>
                <c:pt idx="6">
                  <c:v>30000-35000</c:v>
                </c:pt>
                <c:pt idx="7">
                  <c:v>35000-40000</c:v>
                </c:pt>
                <c:pt idx="8">
                  <c:v>40000-45000</c:v>
                </c:pt>
                <c:pt idx="9">
                  <c:v>45000-50000</c:v>
                </c:pt>
                <c:pt idx="10">
                  <c:v>50000-55000</c:v>
                </c:pt>
                <c:pt idx="11">
                  <c:v>55000-60000</c:v>
                </c:pt>
                <c:pt idx="12">
                  <c:v>60000-65000</c:v>
                </c:pt>
                <c:pt idx="13">
                  <c:v>65000-70000</c:v>
                </c:pt>
                <c:pt idx="14">
                  <c:v>70000-75000</c:v>
                </c:pt>
                <c:pt idx="15">
                  <c:v>75000-80000</c:v>
                </c:pt>
                <c:pt idx="16">
                  <c:v>80000-85000</c:v>
                </c:pt>
                <c:pt idx="17">
                  <c:v>85000-90000</c:v>
                </c:pt>
                <c:pt idx="18">
                  <c:v>90000-95000</c:v>
                </c:pt>
                <c:pt idx="19">
                  <c:v>95000-100000</c:v>
                </c:pt>
                <c:pt idx="20">
                  <c:v>&gt;100000</c:v>
                </c:pt>
              </c:strCache>
            </c:strRef>
          </c:cat>
          <c:val>
            <c:numRef>
              <c:f>'Goal With Currency'!$C$5:$C$26</c:f>
              <c:numCache>
                <c:formatCode>0.00%</c:formatCode>
                <c:ptCount val="21"/>
                <c:pt idx="0">
                  <c:v>0.29011689691817216</c:v>
                </c:pt>
                <c:pt idx="1">
                  <c:v>0.39560439560439559</c:v>
                </c:pt>
                <c:pt idx="2">
                  <c:v>0.40571428571428569</c:v>
                </c:pt>
                <c:pt idx="3">
                  <c:v>0.44927536231884058</c:v>
                </c:pt>
                <c:pt idx="4">
                  <c:v>0.50724637681159424</c:v>
                </c:pt>
                <c:pt idx="5">
                  <c:v>0.46527777777777779</c:v>
                </c:pt>
                <c:pt idx="6">
                  <c:v>0.40259740259740262</c:v>
                </c:pt>
                <c:pt idx="7">
                  <c:v>0.46031746031746029</c:v>
                </c:pt>
                <c:pt idx="8">
                  <c:v>0.34210526315789475</c:v>
                </c:pt>
                <c:pt idx="9">
                  <c:v>0.5</c:v>
                </c:pt>
                <c:pt idx="10">
                  <c:v>0.54736842105263162</c:v>
                </c:pt>
                <c:pt idx="11">
                  <c:v>0.61904761904761907</c:v>
                </c:pt>
                <c:pt idx="12">
                  <c:v>0.625</c:v>
                </c:pt>
                <c:pt idx="13">
                  <c:v>0.66666666666666663</c:v>
                </c:pt>
                <c:pt idx="14">
                  <c:v>0.2857142857142857</c:v>
                </c:pt>
                <c:pt idx="15">
                  <c:v>0.60869565217391308</c:v>
                </c:pt>
                <c:pt idx="16">
                  <c:v>0.66666666666666663</c:v>
                </c:pt>
                <c:pt idx="17">
                  <c:v>0.54545454545454541</c:v>
                </c:pt>
                <c:pt idx="18">
                  <c:v>0.625</c:v>
                </c:pt>
                <c:pt idx="19">
                  <c:v>0.55102040816326525</c:v>
                </c:pt>
                <c:pt idx="20">
                  <c:v>0.60666666666666669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9F-470B-8F4E-1E9746060F52}"/>
            </c:ext>
          </c:extLst>
        </c:ser>
        <c:ser>
          <c:idx val="2"/>
          <c:order val="2"/>
          <c:tx>
            <c:strRef>
              <c:f>'Goal With Currency'!$D$3:$D$4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'Goal With Currency'!$A$5:$A$26</c:f>
              <c:strCache>
                <c:ptCount val="21"/>
                <c:pt idx="0">
                  <c:v>&lt;5000 or (blank)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  <c:pt idx="4">
                  <c:v>20000-25000</c:v>
                </c:pt>
                <c:pt idx="5">
                  <c:v>25000-30000</c:v>
                </c:pt>
                <c:pt idx="6">
                  <c:v>30000-35000</c:v>
                </c:pt>
                <c:pt idx="7">
                  <c:v>35000-40000</c:v>
                </c:pt>
                <c:pt idx="8">
                  <c:v>40000-45000</c:v>
                </c:pt>
                <c:pt idx="9">
                  <c:v>45000-50000</c:v>
                </c:pt>
                <c:pt idx="10">
                  <c:v>50000-55000</c:v>
                </c:pt>
                <c:pt idx="11">
                  <c:v>55000-60000</c:v>
                </c:pt>
                <c:pt idx="12">
                  <c:v>60000-65000</c:v>
                </c:pt>
                <c:pt idx="13">
                  <c:v>65000-70000</c:v>
                </c:pt>
                <c:pt idx="14">
                  <c:v>70000-75000</c:v>
                </c:pt>
                <c:pt idx="15">
                  <c:v>75000-80000</c:v>
                </c:pt>
                <c:pt idx="16">
                  <c:v>80000-85000</c:v>
                </c:pt>
                <c:pt idx="17">
                  <c:v>85000-90000</c:v>
                </c:pt>
                <c:pt idx="18">
                  <c:v>90000-95000</c:v>
                </c:pt>
                <c:pt idx="19">
                  <c:v>95000-100000</c:v>
                </c:pt>
                <c:pt idx="20">
                  <c:v>&gt;100000</c:v>
                </c:pt>
              </c:strCache>
            </c:strRef>
          </c:cat>
          <c:val>
            <c:numRef>
              <c:f>'Goal With Currency'!$D$5:$D$26</c:f>
              <c:numCache>
                <c:formatCode>0.00%</c:formatCode>
                <c:ptCount val="21"/>
                <c:pt idx="0">
                  <c:v>0.66524973432518597</c:v>
                </c:pt>
                <c:pt idx="1">
                  <c:v>0.52884615384615385</c:v>
                </c:pt>
                <c:pt idx="2">
                  <c:v>0.48857142857142855</c:v>
                </c:pt>
                <c:pt idx="3">
                  <c:v>0.46376811594202899</c:v>
                </c:pt>
                <c:pt idx="4">
                  <c:v>0.37681159420289856</c:v>
                </c:pt>
                <c:pt idx="5">
                  <c:v>0.43055555555555558</c:v>
                </c:pt>
                <c:pt idx="6">
                  <c:v>0.41558441558441561</c:v>
                </c:pt>
                <c:pt idx="7">
                  <c:v>0.44444444444444442</c:v>
                </c:pt>
                <c:pt idx="8">
                  <c:v>0.52631578947368418</c:v>
                </c:pt>
                <c:pt idx="9">
                  <c:v>0.29166666666666669</c:v>
                </c:pt>
                <c:pt idx="10">
                  <c:v>0.26315789473684209</c:v>
                </c:pt>
                <c:pt idx="11">
                  <c:v>0.2857142857142857</c:v>
                </c:pt>
                <c:pt idx="12">
                  <c:v>0.20833333333333334</c:v>
                </c:pt>
                <c:pt idx="13">
                  <c:v>0.22222222222222221</c:v>
                </c:pt>
                <c:pt idx="14">
                  <c:v>0.35714285714285715</c:v>
                </c:pt>
                <c:pt idx="15">
                  <c:v>0.2608695652173913</c:v>
                </c:pt>
                <c:pt idx="16">
                  <c:v>0.1111111111111111</c:v>
                </c:pt>
                <c:pt idx="17">
                  <c:v>0.18181818181818182</c:v>
                </c:pt>
                <c:pt idx="18">
                  <c:v>0.125</c:v>
                </c:pt>
                <c:pt idx="19">
                  <c:v>0.22448979591836735</c:v>
                </c:pt>
                <c:pt idx="20">
                  <c:v>0.10666666666666667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19F-470B-8F4E-1E9746060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8690312"/>
        <c:axId val="718694904"/>
      </c:barChart>
      <c:catAx>
        <c:axId val="71869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94904"/>
        <c:crosses val="autoZero"/>
        <c:auto val="1"/>
        <c:lblAlgn val="ctr"/>
        <c:lblOffset val="100"/>
        <c:noMultiLvlLbl val="0"/>
      </c:catAx>
      <c:valAx>
        <c:axId val="71869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9031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Play.xlsx]Goal With Currency!PivotTable3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 With Currency'!$B$3:$B$4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'Goal With Currency'!$A$5:$A$26</c:f>
              <c:strCache>
                <c:ptCount val="21"/>
                <c:pt idx="0">
                  <c:v>&lt;5000 or (blank)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  <c:pt idx="4">
                  <c:v>20000-25000</c:v>
                </c:pt>
                <c:pt idx="5">
                  <c:v>25000-30000</c:v>
                </c:pt>
                <c:pt idx="6">
                  <c:v>30000-35000</c:v>
                </c:pt>
                <c:pt idx="7">
                  <c:v>35000-40000</c:v>
                </c:pt>
                <c:pt idx="8">
                  <c:v>40000-45000</c:v>
                </c:pt>
                <c:pt idx="9">
                  <c:v>45000-50000</c:v>
                </c:pt>
                <c:pt idx="10">
                  <c:v>50000-55000</c:v>
                </c:pt>
                <c:pt idx="11">
                  <c:v>55000-60000</c:v>
                </c:pt>
                <c:pt idx="12">
                  <c:v>60000-65000</c:v>
                </c:pt>
                <c:pt idx="13">
                  <c:v>65000-70000</c:v>
                </c:pt>
                <c:pt idx="14">
                  <c:v>70000-75000</c:v>
                </c:pt>
                <c:pt idx="15">
                  <c:v>75000-80000</c:v>
                </c:pt>
                <c:pt idx="16">
                  <c:v>80000-85000</c:v>
                </c:pt>
                <c:pt idx="17">
                  <c:v>85000-90000</c:v>
                </c:pt>
                <c:pt idx="18">
                  <c:v>90000-95000</c:v>
                </c:pt>
                <c:pt idx="19">
                  <c:v>95000-100000</c:v>
                </c:pt>
                <c:pt idx="20">
                  <c:v>&gt;100000</c:v>
                </c:pt>
              </c:strCache>
            </c:strRef>
          </c:cat>
          <c:val>
            <c:numRef>
              <c:f>'Goal With Currency'!$B$5:$B$26</c:f>
              <c:numCache>
                <c:formatCode>0.00%</c:formatCode>
                <c:ptCount val="21"/>
                <c:pt idx="0">
                  <c:v>4.4633368756641874E-2</c:v>
                </c:pt>
                <c:pt idx="1">
                  <c:v>7.5549450549450545E-2</c:v>
                </c:pt>
                <c:pt idx="2">
                  <c:v>0.10571428571428572</c:v>
                </c:pt>
                <c:pt idx="3">
                  <c:v>8.6956521739130432E-2</c:v>
                </c:pt>
                <c:pt idx="4">
                  <c:v>0.11594202898550725</c:v>
                </c:pt>
                <c:pt idx="5">
                  <c:v>0.10416666666666667</c:v>
                </c:pt>
                <c:pt idx="6">
                  <c:v>0.18181818181818182</c:v>
                </c:pt>
                <c:pt idx="7">
                  <c:v>9.5238095238095233E-2</c:v>
                </c:pt>
                <c:pt idx="8">
                  <c:v>0.13157894736842105</c:v>
                </c:pt>
                <c:pt idx="9">
                  <c:v>0.20833333333333334</c:v>
                </c:pt>
                <c:pt idx="10">
                  <c:v>0.18947368421052632</c:v>
                </c:pt>
                <c:pt idx="11">
                  <c:v>9.5238095238095233E-2</c:v>
                </c:pt>
                <c:pt idx="12">
                  <c:v>0.16666666666666666</c:v>
                </c:pt>
                <c:pt idx="13">
                  <c:v>0.1111111111111111</c:v>
                </c:pt>
                <c:pt idx="14">
                  <c:v>0.35714285714285715</c:v>
                </c:pt>
                <c:pt idx="15">
                  <c:v>0.13043478260869565</c:v>
                </c:pt>
                <c:pt idx="16">
                  <c:v>0.22222222222222221</c:v>
                </c:pt>
                <c:pt idx="17">
                  <c:v>0.27272727272727271</c:v>
                </c:pt>
                <c:pt idx="18">
                  <c:v>0.25</c:v>
                </c:pt>
                <c:pt idx="19">
                  <c:v>0.22448979591836735</c:v>
                </c:pt>
                <c:pt idx="20">
                  <c:v>0.28666666666666668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7-4432-97CD-F131EDD6D77C}"/>
            </c:ext>
          </c:extLst>
        </c:ser>
        <c:ser>
          <c:idx val="1"/>
          <c:order val="1"/>
          <c:tx>
            <c:strRef>
              <c:f>'Goal With Currency'!$C$3:$C$4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'Goal With Currency'!$A$5:$A$26</c:f>
              <c:strCache>
                <c:ptCount val="21"/>
                <c:pt idx="0">
                  <c:v>&lt;5000 or (blank)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  <c:pt idx="4">
                  <c:v>20000-25000</c:v>
                </c:pt>
                <c:pt idx="5">
                  <c:v>25000-30000</c:v>
                </c:pt>
                <c:pt idx="6">
                  <c:v>30000-35000</c:v>
                </c:pt>
                <c:pt idx="7">
                  <c:v>35000-40000</c:v>
                </c:pt>
                <c:pt idx="8">
                  <c:v>40000-45000</c:v>
                </c:pt>
                <c:pt idx="9">
                  <c:v>45000-50000</c:v>
                </c:pt>
                <c:pt idx="10">
                  <c:v>50000-55000</c:v>
                </c:pt>
                <c:pt idx="11">
                  <c:v>55000-60000</c:v>
                </c:pt>
                <c:pt idx="12">
                  <c:v>60000-65000</c:v>
                </c:pt>
                <c:pt idx="13">
                  <c:v>65000-70000</c:v>
                </c:pt>
                <c:pt idx="14">
                  <c:v>70000-75000</c:v>
                </c:pt>
                <c:pt idx="15">
                  <c:v>75000-80000</c:v>
                </c:pt>
                <c:pt idx="16">
                  <c:v>80000-85000</c:v>
                </c:pt>
                <c:pt idx="17">
                  <c:v>85000-90000</c:v>
                </c:pt>
                <c:pt idx="18">
                  <c:v>90000-95000</c:v>
                </c:pt>
                <c:pt idx="19">
                  <c:v>95000-100000</c:v>
                </c:pt>
                <c:pt idx="20">
                  <c:v>&gt;100000</c:v>
                </c:pt>
              </c:strCache>
            </c:strRef>
          </c:cat>
          <c:val>
            <c:numRef>
              <c:f>'Goal With Currency'!$C$5:$C$26</c:f>
              <c:numCache>
                <c:formatCode>0.00%</c:formatCode>
                <c:ptCount val="21"/>
                <c:pt idx="0">
                  <c:v>0.29011689691817216</c:v>
                </c:pt>
                <c:pt idx="1">
                  <c:v>0.39560439560439559</c:v>
                </c:pt>
                <c:pt idx="2">
                  <c:v>0.40571428571428569</c:v>
                </c:pt>
                <c:pt idx="3">
                  <c:v>0.44927536231884058</c:v>
                </c:pt>
                <c:pt idx="4">
                  <c:v>0.50724637681159424</c:v>
                </c:pt>
                <c:pt idx="5">
                  <c:v>0.46527777777777779</c:v>
                </c:pt>
                <c:pt idx="6">
                  <c:v>0.40259740259740262</c:v>
                </c:pt>
                <c:pt idx="7">
                  <c:v>0.46031746031746029</c:v>
                </c:pt>
                <c:pt idx="8">
                  <c:v>0.34210526315789475</c:v>
                </c:pt>
                <c:pt idx="9">
                  <c:v>0.5</c:v>
                </c:pt>
                <c:pt idx="10">
                  <c:v>0.54736842105263162</c:v>
                </c:pt>
                <c:pt idx="11">
                  <c:v>0.61904761904761907</c:v>
                </c:pt>
                <c:pt idx="12">
                  <c:v>0.625</c:v>
                </c:pt>
                <c:pt idx="13">
                  <c:v>0.66666666666666663</c:v>
                </c:pt>
                <c:pt idx="14">
                  <c:v>0.2857142857142857</c:v>
                </c:pt>
                <c:pt idx="15">
                  <c:v>0.60869565217391308</c:v>
                </c:pt>
                <c:pt idx="16">
                  <c:v>0.66666666666666663</c:v>
                </c:pt>
                <c:pt idx="17">
                  <c:v>0.54545454545454541</c:v>
                </c:pt>
                <c:pt idx="18">
                  <c:v>0.625</c:v>
                </c:pt>
                <c:pt idx="19">
                  <c:v>0.55102040816326525</c:v>
                </c:pt>
                <c:pt idx="20">
                  <c:v>0.60666666666666669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7-4432-97CD-F131EDD6D77C}"/>
            </c:ext>
          </c:extLst>
        </c:ser>
        <c:ser>
          <c:idx val="2"/>
          <c:order val="2"/>
          <c:tx>
            <c:strRef>
              <c:f>'Goal With Currency'!$D$3:$D$4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'Goal With Currency'!$A$5:$A$26</c:f>
              <c:strCache>
                <c:ptCount val="21"/>
                <c:pt idx="0">
                  <c:v>&lt;5000 or (blank)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  <c:pt idx="4">
                  <c:v>20000-25000</c:v>
                </c:pt>
                <c:pt idx="5">
                  <c:v>25000-30000</c:v>
                </c:pt>
                <c:pt idx="6">
                  <c:v>30000-35000</c:v>
                </c:pt>
                <c:pt idx="7">
                  <c:v>35000-40000</c:v>
                </c:pt>
                <c:pt idx="8">
                  <c:v>40000-45000</c:v>
                </c:pt>
                <c:pt idx="9">
                  <c:v>45000-50000</c:v>
                </c:pt>
                <c:pt idx="10">
                  <c:v>50000-55000</c:v>
                </c:pt>
                <c:pt idx="11">
                  <c:v>55000-60000</c:v>
                </c:pt>
                <c:pt idx="12">
                  <c:v>60000-65000</c:v>
                </c:pt>
                <c:pt idx="13">
                  <c:v>65000-70000</c:v>
                </c:pt>
                <c:pt idx="14">
                  <c:v>70000-75000</c:v>
                </c:pt>
                <c:pt idx="15">
                  <c:v>75000-80000</c:v>
                </c:pt>
                <c:pt idx="16">
                  <c:v>80000-85000</c:v>
                </c:pt>
                <c:pt idx="17">
                  <c:v>85000-90000</c:v>
                </c:pt>
                <c:pt idx="18">
                  <c:v>90000-95000</c:v>
                </c:pt>
                <c:pt idx="19">
                  <c:v>95000-100000</c:v>
                </c:pt>
                <c:pt idx="20">
                  <c:v>&gt;100000</c:v>
                </c:pt>
              </c:strCache>
            </c:strRef>
          </c:cat>
          <c:val>
            <c:numRef>
              <c:f>'Goal With Currency'!$D$5:$D$26</c:f>
              <c:numCache>
                <c:formatCode>0.00%</c:formatCode>
                <c:ptCount val="21"/>
                <c:pt idx="0">
                  <c:v>0.66524973432518597</c:v>
                </c:pt>
                <c:pt idx="1">
                  <c:v>0.52884615384615385</c:v>
                </c:pt>
                <c:pt idx="2">
                  <c:v>0.48857142857142855</c:v>
                </c:pt>
                <c:pt idx="3">
                  <c:v>0.46376811594202899</c:v>
                </c:pt>
                <c:pt idx="4">
                  <c:v>0.37681159420289856</c:v>
                </c:pt>
                <c:pt idx="5">
                  <c:v>0.43055555555555558</c:v>
                </c:pt>
                <c:pt idx="6">
                  <c:v>0.41558441558441561</c:v>
                </c:pt>
                <c:pt idx="7">
                  <c:v>0.44444444444444442</c:v>
                </c:pt>
                <c:pt idx="8">
                  <c:v>0.52631578947368418</c:v>
                </c:pt>
                <c:pt idx="9">
                  <c:v>0.29166666666666669</c:v>
                </c:pt>
                <c:pt idx="10">
                  <c:v>0.26315789473684209</c:v>
                </c:pt>
                <c:pt idx="11">
                  <c:v>0.2857142857142857</c:v>
                </c:pt>
                <c:pt idx="12">
                  <c:v>0.20833333333333334</c:v>
                </c:pt>
                <c:pt idx="13">
                  <c:v>0.22222222222222221</c:v>
                </c:pt>
                <c:pt idx="14">
                  <c:v>0.35714285714285715</c:v>
                </c:pt>
                <c:pt idx="15">
                  <c:v>0.2608695652173913</c:v>
                </c:pt>
                <c:pt idx="16">
                  <c:v>0.1111111111111111</c:v>
                </c:pt>
                <c:pt idx="17">
                  <c:v>0.18181818181818182</c:v>
                </c:pt>
                <c:pt idx="18">
                  <c:v>0.125</c:v>
                </c:pt>
                <c:pt idx="19">
                  <c:v>0.22448979591836735</c:v>
                </c:pt>
                <c:pt idx="20">
                  <c:v>0.10666666666666667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7-4432-97CD-F131EDD6D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8690312"/>
        <c:axId val="718694904"/>
      </c:barChart>
      <c:catAx>
        <c:axId val="71869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94904"/>
        <c:crosses val="autoZero"/>
        <c:auto val="1"/>
        <c:lblAlgn val="ctr"/>
        <c:lblOffset val="100"/>
        <c:noMultiLvlLbl val="0"/>
      </c:catAx>
      <c:valAx>
        <c:axId val="71869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9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Play.xlsx]P G ratio!PivotTable5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less than 1% P/G, Should not be considered, </a:t>
                </a:r>
                <a:fld id="{CEBED6E6-9B64-4915-BE6F-1E42C18A99BE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Between 1% and 10% P/G, Should be questioned, </a:t>
                </a:r>
                <a:fld id="{CE51D162-69EA-4AB1-86B4-B6B276DF0FE9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Larger than 1, Successful cases, </a:t>
                </a:r>
                <a:fld id="{D009D721-6209-4411-B818-4AA88F5D1192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 G ratio'!$B$3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546-4D07-8EE8-0996808F37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546-4D07-8EE8-0996808F37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546-4D07-8EE8-0996808F37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546-4D07-8EE8-0996808F37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546-4D07-8EE8-0996808F37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3546-4D07-8EE8-0996808F37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546-4D07-8EE8-0996808F37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3546-4D07-8EE8-0996808F37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546-4D07-8EE8-0996808F377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3546-4D07-8EE8-0996808F377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546-4D07-8EE8-0996808F377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3546-4D07-8EE8-0996808F377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less than 1% P/G, Should not be considered, </a:t>
                    </a:r>
                    <a:fld id="{CEBED6E6-9B64-4915-BE6F-1E42C18A99BE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3546-4D07-8EE8-0996808F377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aseline="0"/>
                      <a:t>Between 1% and 10% P/G, Should be questioned, </a:t>
                    </a:r>
                    <a:fld id="{CE51D162-69EA-4AB1-86B4-B6B276DF0FE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546-4D07-8EE8-0996808F377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46-4D07-8EE8-0996808F377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546-4D07-8EE8-0996808F377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546-4D07-8EE8-0996808F377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546-4D07-8EE8-0996808F377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546-4D07-8EE8-0996808F377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546-4D07-8EE8-0996808F377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46-4D07-8EE8-0996808F377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546-4D07-8EE8-0996808F377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46-4D07-8EE8-0996808F377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 baseline="0"/>
                      <a:t>Larger than 1, Successful cases, </a:t>
                    </a:r>
                    <a:fld id="{D009D721-6209-4411-B818-4AA88F5D119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3546-4D07-8EE8-0996808F37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 G ratio'!$A$4:$A$16</c:f>
              <c:strCache>
                <c:ptCount val="12"/>
                <c:pt idx="0">
                  <c:v>&lt;0.01 or (blank)</c:v>
                </c:pt>
                <c:pt idx="1">
                  <c:v>0.01-0.11</c:v>
                </c:pt>
                <c:pt idx="2">
                  <c:v>0.11-0.21</c:v>
                </c:pt>
                <c:pt idx="3">
                  <c:v>0.21-0.31</c:v>
                </c:pt>
                <c:pt idx="4">
                  <c:v>0.31-0.41</c:v>
                </c:pt>
                <c:pt idx="5">
                  <c:v>0.41-0.51</c:v>
                </c:pt>
                <c:pt idx="6">
                  <c:v>0.51-0.61</c:v>
                </c:pt>
                <c:pt idx="7">
                  <c:v>0.61-0.71</c:v>
                </c:pt>
                <c:pt idx="8">
                  <c:v>0.71-0.81</c:v>
                </c:pt>
                <c:pt idx="9">
                  <c:v>0.81-0.91</c:v>
                </c:pt>
                <c:pt idx="10">
                  <c:v>0.91-1.01</c:v>
                </c:pt>
                <c:pt idx="11">
                  <c:v>&gt;1.01</c:v>
                </c:pt>
              </c:strCache>
            </c:strRef>
          </c:cat>
          <c:val>
            <c:numRef>
              <c:f>'P G ratio'!$B$4:$B$16</c:f>
              <c:numCache>
                <c:formatCode>0.00%</c:formatCode>
                <c:ptCount val="12"/>
                <c:pt idx="0">
                  <c:v>0.2236266407389402</c:v>
                </c:pt>
                <c:pt idx="1">
                  <c:v>0.12566844919786097</c:v>
                </c:pt>
                <c:pt idx="2">
                  <c:v>4.2051531356344193E-2</c:v>
                </c:pt>
                <c:pt idx="3">
                  <c:v>2.7953330092367525E-2</c:v>
                </c:pt>
                <c:pt idx="4">
                  <c:v>1.8959649975692758E-2</c:v>
                </c:pt>
                <c:pt idx="5">
                  <c:v>1.2153621779290228E-2</c:v>
                </c:pt>
                <c:pt idx="6">
                  <c:v>6.8060281964025283E-3</c:v>
                </c:pt>
                <c:pt idx="7">
                  <c:v>4.8614487117160914E-3</c:v>
                </c:pt>
                <c:pt idx="8">
                  <c:v>1.9445794846864365E-3</c:v>
                </c:pt>
                <c:pt idx="9">
                  <c:v>1.4584346135148275E-3</c:v>
                </c:pt>
                <c:pt idx="10">
                  <c:v>2.4307243558580456E-4</c:v>
                </c:pt>
                <c:pt idx="11">
                  <c:v>0.53427321341759848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6-4D07-8EE8-0996808F3778}"/>
            </c:ext>
          </c:extLst>
        </c:ser>
        <c:dLbls>
          <c:dLblPos val="outEnd"/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Directly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C-488B-9DEB-151225CB96A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C-488B-9DEB-151225CB96A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C-488B-9DEB-151225CB9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179200"/>
        <c:axId val="702175592"/>
      </c:lineChart>
      <c:catAx>
        <c:axId val="70217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75592"/>
        <c:crosses val="autoZero"/>
        <c:auto val="1"/>
        <c:lblAlgn val="ctr"/>
        <c:lblOffset val="100"/>
        <c:noMultiLvlLbl val="0"/>
      </c:catAx>
      <c:valAx>
        <c:axId val="70217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7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and State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Bonus!$F$19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Bonus!$A$20:$A$31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Bonus!$F$20:$F$31</c:f>
              <c:numCache>
                <c:formatCode>0%</c:formatCode>
                <c:ptCount val="12"/>
                <c:pt idx="0">
                  <c:v>0.70410367170626353</c:v>
                </c:pt>
                <c:pt idx="1">
                  <c:v>0.65257223396758279</c:v>
                </c:pt>
                <c:pt idx="2">
                  <c:v>0.52884615384615385</c:v>
                </c:pt>
                <c:pt idx="3">
                  <c:v>0.48857142857142855</c:v>
                </c:pt>
                <c:pt idx="4">
                  <c:v>0.46376811594202899</c:v>
                </c:pt>
                <c:pt idx="5">
                  <c:v>0.37681159420289856</c:v>
                </c:pt>
                <c:pt idx="6">
                  <c:v>0.43055555555555558</c:v>
                </c:pt>
                <c:pt idx="7">
                  <c:v>0.41558441558441561</c:v>
                </c:pt>
                <c:pt idx="8">
                  <c:v>0.44444444444444442</c:v>
                </c:pt>
                <c:pt idx="9">
                  <c:v>0.52631578947368418</c:v>
                </c:pt>
                <c:pt idx="10">
                  <c:v>0.29166666666666669</c:v>
                </c:pt>
                <c:pt idx="11">
                  <c:v>0.1937046004842615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B-4A19-9796-28471BE0A0AA}"/>
            </c:ext>
          </c:extLst>
        </c:ser>
        <c:ser>
          <c:idx val="1"/>
          <c:order val="1"/>
          <c:tx>
            <c:strRef>
              <c:f>Bonus!$G$19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Bonus!$A$20:$A$31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Bonus!$G$20:$G$31</c:f>
              <c:numCache>
                <c:formatCode>0%</c:formatCode>
                <c:ptCount val="12"/>
                <c:pt idx="0">
                  <c:v>0.25485961123110151</c:v>
                </c:pt>
                <c:pt idx="1">
                  <c:v>0.30162085976039466</c:v>
                </c:pt>
                <c:pt idx="2">
                  <c:v>0.39560439560439559</c:v>
                </c:pt>
                <c:pt idx="3">
                  <c:v>0.40571428571428569</c:v>
                </c:pt>
                <c:pt idx="4">
                  <c:v>0.44927536231884058</c:v>
                </c:pt>
                <c:pt idx="5">
                  <c:v>0.50724637681159424</c:v>
                </c:pt>
                <c:pt idx="6">
                  <c:v>0.46527777777777779</c:v>
                </c:pt>
                <c:pt idx="7">
                  <c:v>0.40259740259740262</c:v>
                </c:pt>
                <c:pt idx="8">
                  <c:v>0.46031746031746029</c:v>
                </c:pt>
                <c:pt idx="9">
                  <c:v>0.34210526315789475</c:v>
                </c:pt>
                <c:pt idx="10">
                  <c:v>0.5</c:v>
                </c:pt>
                <c:pt idx="11">
                  <c:v>0.57869249394673128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B-4A19-9796-28471BE0A0AA}"/>
            </c:ext>
          </c:extLst>
        </c:ser>
        <c:ser>
          <c:idx val="2"/>
          <c:order val="2"/>
          <c:tx>
            <c:strRef>
              <c:f>Bonus!$H$19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Bonus!$A$20:$A$31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Bonus!$H$20:$H$31</c:f>
              <c:numCache>
                <c:formatCode>0%</c:formatCode>
                <c:ptCount val="12"/>
                <c:pt idx="0">
                  <c:v>4.1036717062634988E-2</c:v>
                </c:pt>
                <c:pt idx="1">
                  <c:v>4.5806906272022552E-2</c:v>
                </c:pt>
                <c:pt idx="2">
                  <c:v>7.5549450549450545E-2</c:v>
                </c:pt>
                <c:pt idx="3">
                  <c:v>0.10571428571428572</c:v>
                </c:pt>
                <c:pt idx="4">
                  <c:v>8.6956521739130432E-2</c:v>
                </c:pt>
                <c:pt idx="5">
                  <c:v>0.11594202898550725</c:v>
                </c:pt>
                <c:pt idx="6">
                  <c:v>0.10416666666666667</c:v>
                </c:pt>
                <c:pt idx="7">
                  <c:v>0.18181818181818182</c:v>
                </c:pt>
                <c:pt idx="8">
                  <c:v>9.5238095238095233E-2</c:v>
                </c:pt>
                <c:pt idx="9">
                  <c:v>0.13157894736842105</c:v>
                </c:pt>
                <c:pt idx="10">
                  <c:v>0.20833333333333334</c:v>
                </c:pt>
                <c:pt idx="11">
                  <c:v>0.22760290556900725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3B-4A19-9796-28471BE0A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180840"/>
        <c:axId val="702177232"/>
      </c:lineChart>
      <c:catAx>
        <c:axId val="70218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77232"/>
        <c:crosses val="autoZero"/>
        <c:auto val="1"/>
        <c:lblAlgn val="ctr"/>
        <c:lblOffset val="100"/>
        <c:noMultiLvlLbl val="0"/>
      </c:catAx>
      <c:valAx>
        <c:axId val="70217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8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161926</xdr:rowOff>
    </xdr:from>
    <xdr:to>
      <xdr:col>18</xdr:col>
      <xdr:colOff>333375</xdr:colOff>
      <xdr:row>25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00849-4874-4D1B-AAC4-983E42EF6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1</xdr:row>
      <xdr:rowOff>142875</xdr:rowOff>
    </xdr:from>
    <xdr:to>
      <xdr:col>16</xdr:col>
      <xdr:colOff>133350</xdr:colOff>
      <xdr:row>24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7ABAA-DCB2-4370-ADB9-D7BCB08DF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733424</xdr:colOff>
      <xdr:row>2</xdr:row>
      <xdr:rowOff>171450</xdr:rowOff>
    </xdr:from>
    <xdr:to>
      <xdr:col>16</xdr:col>
      <xdr:colOff>438149</xdr:colOff>
      <xdr:row>18</xdr:row>
      <xdr:rowOff>29210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E7CA7-DAD4-4F7B-8DB7-51A5E09604B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0</xdr:row>
      <xdr:rowOff>171450</xdr:rowOff>
    </xdr:from>
    <xdr:to>
      <xdr:col>26</xdr:col>
      <xdr:colOff>238125</xdr:colOff>
      <xdr:row>16</xdr:row>
      <xdr:rowOff>29210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05BDD-C0E0-4090-819B-5080272FC7F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200025</xdr:colOff>
      <xdr:row>18</xdr:row>
      <xdr:rowOff>57150</xdr:rowOff>
    </xdr:from>
    <xdr:to>
      <xdr:col>26</xdr:col>
      <xdr:colOff>238125</xdr:colOff>
      <xdr:row>33</xdr:row>
      <xdr:rowOff>105410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3E6BF6-92A8-4BB1-9FD4-F244EB38449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0.10096</cdr:x>
      <cdr:y>0.48514</cdr:y>
    </cdr:from>
    <cdr:to>
      <cdr:x>0.83974</cdr:x>
      <cdr:y>0.48514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C3AC9DD-B3E6-42F7-9E84-5A9459911916}"/>
            </a:ext>
          </a:extLst>
        </cdr:cNvPr>
        <cdr:cNvCxnSpPr/>
      </cdr:nvCxnSpPr>
      <cdr:spPr>
        <a:xfrm xmlns:a="http://schemas.openxmlformats.org/drawingml/2006/main">
          <a:off x="600075" y="1409700"/>
          <a:ext cx="439102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338136</xdr:colOff>
      <xdr:row>0</xdr:row>
      <xdr:rowOff>171451</xdr:rowOff>
    </xdr:from>
    <xdr:to>
      <xdr:col>15</xdr:col>
      <xdr:colOff>166686</xdr:colOff>
      <xdr:row>16</xdr:row>
      <xdr:rowOff>29211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66B9F-E4E0-41B7-9908-6893C740EAC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20</xdr:row>
      <xdr:rowOff>0</xdr:rowOff>
    </xdr:from>
    <xdr:to>
      <xdr:col>15</xdr:col>
      <xdr:colOff>314325</xdr:colOff>
      <xdr:row>35</xdr:row>
      <xdr:rowOff>48260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02F7EA-C703-4AE2-B3F5-F2B7F242689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0.07837</cdr:x>
      <cdr:y>0.23406</cdr:y>
    </cdr:from>
    <cdr:to>
      <cdr:x>0.87006</cdr:x>
      <cdr:y>0.23824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C383763-1149-4EC6-9AE9-52413EE3F6F9}"/>
            </a:ext>
          </a:extLst>
        </cdr:cNvPr>
        <cdr:cNvCxnSpPr/>
      </cdr:nvCxnSpPr>
      <cdr:spPr>
        <a:xfrm xmlns:a="http://schemas.openxmlformats.org/drawingml/2006/main">
          <a:off x="557214" y="1066800"/>
          <a:ext cx="56292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0.09375</cdr:x>
      <cdr:y>0.12128</cdr:y>
    </cdr:from>
    <cdr:to>
      <cdr:x>0.42264</cdr:x>
      <cdr:y>0.41379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E5295BBD-B663-4403-82F4-73D4D4A4B5B3}"/>
            </a:ext>
          </a:extLst>
        </cdr:cNvPr>
        <cdr:cNvSpPr/>
      </cdr:nvSpPr>
      <cdr:spPr>
        <a:xfrm xmlns:a="http://schemas.openxmlformats.org/drawingml/2006/main">
          <a:off x="557214" y="352424"/>
          <a:ext cx="1954785" cy="8499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>
          <a:solidFill>
            <a:srgbClr val="00B05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0.42264</cdr:x>
      <cdr:y>0.42633</cdr:y>
    </cdr:from>
    <cdr:to>
      <cdr:x>0.85337</cdr:x>
      <cdr:y>0.64904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B86B2151-C507-43F7-8E90-B5323208C8FA}"/>
            </a:ext>
          </a:extLst>
        </cdr:cNvPr>
        <cdr:cNvSpPr/>
      </cdr:nvSpPr>
      <cdr:spPr>
        <a:xfrm xmlns:a="http://schemas.openxmlformats.org/drawingml/2006/main">
          <a:off x="2511999" y="1238819"/>
          <a:ext cx="2560066" cy="6471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>
          <a:solidFill>
            <a:srgbClr val="9900CC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0.07837</cdr:x>
      <cdr:y>0.23406</cdr:y>
    </cdr:from>
    <cdr:to>
      <cdr:x>0.87006</cdr:x>
      <cdr:y>0.23824</cdr:y>
    </cdr:to>
    <cdr:cxnSp macro="">
      <cdr:nvCxnSpPr>
        <cdr:cNvPr id="6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C383763-1149-4EC6-9AE9-52413EE3F6F9}"/>
            </a:ext>
          </a:extLst>
        </cdr:cNvPr>
        <cdr:cNvCxnSpPr/>
      </cdr:nvCxnSpPr>
      <cdr:spPr>
        <a:xfrm xmlns:a="http://schemas.openxmlformats.org/drawingml/2006/main">
          <a:off x="557214" y="1066800"/>
          <a:ext cx="56292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0.09375</cdr:x>
      <cdr:y>0.12128</cdr:y>
    </cdr:from>
    <cdr:to>
      <cdr:x>0.42264</cdr:x>
      <cdr:y>0.41379</cdr:y>
    </cdr:to>
    <cdr:sp macro="" textlink="">
      <cdr:nvSpPr>
        <cdr:cNvPr id="7" name="Rectangle 3">
          <a:extLst xmlns:a="http://schemas.openxmlformats.org/drawingml/2006/main">
            <a:ext uri="{FF2B5EF4-FFF2-40B4-BE49-F238E27FC236}">
              <a16:creationId xmlns:a16="http://schemas.microsoft.com/office/drawing/2014/main" id="{E5295BBD-B663-4403-82F4-73D4D4A4B5B3}"/>
            </a:ext>
          </a:extLst>
        </cdr:cNvPr>
        <cdr:cNvSpPr/>
      </cdr:nvSpPr>
      <cdr:spPr>
        <a:xfrm xmlns:a="http://schemas.openxmlformats.org/drawingml/2006/main">
          <a:off x="557214" y="352424"/>
          <a:ext cx="1954785" cy="8499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>
          <a:solidFill>
            <a:srgbClr val="00B05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0.42264</cdr:x>
      <cdr:y>0.42633</cdr:y>
    </cdr:from>
    <cdr:to>
      <cdr:x>0.85337</cdr:x>
      <cdr:y>0.64904</cdr:y>
    </cdr:to>
    <cdr:sp macro="" textlink="">
      <cdr:nvSpPr>
        <cdr:cNvPr id="8" name="Rectangle 4">
          <a:extLst xmlns:a="http://schemas.openxmlformats.org/drawingml/2006/main">
            <a:ext uri="{FF2B5EF4-FFF2-40B4-BE49-F238E27FC236}">
              <a16:creationId xmlns:a16="http://schemas.microsoft.com/office/drawing/2014/main" id="{B86B2151-C507-43F7-8E90-B5323208C8FA}"/>
            </a:ext>
          </a:extLst>
        </cdr:cNvPr>
        <cdr:cNvSpPr/>
      </cdr:nvSpPr>
      <cdr:spPr>
        <a:xfrm xmlns:a="http://schemas.openxmlformats.org/drawingml/2006/main">
          <a:off x="2511999" y="1238819"/>
          <a:ext cx="2560066" cy="6471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>
          <a:solidFill>
            <a:srgbClr val="9900CC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5</xdr:row>
      <xdr:rowOff>166687</xdr:rowOff>
    </xdr:from>
    <xdr:to>
      <xdr:col>15</xdr:col>
      <xdr:colOff>209550</xdr:colOff>
      <xdr:row>24</xdr:row>
      <xdr:rowOff>123507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C0958-19B2-4613-86A6-34F55E45A9C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0</xdr:row>
      <xdr:rowOff>109537</xdr:rowOff>
    </xdr:from>
    <xdr:to>
      <xdr:col>16</xdr:col>
      <xdr:colOff>371475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8316F-4E9E-4708-B9CF-8178763C5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571500</xdr:colOff>
      <xdr:row>15</xdr:row>
      <xdr:rowOff>185737</xdr:rowOff>
    </xdr:from>
    <xdr:to>
      <xdr:col>16</xdr:col>
      <xdr:colOff>428625</xdr:colOff>
      <xdr:row>39</xdr:row>
      <xdr:rowOff>84137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A89419-994A-4513-B4D2-AF6979576EB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chao Wang" refreshedDate="43423.303832754631" createdVersion="6" refreshedVersion="6" minRefreshableVersion="3" recordCount="4115" xr:uid="{03553BE9-2A24-4C86-992F-9BC2ACBB9214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chao Wang" refreshedDate="43428.716436689814" createdVersion="6" refreshedVersion="6" minRefreshableVersion="3" recordCount="4115" xr:uid="{3ECE5E0C-A516-4431-8E15-B17626C4D952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  <fieldGroup base="3">
        <rangePr autoStart="0" autoEnd="0" startNum="5000" endNum="49999" groupInterval="5000"/>
        <groupItems count="11">
          <s v="&lt;5000 or (blank)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&gt;50000"/>
        </groupItems>
      </fieldGroup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chao Wang" refreshedDate="43428.717465856484" createdVersion="6" refreshedVersion="6" minRefreshableVersion="3" recordCount="4115" xr:uid="{14E9E699-EF96-457A-B138-658A026E06EA}">
  <cacheSource type="worksheet">
    <worksheetSource ref="A1:X1048576" sheet="Raw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  <cacheField name="Total Period (Days)" numFmtId="0">
      <sharedItems containsString="0" containsBlank="1" containsNumber="1" minValue="1" maxValue="90" count="1533">
        <n v="31"/>
        <n v="30"/>
        <n v="10"/>
        <n v="16"/>
        <n v="40"/>
        <n v="6"/>
        <n v="35"/>
        <n v="44"/>
        <n v="36"/>
        <n v="25"/>
        <n v="18"/>
        <n v="45"/>
        <n v="60"/>
        <n v="15"/>
        <n v="26"/>
        <n v="32"/>
        <n v="41"/>
        <n v="23"/>
        <n v="29"/>
        <n v="19"/>
        <n v="38"/>
        <n v="14"/>
        <n v="21"/>
        <n v="22"/>
        <n v="78"/>
        <n v="52"/>
        <n v="3"/>
        <n v="74"/>
        <n v="9"/>
        <n v="61"/>
        <n v="46"/>
        <n v="28"/>
        <n v="20"/>
        <n v="66"/>
        <n v="24"/>
        <n v="34"/>
        <n v="7"/>
        <n v="89"/>
        <n v="27"/>
        <n v="33"/>
        <n v="50"/>
        <n v="57"/>
        <n v="59"/>
        <n v="42"/>
        <n v="43"/>
        <n v="39"/>
        <n v="49"/>
        <n v="58"/>
        <n v="48"/>
        <n v="79"/>
        <n v="63"/>
        <n v="85"/>
        <n v="87"/>
        <n v="56"/>
        <n v="11"/>
        <n v="13"/>
        <n v="73"/>
        <n v="53"/>
        <n v="54"/>
        <n v="12"/>
        <n v="55"/>
        <n v="37"/>
        <n v="17"/>
        <n v="86"/>
        <n v="51"/>
        <n v="8"/>
        <n v="47"/>
        <n v="69"/>
        <n v="90"/>
        <n v="62"/>
        <n v="77"/>
        <n v="5"/>
        <n v="70"/>
        <n v="4"/>
        <n v="1"/>
        <n v="2"/>
        <m/>
        <n v="30.988148148149776" u="1"/>
        <n v="34.041620370371675" u="1"/>
        <n v="24.389016203698702" u="1"/>
        <n v="30.347152777780138" u="1"/>
        <n v="43.501273148147448" u="1"/>
        <n v="58.870405092588044" u="1"/>
        <n v="28.482094907405553" u="1"/>
        <n v="5.9172106481564697" u="1"/>
        <n v="33.243425925917109" u="1"/>
        <n v="50.041666666664241" u="1"/>
        <n v="16.017129629624833" u="1"/>
        <n v="33.045578703698993" u="1"/>
        <n v="25.165682870370802" u="1"/>
        <n v="29.746192129634437" u="1"/>
        <n v="40.405011574075615" u="1"/>
        <n v="19.111458333332848" u="1"/>
        <n v="13.797256944453693" u="1"/>
        <n v="35.550775462965248" u="1"/>
        <n v="25.110300925924093" u="1"/>
        <n v="35.454733796286746" u="1"/>
        <n v="22.059236111112114" u="1"/>
        <n v="23.69162037037313" u="1"/>
        <n v="57.832453703704232" u="1"/>
        <n v="59.764953703706851" u="1"/>
        <n v="26.297442129631236" u="1"/>
        <n v="29.99901620370656" u="1"/>
        <n v="14.38971064814541" u="1"/>
        <n v="18.89531249999709" u="1"/>
        <n v="20.172604166669771" u="1"/>
        <n v="30.113217592588626" u="1"/>
        <n v="74.314432870371093" u="1"/>
        <n v="29.259594907402061" u="1"/>
        <n v="27.291435185186856" u="1"/>
        <n v="27.415497685185983" u="1"/>
        <n v="45.225821759260725" u="1"/>
        <n v="29.998506944451947" u="1"/>
        <n v="30.736828703702486" u="1"/>
        <n v="70.928240740737238" u="1"/>
        <n v="31.399965277778392" u="1"/>
        <n v="40.141574074077653" u="1"/>
        <n v="59.842175925921765" u="1"/>
        <n v="27.33321759258979" u="1"/>
        <n v="22.055312499993306" u="1"/>
        <n v="25.304629629630654" u="1"/>
        <n v="22.526782407410792" u="1"/>
        <n v="44.555138888892543" u="1"/>
        <n v="29.466898148144537" u="1"/>
        <n v="37.110659722224227" u="1"/>
        <n v="31.248657407406427" u="1"/>
        <n v="42.041666666664241" u="1"/>
        <n v="40.041666666656965" u="1"/>
        <n v="23.358935185184237" u="1"/>
        <n v="29.718703703700157" u="1"/>
        <n v="27.353263888893707" u="1"/>
        <n v="40.184375000004366" u="1"/>
        <n v="14.972465277780429" u="1"/>
        <n v="35.440439814810816" u="1"/>
        <n v="22.152824074073578" u="1"/>
        <n v="50.454317129631818" u="1"/>
        <n v="12.529571759252576" u="1"/>
        <n v="30.567407407412247" u="1"/>
        <n v="44.438032407408173" u="1"/>
        <n v="21.789456018515921" u="1"/>
        <n v="22.309050925927295" u="1"/>
        <n v="33.000138888892252" u="1"/>
        <n v="30.657881944440305" u="1"/>
        <n v="12.326296296298096" u="1"/>
        <n v="25.205127314809943" u="1"/>
        <n v="17.845023148147448" u="1"/>
        <n v="39.998969907406718" u="1"/>
        <n v="47.357488425921474" u="1"/>
        <n v="10.375254629630945" u="1"/>
        <n v="42.660682870373421" u="1"/>
        <n v="22.098518518519995" u="1"/>
        <n v="29.059594907412247" u="1"/>
        <n v="22.967430555559986" u="1"/>
        <n v="40.041666666671517" u="1"/>
        <n v="53.60797453703708" u="1"/>
        <n v="22.187245370369055" u="1"/>
        <n v="19.098182870366145" u="1"/>
        <n v="31.873958333329938" u="1"/>
        <n v="29.958333333328483" u="1"/>
        <n v="41.193634259259852" u="1"/>
        <n v="86.966631944444089" u="1"/>
        <n v="14.991516203706851" u="1"/>
        <n v="33.423217592593573" u="1"/>
        <n v="49.176620370373712" u="1"/>
        <n v="34.104976851849642" u="1"/>
        <n v="34.882662037030968" u="1"/>
        <n v="38.060231481475057" u="1"/>
        <n v="9.3084953703728388" u="1"/>
        <n v="6.9304166666697711" u="1"/>
        <n v="27.119166666670935" u="1"/>
        <n v="8.2591203703705105" u="1"/>
        <n v="36.539849537039117" u="1"/>
        <n v="30.036527777774609" u="1"/>
        <n v="36.815729166672099" u="1"/>
        <n v="4.5330555555556202" u="1"/>
        <n v="21.597546296296059" u="1"/>
        <n v="21.97795138888614" u="1"/>
        <n v="38.031458333331102" u="1"/>
        <n v="17.58126157407969" u="1"/>
        <n v="38.955347222217824" u="1"/>
        <n v="13.402499999996508" u="1"/>
        <n v="28.157256944439723" u="1"/>
        <n v="21.049305555556202" u="1"/>
        <n v="38.73938657407416" u="1"/>
        <n v="49.736064814816928" u="1"/>
        <n v="31.038796296299552" u="1"/>
        <n v="36.041666666671517" u="1"/>
        <n v="40.832465277773736" u="1"/>
        <n v="20.412499999998545" u="1"/>
        <n v="29.958333333335759" u="1"/>
        <n v="27.958333333328483" u="1"/>
        <n v="28.358275462960592" u="1"/>
        <n v="15.421296296299261" u="1"/>
        <n v="29.082060185188311" u="1"/>
        <n v="28.957997685189184" u="1"/>
        <n v="59.822534722217824" u="1"/>
        <n v="56.42459490741021" u="1"/>
        <n v="29.793321759258106" u="1"/>
        <n v="30.922824074077653" u="1"/>
        <n v="59.958333333335759" u="1"/>
        <n v="21.118900462970487" u="1"/>
        <n v="41.681840277778974" u="1"/>
        <n v="48.685428240736655" u="1"/>
        <n v="29.96309027778625" u="1"/>
        <n v="43.597118055557075" u="1"/>
        <n v="26.9769675925927" u="1"/>
        <n v="15.538020833329938" u="1"/>
        <n v="29.698414351849351" u="1"/>
        <n v="29.128946759265091" u="1"/>
        <n v="54.530358796291694" u="1"/>
        <n v="28.374074074075907" u="1"/>
        <n v="32.041666666671517" u="1"/>
        <n v="29.958333333343035" u="1"/>
        <n v="31.085335648152977" u="1"/>
        <n v="30.095023148154723" u="1"/>
        <n v="27.958333333335759" u="1"/>
        <n v="30.608090277775773" u="1"/>
        <n v="59.594780092593282" u="1"/>
        <n v="26.67368055555562" u="1"/>
        <n v="30.851134259268292" u="1"/>
        <n v="27.915474537046975" u="1"/>
        <n v="58.937928240738984" u="1"/>
        <n v="55.958333333335759" u="1"/>
        <n v="12.002048611109785" u="1"/>
        <n v="30.697673611110076" u="1"/>
        <n v="23.274317129631527" u="1"/>
        <n v="30.349432870374585" u="1"/>
        <n v="46.986562500002037" u="1"/>
        <n v="41.012847222220444" u="1"/>
        <n v="28.911377314812853" u="1"/>
        <n v="29.99869212962949" u="1"/>
        <n v="29.946481481478259" u="1"/>
        <n v="29.997106481481751" u="1"/>
        <n v="31.421111111114442" u="1"/>
        <n v="20.184745370374003" u="1"/>
        <n v="33.107106481482333" u="1"/>
        <n v="44.86991898148699" u="1"/>
        <n v="19.186157407406427" u="1"/>
        <n v="45.974432870367309" u="1"/>
        <n v="36.261898148150067" u="1"/>
        <n v="42.594606481485243" u="1"/>
        <n v="30.33322916666657" u="1"/>
        <n v="45.062314814815181" u="1"/>
        <n v="49.958333333328483" u="1"/>
        <n v="27.524456018516503" u="1"/>
        <n v="30.407743055555329" u="1"/>
        <n v="28.359618055554165" u="1"/>
        <n v="34.556689814809943" u="1"/>
        <n v="31.382094907414285" u="1"/>
        <n v="35.505949074075033" u="1"/>
        <n v="30.176655092589499" u="1"/>
        <n v="30.865104166667152" u="1"/>
        <n v="31.540011574070377" u="1"/>
        <n v="41.391770833331975" u="1"/>
        <n v="53.17054398147593" u="1"/>
        <n v="56.586273148146574" u="1"/>
        <n v="36.048865740740439" u="1"/>
        <n v="35.557025462963793" u="1"/>
        <n v="14.14291666666395" u="1"/>
        <n v="22.309074074073578" u="1"/>
        <n v="57.667245370372257" u="1"/>
        <n v="21.897581018522033" u="1"/>
        <n v="55.597488425926713" u="1"/>
        <n v="31.117928240739275" u="1"/>
        <n v="20.042037037041155" u="1"/>
        <n v="50.236122685186274" u="1"/>
        <n v="18.414918981485243" u="1"/>
        <n v="40.203877314808778" u="1"/>
        <n v="29.996354166665697" u="1"/>
        <n v="41.868645833332266" u="1"/>
        <n v="13.718148148152977" u="1"/>
        <n v="13.253368055557075" u="1"/>
        <n v="21.404826388890797" u="1"/>
        <n v="37.326423611113569" u="1"/>
        <n v="59.746944444443216" u="1"/>
        <n v="19.497638888889924" u="1"/>
        <n v="19.958333333328483" u="1"/>
        <n v="36.978287037032715" u="1"/>
        <n v="26.482604166667443" u="1"/>
        <n v="34.983611111107166" u="1"/>
        <n v="15.388634259259561" u="1"/>
        <n v="32.998576388890797" u="1"/>
        <n v="30.209652777775773" u="1"/>
        <n v="41.958333333328483" u="1"/>
        <n v="48.219571759254904" u="1"/>
        <n v="31.222106481480296" u="1"/>
        <n v="24.648124999999709" u="1"/>
        <n v="42.994675925918273" u="1"/>
        <n v="59.310243055551837" u="1"/>
        <n v="24.08725694444729" u="1"/>
        <n v="30.247083333335468" u="1"/>
        <n v="35.251215277778101" u="1"/>
        <n v="23.216759259259561" u="1"/>
        <n v="30.228460648155306" u="1"/>
        <n v="16.542662037041737" u="1"/>
        <n v="19.958333333335759" u="1"/>
        <n v="26.282604166670353" u="1"/>
        <n v="30.352118055554456" u="1"/>
        <n v="39.802164351858664" u="1"/>
        <n v="29.492557870376913" u="1"/>
        <n v="39.958333333335759" u="1"/>
        <n v="28.693750000005821" u="1"/>
        <n v="33.605578703703941" u="1"/>
        <n v="48.180150462962047" u="1"/>
        <n v="10.55656249999447" u="1"/>
        <n v="29.929016203706851" u="1"/>
        <n v="27.098043981473893" u="1"/>
        <n v="34.255740740743931" u="1"/>
        <n v="35.224930555552419" u="1"/>
        <n v="21.592974537037662" u="1"/>
        <n v="42.405648148145701" u="1"/>
        <n v="19.389699074075907" u="1"/>
        <n v="14.871550925920019" u="1"/>
        <n v="12.377858796302462" u="1"/>
        <n v="34.245312499995634" u="1"/>
        <n v="29.924421296294895" u="1"/>
        <n v="32.004097222219571" u="1"/>
        <n v="22.099375000005239" u="1"/>
        <n v="59.667187499995634" u="1"/>
        <n v="30.930023148146574" u="1"/>
        <n v="31.293553240735491" u="1"/>
        <n v="31.473344907411956" u="1"/>
        <n v="44.41174768518249" u="1"/>
        <n v="32.321087962969614" u="1"/>
        <n v="45.205960648141627" u="1"/>
        <n v="34.451412037029513" u="1"/>
        <n v="7.9865277777789743" u="1"/>
        <n v="29.998206018521159" u="1"/>
        <n v="38.038275462968159" u="1"/>
        <n v="17.012465277781303" u="1"/>
        <n v="5.0416666666715173" u="1"/>
        <n v="18.095694444440596" u="1"/>
        <n v="30.388125000004948" u="1"/>
        <n v="29.46966435185459" u="1"/>
        <n v="29.906631944439141" u="1"/>
        <n v="21.078807870369928" u="1"/>
        <n v="27.224039351858664" u="1"/>
        <n v="32.4705671296324" u="1"/>
        <n v="32.458101851851097" u="1"/>
        <n v="18.359965277777519" u="1"/>
        <n v="23.69991898148146" u="1"/>
        <n v="44.637673611112405" u="1"/>
        <n v="14.403090277774027" u="1"/>
        <n v="30.804375000006985" u="1"/>
        <n v="47.999606481484079" u="1"/>
        <n v="29.595821759263345" u="1"/>
        <n v="30.987604166664823" u="1"/>
        <n v="32.997847222221026" u="1"/>
        <n v="39.55739583333343" u="1"/>
        <n v="30.387210648150358" u="1"/>
        <n v="31.483124999998836" u="1"/>
        <n v="40.221932870364981" u="1"/>
        <n v="29.685567129628907" u="1"/>
        <n v="37.522627314814599" u="1"/>
        <n v="18.922581018516212" u="1"/>
        <n v="30.041574074079108" u="1"/>
        <n v="9.0349652777804295" u="1"/>
        <n v="28.492141203707433" u="1"/>
        <n v="32.617766203700739" u="1"/>
        <n v="42.058159722218988" u="1"/>
        <n v="31.486805555556202" u="1"/>
        <n v="15.063136574070086" u="1"/>
        <n v="31.265902777769952" u="1"/>
        <n v="25.02861111110542" u="1"/>
        <n v="31.623657407399151" u="1"/>
        <n v="13.406435185184819" u="1"/>
        <n v="26.98750000000291" u="1"/>
        <n v="32.478923611110076" u="1"/>
        <n v="26.091689814813435" u="1"/>
        <n v="26.505844907405844" u="1"/>
        <n v="31.041666666656965" u="1"/>
        <n v="42.876956018517376" u="1"/>
        <n v="21.177152777774609" u="1"/>
        <n v="28.405671296299261" u="1"/>
        <n v="18.443935185190639" u="1"/>
        <n v="35.823634259257233" u="1"/>
        <n v="27.913993055553874" u="1"/>
        <n v="24.559988425928168" u="1"/>
        <n v="30.925532407403807" u="1"/>
        <n v="59.920949074075907" u="1"/>
        <n v="37.18115740740177" u="1"/>
        <n v="38.786481481482042" u="1"/>
        <n v="17.391550925924093" u="1"/>
        <n v="31.528078703704523" u="1"/>
        <n v="45.251689814816928" u="1"/>
        <n v="29.33307870371209" u="1"/>
        <n v="23.932696759264218" u="1"/>
        <n v="31.053275462960301" u="1"/>
        <n v="43.838437500002328" u="1"/>
        <n v="31.012002314819256" u="1"/>
        <n v="34.26554398148437" u="1"/>
        <n v="45.422476851861575" u="1"/>
        <n v="34.299618055549217" u="1"/>
        <n v="24.057777777779847" u="1"/>
        <n v="28.149942129624833" u="1"/>
        <n v="31.041666666664241" u="1"/>
        <n v="26.356631944443507" u="1"/>
        <n v="18.623807870360906" u="1"/>
        <n v="60.102245370369928" u="1"/>
        <n v="28.01693287037051" u="1"/>
        <n v="33.99135416666104" u="1"/>
        <n v="30.542627314811398" u="1"/>
        <n v="30.366412037037662" u="1"/>
        <n v="60.883668981485243" u="1"/>
        <n v="22.933194444442051" u="1"/>
        <n v="9.1547800925982301" u="1"/>
        <n v="41.428819444452529" u="1"/>
        <n v="31.109837962962047" u="1"/>
        <n v="37.641284722223645" u="1"/>
        <n v="28.264490740737529" u="1"/>
        <n v="17.060347222228302" u="1"/>
        <n v="46.058692129634437" u="1"/>
        <n v="51.680300925931078" u="1"/>
        <n v="38.05928240740468" u="1"/>
        <n v="56.294884259259561" u="1"/>
        <n v="31.041666666671517" u="1"/>
        <n v="14.341192129628325" u="1"/>
        <n v="59.651493055549508" u="1"/>
        <n v="8.2911342592633446" u="1"/>
        <n v="31.498333333329356" u="1"/>
        <n v="21.315532407403225" u="1"/>
        <n v="30.081018518518249" u="1"/>
        <n v="30.17976851851563" u="1"/>
        <n v="27.063703703708597" u="1"/>
        <n v="45.432743055549508" u="1"/>
        <n v="57.540520833339542" u="1"/>
        <n v="14.117777777777519" u="1"/>
        <n v="25.45765046296583" u="1"/>
        <n v="16.046979166669189" u="1"/>
        <n v="23.93930555555562" u="1"/>
        <n v="27.983344907406718" u="1"/>
        <n v="31.810729166660167" u="1"/>
        <n v="22.240335648151813" u="1"/>
        <n v="31.087696759263054" u="1"/>
        <n v="32.026342592595029" u="1"/>
        <n v="13.642129629632109" u="1"/>
        <n v="29.92285879629344" u="1"/>
        <n v="26.428078703698702" u="1"/>
        <n v="9.5307523148076143" u="1"/>
        <n v="10.356550925927877" u="1"/>
        <n v="18.094699074070377" u="1"/>
        <n v="25.211840277785086" u="1"/>
        <n v="8.1135995370277669" u="1"/>
        <n v="51.430000000000291" u="1"/>
        <n v="32.288622685184237" u="1"/>
        <n v="35.543425925934571" u="1"/>
        <n v="46.097974537042319" u="1"/>
        <n v="25.041666666656965" u="1"/>
        <n v="29.822175925924967" u="1"/>
        <n v="12.22020833332499" u="1"/>
        <n v="16.508182870369637" u="1"/>
        <n v="32.91908564815094" u="1"/>
        <n v="37.419629629628616" u="1"/>
        <n v="24.05651620370918" u="1"/>
        <n v="59.524525462955353" u="1"/>
        <n v="35.502418981479423" u="1"/>
        <n v="28.586562500000582" u="1"/>
        <n v="31.964293981480296" u="1"/>
        <n v="30.603541666663659" u="1"/>
        <n v="32.848067129627452" u="1"/>
        <n v="41.201145833329065" u="1"/>
        <n v="22.270000000004075" u="1"/>
        <n v="24.065972222226264" u="1"/>
        <n v="30.532766203708888" u="1"/>
        <n v="12.5569097222251" u="1"/>
        <n v="42.720509259255778" u="1"/>
        <n v="12.361319444440596" u="1"/>
        <n v="37.297314814815763" u="1"/>
        <n v="30.325405092597066" u="1"/>
        <n v="29.990624999991269" u="1"/>
        <n v="41.050752314818965" u="1"/>
        <n v="45.041666666656965" u="1"/>
        <n v="30.161979166667152" u="1"/>
        <n v="12.388391203705396" u="1"/>
        <n v="20.542870370365563" u="1"/>
        <n v="44.404189814813435" u="1"/>
        <n v="25.041666666664241" u="1"/>
        <n v="33.362210648148903" u="1"/>
        <n v="22.487546296302753" u="1"/>
        <n v="59.217719907406718" u="1"/>
        <n v="21.583298611112696" u="1"/>
        <n v="30.681226851855172" u="1"/>
        <n v="28.369849537033588" u="1"/>
        <n v="14.663773148145992" u="1"/>
        <n v="15.041666666671517" u="1"/>
        <n v="30.976585648153559" u="1"/>
        <n v="33.641365740739275" u="1"/>
        <n v="23.294386574074451" u="1"/>
        <n v="34.062534722215787" u="1"/>
        <n v="21.471516203702777" u="1"/>
        <n v="27.911250000004657" u="1"/>
        <n v="45.041666666671517" u="1"/>
        <n v="25.556157407409046" u="1"/>
        <n v="18.286365740743349" u="1"/>
        <n v="28.528171296296932" u="1"/>
        <n v="29.958113425920601" u="1"/>
        <n v="58.893472222218406" u="1"/>
        <n v="30.929803240738693" u="1"/>
        <n v="35.190960648149485" u="1"/>
        <n v="59.411481481482042" u="1"/>
        <n v="21.672696759254904" u="1"/>
        <n v="33.500590277777519" u="1"/>
        <n v="14.326574074075324" u="1"/>
        <n v="40.35888888889167" u="1"/>
        <n v="30.509872685186565" u="1"/>
        <n v="32.01701388888614" u="1"/>
        <n v="30.035069444442343" u="1"/>
        <n v="57.182384259263927" u="1"/>
        <n v="14.128472222226264" u="1"/>
        <n v="23.903217592596775" u="1"/>
        <n v="26.859942129631236" u="1"/>
        <n v="30.464513888888177" u="1"/>
        <n v="30.685578703705687" u="1"/>
        <n v="13.83413194444438" u="1"/>
        <n v="59.727210648146865" u="1"/>
        <n v="29.249965277776937" u="1"/>
        <n v="33.341354166666861" u="1"/>
        <n v="31.971412037033588" u="1"/>
        <n v="30.161226851851097" u="1"/>
        <n v="41.041666666671517" u="1"/>
        <n v="47.229409722225682" u="1"/>
        <n v="37.331249999995634" u="1"/>
        <n v="23.97138888889458" u="1"/>
        <n v="30.801712962966121" u="1"/>
        <n v="29.998715277783049" u="1"/>
        <n v="21.041666666664241" u="1"/>
        <n v="16.711724537031841" u="1"/>
        <n v="28.053530092591245" u="1"/>
        <n v="46.14787037037604" u="1"/>
        <n v="39.971331018517958" u="1"/>
        <n v="30.285798611112114" u="1"/>
        <n v="22.187696759261598" u="1"/>
        <n v="13.041666666671517" u="1"/>
        <n v="27.945995370369928" u="1"/>
        <n v="33.971574074072123" u="1"/>
        <n v="30.081099537041155" u="1"/>
        <n v="31.403854166666861" u="1"/>
        <n v="15.162488425921765" u="1"/>
        <n v="66.328865740739275" u="1"/>
        <n v="28.251539351847896" u="1"/>
        <n v="30.199166666672681" u="1"/>
        <n v="31.475543981483497" u="1"/>
        <n v="32.589247685187729" u="1"/>
        <n v="54.522013888898073" u="1"/>
        <n v="21.501342592593573" u="1"/>
        <n v="34.038726851853426" u="1"/>
        <n v="35.041666666664241" u="1"/>
        <n v="13.851678240738693" u="1"/>
        <n v="20.134976851848478" u="1"/>
        <n v="33.232499999998254" u="1"/>
        <n v="6.2752777777786832" u="1"/>
        <n v="21.041666666671517" u="1"/>
        <n v="29.424247685186856" u="1"/>
        <n v="34.001458333332266" u="1"/>
        <n v="24.966215277774609" u="1"/>
        <n v="40.838472222225391" u="1"/>
        <n v="55.282129629631527" u="1"/>
        <n v="22.146180555551837" u="1"/>
        <n v="60.958333333335759" u="1"/>
        <n v="58.958333333328483" u="1"/>
        <n v="7.6393865740756155" u="1"/>
        <n v="9.6087152777763549" u="1"/>
        <n v="35.630451388889924" u="1"/>
        <n v="66.462488425924676" u="1"/>
        <n v="29.911331018520286" u="1"/>
        <n v="31.463425925932825" u="1"/>
        <n v="29.143611111110658" u="1"/>
        <n v="49.163923611115024" u="1"/>
        <n v="21.592164351852261" u="1"/>
        <n v="29.407025462962338" u="1"/>
        <n v="30.446215277785086" u="1"/>
        <n v="28.437777777777228" u="1"/>
        <n v="34.882083333330229" u="1"/>
        <n v="41.317627314820129" u="1"/>
        <n v="17.208425925920892" u="1"/>
        <n v="33.041666666671517" u="1"/>
        <n v="36.536770833328774" u="1"/>
        <n v="29.061550925922347" u="1"/>
        <n v="14.420729166668025" u="1"/>
        <n v="34.114930555559113" u="1"/>
        <n v="54.030821759261016" u="1"/>
        <n v="16.288217592591536" u="1"/>
        <n v="55.160266203703941" u="1"/>
        <n v="23.34645833333343" u="1"/>
        <n v="38.375381944439141" u="1"/>
        <n v="42.375706018516212" u="1"/>
        <n v="15.331006944448745" u="1"/>
        <n v="30.220046296301007" u="1"/>
        <n v="31.06942129629897" u="1"/>
        <n v="2.4666319444440887" u="1"/>
        <n v="13.296412037037953" u="1"/>
        <n v="27.536701388889924" u="1"/>
        <n v="28.641053240738984" u="1"/>
        <n v="31.160810185188893" u="1"/>
        <n v="33.599849537029513" u="1"/>
        <n v="30.205937499995343" u="1"/>
        <n v="57.374745370369055" u="1"/>
        <n v="44.507071759260725" u="1"/>
        <n v="60.027164351849933" u="1"/>
        <n v="45.416585648155888" u="1"/>
        <n v="28.692696759258979" u="1"/>
        <n v="58.120833333334303" u="1"/>
        <n v="77.041550925918273" u="1"/>
        <n v="32.51989583332761" u="1"/>
        <n v="50.099907407413411" u="1"/>
        <n v="22.426921296297223" u="1"/>
        <n v="48.510671296295186" u="1"/>
        <n v="29.405034722221899" u="1"/>
        <n v="30.143194444441178" u="1"/>
        <n v="30.176944444443507" u="1"/>
        <n v="36.958391203705105" u="1"/>
        <n v="45.536724537036207" u="1"/>
        <n v="63.502916666671808" u="1"/>
        <n v="32.997465277774609" u="1"/>
        <n v="56.926145833334886" u="1"/>
        <n v="18.666851851856336" u="1"/>
        <n v="32.19532407407678" u="1"/>
        <n v="21.144525462957972" u="1"/>
        <n v="29.390416666661622" u="1"/>
        <n v="59.985243055547471" u="1"/>
        <n v="19.952685185184237" u="1"/>
        <n v="32.191805555557949" u="1"/>
        <n v="22.979513888887595" u="1"/>
        <n v="24.256805555560277" u="1"/>
        <n v="42.334456018514175" u="1"/>
        <n v="30.130671296290529" u="1"/>
        <n v="37.204016203708306" u="1"/>
        <n v="39.409895833334303" u="1"/>
        <n v="29.97976851851854" u="1"/>
        <n v="30.99958333333052" u="1"/>
        <n v="48.958333333335759" u="1"/>
        <n v="50.914942129631527" u="1"/>
        <n v="30.075185185189184" u="1"/>
        <n v="25.040833333339833" u="1"/>
        <n v="20.430763888885849" u="1"/>
        <n v="31.753194444434484" u="1"/>
        <n v="26.538217592591536" u="1"/>
        <n v="28.35106481481489" u="1"/>
        <n v="27.311203703706269" u="1"/>
        <n v="32.379895833328192" u="1"/>
        <n v="21.079849537032715" u="1"/>
        <n v="35.430289351854299" u="1"/>
        <n v="44.170462962967576" u="1"/>
        <n v="31.557847222225973" u="1"/>
        <n v="39.068773148144828" u="1"/>
        <n v="29.970254629632109" u="1"/>
        <n v="36.308877314819256" u="1"/>
        <n v="29.287071759259561" u="1"/>
        <n v="30.185648148144537" u="1"/>
        <n v="44.958333333335759" u="1"/>
        <n v="42.958333333328483" u="1"/>
        <n v="36.987118055556493" u="1"/>
        <n v="13.111435185186565" u="1"/>
        <n v="57.640949074069795" u="1"/>
        <n v="29.98938657407416" u="1"/>
        <n v="31.116388888884103" u="1"/>
        <n v="50.109039351853426" u="1"/>
        <n v="18.074247685181035" u="1"/>
        <n v="32.301516203704523" u="1"/>
        <n v="35.582245370365854" u="1"/>
        <n v="38.523009259261016" u="1"/>
        <n v="53.559317129635019" u="1"/>
        <n v="27.081863425926713" u="1"/>
        <n v="59.479675925933407" u="1"/>
        <n v="28.995902777780429" u="1"/>
        <n v="44.556967592594447" u="1"/>
        <n v="29.063564814816345" u="1"/>
        <n v="29.772164351845277" u="1"/>
        <n v="38.988460648150067" u="1"/>
        <n v="41.254930555551255" u="1"/>
        <n v="1.3195370370376622" u="1"/>
        <n v="21.178032407406135" u="1"/>
        <n v="31.722615740742185" u="1"/>
        <n v="32.822800925925549" u="1"/>
        <n v="12.632615740745678" u="1"/>
        <n v="22.554074074076198" u="1"/>
        <n v="15.769062499995925" u="1"/>
        <n v="25.223310185181617" u="1"/>
        <n v="33.294247685182199" u="1"/>
        <n v="29.98863425925083" u="1"/>
        <n v="22.469027777784504" u="1"/>
        <n v="35.143287037040864" u="1"/>
        <n v="29.609143518522615" u="1"/>
        <n v="29.482581018513883" u="1"/>
        <n v="36.961400462969323" u="1"/>
        <n v="47.904953703698993" u="1"/>
        <n v="39.577569444438268" u="1"/>
        <n v="58.010231481472147" u="1"/>
        <n v="31.262592592596775" u="1"/>
        <n v="22.89704861111386" u="1"/>
        <n v="27.397430555560277" u="1"/>
        <n v="69.42153935184615" u="1"/>
        <n v="28.441134259257524" u="1"/>
        <n v="30.172106481484661" u="1"/>
        <n v="39.114374999997381" u="1"/>
        <n v="19.304594907414867" u="1"/>
        <n v="30.732465277782467" u="1"/>
        <n v="30.315810185180453" u="1"/>
        <n v="41.981643518520286" u="1"/>
        <n v="44.469398148146865" u="1"/>
        <n v="37.500798611115897" u="1"/>
        <n v="34.215983796297223" u="1"/>
        <n v="34.958333333328483" u="1"/>
        <n v="31.24638888888876" u="1"/>
        <n v="14.863553240749752" u="1"/>
        <n v="22.577905092592118" u="1"/>
        <n v="59.995266203703068" u="1"/>
        <n v="32.019374999996217" u="1"/>
        <n v="24.191828703704232" u="1"/>
        <n v="29.233090277783049" u="1"/>
        <n v="23.291828703702777" u="1"/>
        <n v="43.563726851847605" u="1"/>
        <n v="33.390277777783922" u="1"/>
        <n v="33.086296296292858" u="1"/>
        <n v="31.203182870376622" u="1"/>
        <n v="31.476400462968741" u="1"/>
        <n v="51.404247685190057" u="1"/>
        <n v="19.899317129631527" u="1"/>
        <n v="22.279884259260143" u="1"/>
        <n v="26.307048611110076" u="1"/>
        <n v="37.90576388889167" u="1"/>
        <n v="16.425659722226555" u="1"/>
        <n v="18.123043981482624" u="1"/>
        <n v="34.958333333343035" u="1"/>
        <n v="45.406076388891961" u="1"/>
        <n v="35.995347222218697" u="1"/>
        <n v="40.037800925922056" u="1"/>
        <n v="38.658645833333139" u="1"/>
        <n v="37.879375000004075" u="1"/>
        <n v="31.846435185187147" u="1"/>
        <n v="31.894560185181035" u="1"/>
        <n v="60.995706018518831" u="1"/>
        <n v="19.182037037033297" u="1"/>
        <n v="31.884375000001455" u="1"/>
        <n v="17.392754629632691" u="1"/>
        <n v="29.999999999992724" u="1"/>
        <n v="37.211643518516212" u="1"/>
        <n v="59.110659722224227" u="1"/>
        <n v="28.082627314812271" u="1"/>
        <n v="33.343148148152977" u="1"/>
        <n v="20.036840277767624" u="1"/>
        <n v="13.981944444443798" u="1"/>
        <n v="37.045960648152686" u="1"/>
        <n v="58.889942129637348" u="1"/>
        <n v="17.364432870366727" u="1"/>
        <n v="51.674212962956517" u="1"/>
        <n v="20.477222222223645" u="1"/>
        <n v="28.338460648148612" u="1"/>
        <n v="20.279884259260143" u="1"/>
        <n v="39.80042824074917" u="1"/>
        <n v="29.296099537037662" u="1"/>
        <n v="29.51291666666657" u="1"/>
        <n v="25.054722222223063" u="1"/>
        <n v="30.869421296294604" u="1"/>
        <n v="15.851527777776937" u="1"/>
        <n v="16.469027777784504" u="1"/>
        <n v="19.349814814813726" u="1"/>
        <n v="27.047465277777519" u="1"/>
        <n v="36.687962962962047" u="1"/>
        <n v="24.017465277778683" u="1"/>
        <n v="28.350069444451947" u="1"/>
        <n v="30.044953703698411" u="1"/>
        <n v="41.592129629629198" u="1"/>
        <n v="60.041666666664241" u="1"/>
        <n v="33.630555555559113" u="1"/>
        <n v="57.377696759263927" u="1"/>
        <n v="27.324583333334886" u="1"/>
        <n v="24.910266203703941" u="1"/>
        <n v="35.65172453703417" u="1"/>
        <n v="53.332071759265091" u="1"/>
        <n v="9.2787847222207347" u="1"/>
        <n v="15.43937499999447" u="1"/>
        <n v="30.212060185185692" u="1"/>
        <n v="43.208657407405553" u="1"/>
        <n v="63.503263888895162" u="1"/>
        <n v="46.134456018509809" u="1"/>
        <n v="10.970995370371384" u="1"/>
        <n v="28.084722222229175" u="1"/>
        <n v="28.30328703703708" u="1"/>
        <n v="32.484687500000291" u="1"/>
        <n v="25.281724537038826" u="1"/>
        <n v="29.842858796291694" u="1"/>
        <n v="52.920173611113569" u="1"/>
        <n v="30.997835648144246" u="1"/>
        <n v="59.302245370367018" u="1"/>
        <n v="19.955636574071832" u="1"/>
        <n v="59.211874999993597" u="1"/>
        <n v="25.293680555565516" u="1"/>
        <n v="29.798576388886431" u="1"/>
        <n v="34.573576388895162" u="1"/>
        <n v="30.061828703706851" u="1"/>
        <n v="30.856550925920601" u="1"/>
        <n v="34.975046296298387" u="1"/>
        <n v="49.46241898147855" u="1"/>
        <n v="18.146527777782467" u="1"/>
        <n v="41.07999999999447" u="1"/>
        <n v="32.149236111115897" u="1"/>
        <n v="41.65304398148146" u="1"/>
        <n v="58.092615740737529" u="1"/>
        <n v="27.499212962968159" u="1"/>
        <n v="30.950219907412247" u="1"/>
        <n v="43.984756944453693" u="1"/>
        <n v="57.601689814822748" u="1"/>
        <n v="85.985567129624542" u="1"/>
        <n v="22.599965277782758" u="1"/>
        <n v="13.345300925924676" u="1"/>
        <n v="34.166886574072123" u="1"/>
        <n v="32.344016203700448" u="1"/>
        <n v="40.16594907407125" u="1"/>
        <n v="27.193425925921474" u="1"/>
        <n v="3.9675115740828915" u="1"/>
        <n v="22.956296296295477" u="1"/>
        <n v="31.401967592595611" u="1"/>
        <n v="59.942673611119972" u="1"/>
        <n v="24.422592592585715" u="1"/>
        <n v="32.395532407404971" u="1"/>
        <n v="21.562870370369637" u="1"/>
        <n v="30.359606481477385" u="1"/>
        <n v="30.999016203699284" u="1"/>
        <n v="36.74761574074364" u="1"/>
        <n v="54.254803240743058" u="1"/>
        <n v="36.209560185183364" u="1"/>
        <n v="53.866122685183655" u="1"/>
        <n v="20.659537037041446" u="1"/>
        <n v="14.931481481486117" u="1"/>
        <n v="20.506134259259852" u="1"/>
        <n v="8.9674884259293322" u="1"/>
        <n v="31.484351851853717" u="1"/>
        <n v="33.01965277778072" u="1"/>
        <n v="16.116458333337505" u="1"/>
        <n v="29.499641203699866" u="1"/>
        <n v="20.591689814813435" u="1"/>
        <n v="41.781909722223645" u="1"/>
        <n v="15.407465277778101" u="1"/>
        <n v="30.042962962965248" u="1"/>
        <n v="14.148043981484079" u="1"/>
        <n v="9.1989120370417368" u="1"/>
        <n v="11.021041666666861" u="1"/>
        <n v="31.14153935185459" u="1"/>
        <n v="58.395763888882357" u="1"/>
        <n v="27.524444444439723" u="1"/>
        <n v="49.998969907406718" u="1"/>
        <n v="50.424224537040573" u="1"/>
        <n v="31.106203703704523" u="1"/>
        <n v="33.152256944442343" u="1"/>
        <n v="39.421550925930205" u="1"/>
        <n v="36.174895833333721" u="1"/>
        <n v="29.889050925929041" u="1"/>
        <n v="36.135150462963793" u="1"/>
        <n v="33.468680555553874" u="1"/>
        <n v="14.036087962958845" u="1"/>
        <n v="35.780219907406718" u="1"/>
        <n v="31.31299768518511" u="1"/>
        <n v="23.681423611109494" u="1"/>
        <n v="32.351354166668898" u="1"/>
        <n v="33.127453703702486" u="1"/>
        <n v="17.000416666662204" u="1"/>
        <n v="19.349733796298096" u="1"/>
        <n v="24.503900462957972" u="1"/>
        <n v="27.698564814811107" u="1"/>
        <n v="28.332199074073287" u="1"/>
        <n v="42.026620370364981" u="1"/>
        <n v="37.673865740740439" u="1"/>
        <n v="23.010196759263636" u="1"/>
        <n v="37.228564814809943" u="1"/>
        <n v="16.299687500002619" u="1"/>
        <n v="24.089398148142209" u="1"/>
        <n v="31.650196759263054" u="1"/>
        <n v="27.999351851845859" u="1"/>
        <n v="42.769189814811398" u="1"/>
        <n v="36.996620370366145" u="1"/>
        <n v="13.952118055560277" u="1"/>
        <n v="28.114143518527271" u="1"/>
        <n v="30.256932870368473" u="1"/>
        <n v="21.365856481483206" u="1"/>
        <n v="12.207696759258397" u="1"/>
        <n v="30.100196759260143" u="1"/>
        <n v="16.76932870370365" u="1"/>
        <n v="42.934305555550964" u="1"/>
        <n v="25.282662037039699" u="1"/>
        <n v="55.071747685185983" u="1"/>
        <n v="15.56612268518802" u="1"/>
        <n v="31.855057870372548" u="1"/>
        <n v="1.0698495370452292" u="1"/>
        <n v="29.644930555557949" u="1"/>
        <n v="30.967685185183655" u="1"/>
        <n v="37.275104166670644" u="1"/>
        <n v="39.147337962960592" u="1"/>
        <n v="29.708344907405262" u="1"/>
        <n v="42.992291666669189" u="1"/>
        <n v="33.409756944442051" u="1"/>
        <n v="38.099895833336632" u="1"/>
        <n v="33.578391203700448" u="1"/>
        <n v="35.122210648143664" u="1"/>
        <n v="25.958078703704814" u="1"/>
        <n v="30.948715277780138" u="1"/>
        <n v="27.54408564815094" u="1"/>
        <n v="28.614525462966412" u="1"/>
        <n v="73.306226851847896" u="1"/>
        <n v="27.990405092597939" u="1"/>
        <n v="44.806886574078817" u="1"/>
        <n v="42.041666666671517" u="1"/>
        <n v="40.041666666664241" u="1"/>
        <n v="25.942442129628034" u="1"/>
        <n v="32.911226851851097" u="1"/>
        <n v="43.809155092596484" u="1"/>
        <n v="11.069502314814599" u="1"/>
        <n v="34.665925925932243" u="1"/>
        <n v="14.191493055557657" u="1"/>
        <n v="27.488703703704232" u="1"/>
        <n v="42.618333333339251" u="1"/>
        <n v="13.198761574065429" u="1"/>
        <n v="31.346504629633273" u="1"/>
        <n v="31.624131944445253" u="1"/>
        <n v="16.100011574075324" u="1"/>
        <n v="30.249166666668316" u="1"/>
        <n v="30.135451388880028" u="1"/>
        <n v="31.174641203702777" u="1"/>
        <n v="42.016840277770825" u="1"/>
        <n v="58.613842592589208" u="1"/>
        <n v="48.101423611107748" u="1"/>
        <n v="30.003865740742185" u="1"/>
        <n v="30.116990740731126" u="1"/>
        <n v="29.482523148151813" u="1"/>
        <n v="34.378599537041737" u="1"/>
        <n v="29.377997685194714" u="1"/>
        <n v="33.354699074072414" u="1"/>
        <n v="56.285995370373712" u="1"/>
        <n v="10.925555555550091" u="1"/>
        <n v="34.957523148143082" u="1"/>
        <n v="51.26018518517958" u="1"/>
        <n v="13.922800925924093" u="1"/>
        <n v="30.958333333335759" u="1"/>
        <n v="34.919930555559404" u="1"/>
        <n v="45.660428240742476" u="1"/>
        <n v="23.295451388890797" u="1"/>
        <n v="39.972233796303044" u="1"/>
        <n v="44.126226851847605" u="1"/>
        <n v="29.096099537033297" u="1"/>
        <n v="33.796932870369346" u="1"/>
        <n v="54.896064814813144" u="1"/>
        <n v="23.443402777775191" u="1"/>
        <n v="32.362743055557075" u="1"/>
        <n v="14.367534722223354" u="1"/>
        <n v="59.958333333328483" u="1"/>
        <n v="36.817986111112987" u="1"/>
        <n v="18.451180555552128" u="1"/>
        <n v="29.360370370370219" u="1"/>
        <n v="31.160532407404389" u="1"/>
        <n v="29.999942129623378" u="1"/>
        <n v="20.814363425924967" u="1"/>
        <n v="23.145219907411956" u="1"/>
        <n v="13.881944444445253" u="1"/>
        <n v="22.291597222225391" u="1"/>
        <n v="44.976168981491355" u="1"/>
        <n v="3.7872800925906631" u="1"/>
        <n v="14.83273148148146" u="1"/>
        <n v="35.301678240743058" u="1"/>
        <n v="9.9131018518528435" u="1"/>
        <n v="27.569317129629781" u="1"/>
        <n v="36.341192129628325" u="1"/>
        <n v="59.568738425921765" u="1"/>
        <n v="59.958333333343035" u="1"/>
        <n v="36.863611111111823" u="1"/>
        <n v="41.538460648152977" u="1"/>
        <n v="13.444317129629781" u="1"/>
        <n v="58.124907407400315" u="1"/>
        <n v="23.812037037045229" u="1"/>
        <n v="59.955486111110076" u="1"/>
        <n v="30.069027777783049" u="1"/>
        <n v="50.431631944447872" u="1"/>
        <n v="54.105451388888469" u="1"/>
        <n v="21.017638888886722" u="1"/>
        <n v="27.053402777775773" u="1"/>
        <n v="26.985902777771116" u="1"/>
        <n v="20.138703703698411" u="1"/>
        <n v="52.983715277783631" u="1"/>
        <n v="28.202384259260725" u="1"/>
        <n v="30.135046296294604" u="1"/>
        <n v="28.958333333343035" u="1"/>
        <n v="10.850613425929623" u="1"/>
        <n v="22.411574074074451" u="1"/>
        <n v="34.446284722223936" u="1"/>
        <n v="38.568703703713254" u="1"/>
        <n v="24.958333333328483" u="1"/>
        <n v="52.915520833332266" u="1"/>
        <n v="28.999097222229466" u="1"/>
        <n v="17.075462962959136" u="1"/>
        <n v="30.99761574074364" u="1"/>
        <n v="22.129513888881775" u="1"/>
        <n v="22.385856481472729" u="1"/>
        <n v="30.624224537037662" u="1"/>
        <n v="28.107129629628616" u="1"/>
        <n v="48.729120370371675" u="1"/>
        <n v="57.560787037029513" u="1"/>
        <n v="15.005682870367309" u="1"/>
        <n v="16.091493055559113" u="1"/>
        <n v="26.061608796291694" u="1"/>
        <n v="30.913055555545725" u="1"/>
        <n v="36.451249999998254" u="1"/>
        <n v="6.3739583333372138" u="1"/>
        <n v="11.649930555562605" u="1"/>
        <n v="24.958333333335759" u="1"/>
        <n v="20.85789351852145" u="1"/>
        <n v="30.239224537035625" u="1"/>
        <n v="31.522291666668025" u="1"/>
        <n v="52.694560185183946" u="1"/>
        <n v="41.961296296292858" u="1"/>
        <n v="11.218981481484661" u="1"/>
        <n v="19.026585648149194" u="1"/>
        <n v="29.114826388889924" u="1"/>
        <n v="45.430034722223354" u="1"/>
        <n v="9.4745601851827814" u="1"/>
        <n v="37.0629050925927" u="1"/>
        <n v="53.939282407402061" u="1"/>
        <n v="14.446574074077944" u="1"/>
        <n v="34.010254629632982" u="1"/>
        <n v="38.151458333333721" u="1"/>
        <n v="41.036273148143664" u="1"/>
        <n v="41.154398148151813" u="1"/>
        <n v="18.275231481486117" u="1"/>
        <n v="18.868425925924385" u="1"/>
        <n v="38.159166666671808" u="1"/>
        <n v="32.380127314812853" u="1"/>
        <n v="14.343055555553292" u="1"/>
        <n v="34.589745370372839" u="1"/>
        <n v="30.676030092596193" u="1"/>
        <n v="40.329363425924385" u="1"/>
        <n v="24.958333333343035" u="1"/>
        <n v="37.037407407406135" u="1"/>
        <n v="20.958333333328483" u="1"/>
        <n v="28.520879629628325" u="1"/>
        <n v="40.072511574078817" u="1"/>
        <n v="39.142951388887013" u="1"/>
        <n v="16.237800925926422" u="1"/>
        <n v="31.499745370369055" u="1"/>
        <n v="45.958333333335759" u="1"/>
        <n v="79.812268518515339" u="1"/>
        <n v="25.693645833329356" u="1"/>
        <n v="28.004965277774318" u="1"/>
        <n v="36.994143518517376" u="1"/>
        <n v="31.109317129630654" u="1"/>
        <n v="36.191087962957681" u="1"/>
        <n v="46.115740740737238" u="1"/>
        <n v="11.478657407409628" u="1"/>
        <n v="32.784421296302753" u="1"/>
        <n v="29.267986111110076" u="1"/>
        <n v="29.114583333328483" u="1"/>
        <n v="29.993680555548053" u="1"/>
        <n v="24.526388888894871" u="1"/>
        <n v="28.822743055556202" u="1"/>
        <n v="38.059479166666279" u="1"/>
        <n v="36.638993055559695" u="1"/>
        <n v="27.284189814818092" u="1"/>
        <n v="11.532048611108621" u="1"/>
        <n v="31.061863425929914" u="1"/>
        <n v="39.313495370370219" u="1"/>
        <n v="28.925173611110949" u="1"/>
        <n v="29.922175925930787" u="1"/>
        <n v="59.284421296295477" u="1"/>
        <n v="35.021655092583387" u="1"/>
        <n v="44.158657407409919" u="1"/>
        <n v="43.806111111109203" u="1"/>
        <n v="35.373981481483497" u="1"/>
        <n v="30.910555555557949" u="1"/>
        <n v="36.054155092591827" u="1"/>
        <n v="9.4200810185211594" u="1"/>
        <n v="31.041469907409919" u="1"/>
        <n v="31.998032407405844" u="1"/>
        <n v="34.95278935184615" u="1"/>
        <n v="30.372499999997672" u="1"/>
        <n v="42.667152777779847" u="1"/>
        <n v="22.215173611111823" u="1"/>
        <n v="28.989097222220153" u="1"/>
        <n v="20.958333333343035" u="1"/>
        <n v="31.006134259259852" u="1"/>
        <n v="55.818738425921765" u="1"/>
        <n v="16.958333333328483" u="1"/>
        <n v="28.209988425922347" u="1"/>
        <n v="30.584560185183364" u="1"/>
        <n v="38.10929398148437" u="1"/>
        <n v="39.958333333343035" u="1"/>
        <n v="24.040300925924385" u="1"/>
        <n v="31.049502314810525" u="1"/>
        <n v="25.981400462958845" u="1"/>
        <n v="31.666099537040282" u="1"/>
        <n v="28.116504629630072" u="1"/>
        <n v="56.531643518523197" u="1"/>
        <n v="15.105277777780429" u="1"/>
        <n v="25.947141203701904" u="1"/>
        <n v="33.082465277781012" u="1"/>
        <n v="52.347847222219571" u="1"/>
        <n v="89.956666666665114" u="1"/>
        <n v="22.485949074078235" u="1"/>
        <n v="25.335486111114733" u="1"/>
        <n v="23.607175925928459" u="1"/>
        <n v="4.1664236111100763" u="1"/>
        <n v="57.887233796296641" u="1"/>
        <n v="31.971296296294895" u="1"/>
        <n v="42.615266203705687" u="1"/>
        <n v="21.954745370370802" u="1"/>
        <n v="49.153854166659585" u="1"/>
        <n v="32.33092592592584" u="1"/>
        <n v="50.135277777779265" u="1"/>
        <n v="26.694085648152395" u="1"/>
        <n v="36.87451388889167" u="1"/>
        <n v="49.198136574072123" u="1"/>
        <n v="33.958333333335759" u="1"/>
        <n v="42.178912037037662" u="1"/>
        <n v="59.829918981486117" u="1"/>
        <n v="23.82358796295739" u="1"/>
        <n v="34.414837962962338" u="1"/>
        <n v="41.598726851851097" u="1"/>
        <n v="16.224016203705105" u="1"/>
        <n v="33.913356481476512" u="1"/>
        <n v="61.998877314814308" u="1"/>
        <n v="16.43239583333343" u="1"/>
        <n v="30.453298611115315" u="1"/>
        <n v="54.48939814815094" u="1"/>
        <n v="33.839861111104256" u="1"/>
        <n v="46.205729166664241" u="1"/>
        <n v="30.888680555552128" u="1"/>
        <n v="31.696840277785668" u="1"/>
        <n v="31.659004629625997" u="1"/>
        <n v="44.234722222216078" u="1"/>
        <n v="26.574027777773154" u="1"/>
        <n v="30.710879629630654" u="1"/>
        <n v="58.639548611114151" u="1"/>
        <n v="35.496701388889051" u="1"/>
        <n v="29.986423611117061" u="1"/>
        <n v="33.999421296291985" u="1"/>
        <n v="23.094537037031841" u="1"/>
        <n v="39.960000000006403" u="1"/>
        <n v="22.674444444448454" u="1"/>
        <n v="34.223090277773736" u="1"/>
        <n v="29.486307870371093" u="1"/>
        <n v="49.999016203699284" u="1"/>
        <n v="14.383078703707724" u="1"/>
        <n v="30.020439814805286" u="1"/>
        <n v="24.557557870371966" u="1"/>
        <n v="11.035011574072996" u="1"/>
        <n v="36.949456018512137" u="1"/>
        <n v="22.320532407407882" u="1"/>
        <n v="28.999953703707433" u="1"/>
        <n v="21.386782407404098" u="1"/>
        <n v="29.500173611108039" u="1"/>
        <n v="22.909479166657547" u="1"/>
        <n v="11.933506944442343" u="1"/>
        <n v="32.943703703705978" u="1"/>
        <n v="33.042453703703359" u="1"/>
        <n v="29.768692129633564" u="1"/>
        <n v="49.963460648148612" u="1"/>
        <n v="58.417789351857209" u="1"/>
        <n v="54.978842592594447" u="1"/>
        <n v="27.967048611106293" u="1"/>
        <n v="14.991655092599103" u="1"/>
        <n v="23.898611111115315" u="1"/>
        <n v="30.306342592593865" u="1"/>
        <n v="46.30740740741021" u="1"/>
        <n v="36.495208333333721" u="1"/>
        <n v="27.349780092590663" u="1"/>
        <n v="22.006712962967867" u="1"/>
        <n v="36.468252314807614" u="1"/>
        <n v="30.041666666656965" u="1"/>
        <n v="46.819745370368764" u="1"/>
        <n v="51.549629629633273" u="1"/>
        <n v="29.087604166670644" u="1"/>
        <n v="20.637685185181908" u="1"/>
        <n v="30.408773148148612" u="1"/>
        <n v="41.099039351851388" u="1"/>
        <n v="7.1608333333351766" u="1"/>
        <n v="21.433321759257524" u="1"/>
        <n v="31.853842592594447" u="1"/>
        <n v="18.579537037032424" u="1"/>
        <n v="14.18799768518511" u="1"/>
        <n v="59.861030092593865" u="1"/>
        <n v="54.204085648147156" u="1"/>
        <n v="22.045833333329938" u="1"/>
        <n v="33.919212962959136" u="1"/>
        <n v="14.044629629635892" u="1"/>
        <n v="28.539016203707433" u="1"/>
        <n v="58.34053240740468" u="1"/>
        <n v="12.035347222226846" u="1"/>
        <n v="23.940046296294895" u="1"/>
        <n v="13.526041666656965" u="1"/>
        <n v="30.047500000000582" u="1"/>
        <n v="27.959687500006112" u="1"/>
        <n v="28.031377314822748" u="1"/>
        <n v="30.041666666664241" u="1"/>
        <n v="42.891655092593282" u="1"/>
        <n v="29.993865740732872" u="1"/>
        <n v="31.415960648155306" u="1"/>
        <n v="32.032361111116188" u="1"/>
        <n v="38.629155092588917" u="1"/>
        <n v="32.32261574074073" u="1"/>
        <n v="15.466388888889924" u="1"/>
        <n v="59.04177083333343" u="1"/>
        <n v="16.360972222224518" u="1"/>
        <n v="28.20724537037313" u="1"/>
        <n v="28.996030092595902" u="1"/>
        <n v="34.950578703705105" u="1"/>
        <n v="30.83413194444438" u="1"/>
        <n v="45.205231481479132" u="1"/>
        <n v="36.675937500003783" u="1"/>
        <n v="18.700428240743349" u="1"/>
        <n v="29.175925925927004" u="1"/>
        <n v="27.250115740745969" u="1"/>
        <n v="11.943946759260143" u="1"/>
        <n v="31.04374999999709" u="1"/>
        <n v="28.078749999993306" u="1"/>
        <n v="30.627847222225682" u="1"/>
        <n v="30.712384259262762" u="1"/>
        <n v="31.496759259265673" u="1"/>
        <n v="32.966087962966412" u="1"/>
        <n v="40.438321759269456" u="1"/>
        <n v="29.408194444440596" u="1"/>
        <n v="30.041666666671517" u="1"/>
        <n v="45.189699074064265" u="1"/>
        <n v="41.112824074072705" u="1"/>
        <n v="14.065682870372257" u="1"/>
        <n v="36.183854166665697" u="1"/>
        <n v="21.092708333329938" u="1"/>
        <n v="28.382037037037662" u="1"/>
        <n v="17.473923611112696" u="1"/>
        <n v="29.406261574069504" u="1"/>
        <n v="7.8665740740761976" u="1"/>
        <n v="26.982835648152104" u="1"/>
        <n v="10.521273148151522" u="1"/>
        <n v="62.39201388888614" u="1"/>
        <n v="30.983101851852552" u="1"/>
        <n v="32.336747685185401" u="1"/>
        <n v="27.954178240746842" u="1"/>
        <n v="24.225706018522033" u="1"/>
        <n v="27.929027777776355" u="1"/>
        <n v="46.414722222223645" u="1"/>
        <n v="44.017662037033006" u="1"/>
        <n v="50.137581018519995" u="1"/>
        <n v="28.34828703704261" u="1"/>
        <n v="26.657916666670644" u="1"/>
        <n v="29.521828703698702" u="1"/>
        <n v="28.792268518511264" u="1"/>
        <n v="15.346076388887013" u="1"/>
        <n v="23.449201388888469" u="1"/>
        <n v="28.631180555559695" u="1"/>
        <n v="30.448217592595029" u="1"/>
        <n v="28.5620949074073" u="1"/>
        <n v="45.041666666664241" u="1"/>
        <n v="29.99028935185197" u="1"/>
        <n v="34.189606481479132" u="1"/>
        <n v="21.171064814814599" u="1"/>
        <n v="27.965891203704814" u="1"/>
        <n v="51.875162037038535" u="1"/>
        <n v="24.725925925929914" u="1"/>
        <n v="28.36174768517958" u="1"/>
        <n v="17.516886574070668" u="1"/>
        <n v="13.976377314815181" u="1"/>
        <n v="21.952430555553292" u="1"/>
        <n v="57.098923611112696" u="1"/>
        <n v="59.50921296296292" u="1"/>
        <n v="37.002731481479714" u="1"/>
        <n v="10.835000000006403" u="1"/>
        <n v="29.002233796294604" u="1"/>
        <n v="31.351712962961756" u="1"/>
        <n v="20.041909722225682" u="1"/>
        <n v="35.634108796301007" u="1"/>
        <n v="15.722800925927004" u="1"/>
        <n v="24.25921296296292" u="1"/>
        <n v="35.304432870369055" u="1"/>
        <n v="39.630347222220735" u="1"/>
        <n v="31.514733796291694" u="1"/>
        <n v="8.1754629629649571" u="1"/>
        <n v="29.071990740740148" u="1"/>
        <n v="59.732986111106584" u="1"/>
        <n v="46.627592592587462" u="1"/>
        <n v="29.987280092595029" u="1"/>
        <n v="74.041666666656965" u="1"/>
        <n v="26.719340277777519" u="1"/>
        <n v="29.777314814818965" u="1"/>
        <n v="30.889942129637348" u="1"/>
        <n v="22.942743055558822" u="1"/>
        <n v="31.266261574070086" u="1"/>
        <n v="85.646377314813435" u="1"/>
        <n v="45.950370370374003" u="1"/>
        <n v="31.609641203707724" u="1"/>
        <n v="34.241006944444962" u="1"/>
        <n v="54.821458333339251" u="1"/>
        <n v="33.133645833331684" u="1"/>
        <n v="40.892048611101927" u="1"/>
        <n v="7.6724537037007394" u="1"/>
        <n v="43.418206018526689" u="1"/>
        <n v="26.574884259258397" u="1"/>
        <n v="66.844618055554747" u="1"/>
        <n v="29.142766203702195" u="1"/>
        <n v="30.289143518522906" u="1"/>
        <n v="52.979432870371966" u="1"/>
        <n v="89.902743055550673" u="1"/>
        <n v="20.167476851842366" u="1"/>
        <n v="20.041666666664241" u="1"/>
        <n v="32.785729166665988" u="1"/>
        <n v="39.103148148147739" u="1"/>
        <n v="17.444444444437977" u="1"/>
        <n v="24.01917824074917" u="1"/>
        <n v="30.683414351849933" u="1"/>
        <n v="31.476388888884685" u="1"/>
        <n v="35.016192129631236" u="1"/>
        <n v="52.12631944444729" u="1"/>
        <n v="48.829039351847314" u="1"/>
        <n v="18.408773148148612" u="1"/>
        <n v="31.325486111112696" u="1"/>
        <n v="42.379120370365854" u="1"/>
        <n v="30.591678240736655" u="1"/>
        <n v="14.113229166665406" u="1"/>
        <n v="31.130810185190057" u="1"/>
        <n v="22.573703703703359" u="1"/>
        <n v="28.315127314810525" u="1"/>
        <n v="48.96199074073229" u="1"/>
        <n v="78.454513888893416" u="1"/>
        <n v="35.041666666671517" u="1"/>
        <n v="33.041666666664241" u="1"/>
        <n v="31.946087962962338" u="1"/>
        <n v="31.172592592592991" u="1"/>
        <n v="42.980023148149485" u="1"/>
        <n v="20.041666666671517" u="1"/>
        <n v="32.86069444444729" u="1"/>
        <n v="87.494340277778974" u="1"/>
        <n v="18.041666666664241" u="1"/>
        <n v="18.231643518520286" u="1"/>
        <n v="36.008576388885558" u="1"/>
        <n v="33.473935185189475" u="1"/>
        <n v="45.018958333326736" u="1"/>
        <n v="20.070821759261889" u="1"/>
        <n v="44.04218750000291" u="1"/>
        <n v="29.940659722225973" u="1"/>
        <n v="48.78486111111124" u="1"/>
        <n v="45.451921296298678" u="1"/>
        <n v="59.119479166671226" u="1"/>
        <n v="15.00971064814803" u="1"/>
        <n v="19.192962962966703" u="1"/>
        <n v="55.609062499999709" u="1"/>
        <n v="31.66596064814803" u="1"/>
        <n v="28.974178240736364" u="1"/>
        <n v="32.340185185188602" u="1"/>
        <n v="29.189467592594156" u="1"/>
        <n v="56.172025462961756" u="1"/>
        <n v="33.621828703704523" u="1"/>
        <n v="35.987962962964957" u="1"/>
        <n v="28.124131944452529" u="1"/>
        <n v="35.256817129629781" u="1"/>
        <n v="24.412534722228884" u="1"/>
        <n v="59.992847222216369" u="1"/>
        <n v="24.553414351852552" u="1"/>
        <n v="29.565115740741021" u="1"/>
        <n v="29.214212962964666" u="1"/>
        <n v="42.873993055553001" u="1"/>
        <n v="21.160046296296059" u="1"/>
        <n v="29.425254629633855" u="1"/>
        <n v="45.987800925926422" u="1"/>
        <n v="10.635324074079108" u="1"/>
        <n v="30.064826388887013" u="1"/>
        <n v="34.15805555555562" u="1"/>
        <n v="27.220393518524361" u="1"/>
        <n v="21.082013888888469" u="1"/>
        <n v="50.300115740734327" u="1"/>
        <n v="14.263784722221317" u="1"/>
        <n v="8.9096990740727051" u="1"/>
        <n v="34.248530092590954" u="1"/>
        <n v="28.913182870368473" u="1"/>
        <n v="52.56398148147855" u="1"/>
        <n v="29.107187500005239" u="1"/>
        <n v="30.537129629628907" u="1"/>
        <n v="34.123738425929332" u="1"/>
        <n v="14.997847222228302" u="1"/>
        <n v="44.460266203699575" u="1"/>
        <n v="29.950949074074742" u="1"/>
        <n v="20.633032407407882" u="1"/>
        <n v="55.029756944437395" u="1"/>
        <n v="18.00466435184353" u="1"/>
        <n v="19.153541666673846" u="1"/>
        <n v="22.505960648151813" u="1"/>
        <n v="29.399699074070668" u="1"/>
        <n v="30.630613425928459" u="1"/>
        <n v="12.174722222225682" u="1"/>
        <n v="30.247708333328774" u="1"/>
        <n v="56.965532407397404" u="1"/>
        <n v="17.640625" u="1"/>
        <n v="44.958333333328483" u="1"/>
        <n v="20.621076388888469" u="1"/>
        <n v="34.888043981482042" u="1"/>
        <n v="22.929895833323826" u="1"/>
        <n v="89.958333333335759" u="1"/>
        <n v="15.990254629636183" u="1"/>
        <n v="29.487754629633855" u="1"/>
        <n v="30.423414351847896" u="1"/>
        <n v="29.096412037033588" u="1"/>
        <n v="21.505277777781885" u="1"/>
        <n v="27.734131944445835" u="1"/>
        <n v="26.710069444445253" u="1"/>
        <n v="33.066064814811398" u="1"/>
        <n v="29.995902777780429" u="1"/>
        <n v="35.714074074072414" u="1"/>
        <n v="56.096111111110076" u="1"/>
        <n v="29.640810185192095" u="1"/>
        <n v="31.457847222227429" u="1"/>
        <n v="17.529918981483206" u="1"/>
        <n v="53.491469907399733" u="1"/>
        <n v="29.98445601851563" u="1"/>
        <n v="28.174270833333139" u="1"/>
        <n v="44.958333333343035" u="1"/>
        <n v="16.774317129631527" u="1"/>
        <n v="20.982106481475057" u="1"/>
        <n v="24.149710648147448" u="1"/>
        <n v="18.48857638888876" u="1"/>
        <n v="21.025208333339833" u="1"/>
        <n v="25.750092592585133" u="1"/>
        <n v="31.483831018522324" u="1"/>
        <n v="33.190416666671808" u="1"/>
        <n v="31.338865740741312" u="1"/>
        <n v="33.617581018515921" u="1"/>
        <n v="36.134675925924967" u="1"/>
        <n v="14.854571759256942" u="1"/>
        <n v="30.266678240746842" u="1"/>
        <n v="34.510219907409919" u="1"/>
        <n v="29.947025462963211" u="1"/>
        <n v="44.120833333334303" u="1"/>
        <n v="28.046689814815181" u="1"/>
        <n v="29.642662037033006" u="1"/>
        <n v="24.526435185187438" u="1"/>
        <n v="33.284062500002619" u="1"/>
        <n v="24.964317129633855" u="1"/>
        <n v="28.499861111115024" u="1"/>
        <n v="37.259930555563187" u="1"/>
        <n v="46.43973379630188" u="1"/>
        <n v="33.0837152777749" u="1"/>
        <n v="56.233796296291985" u="1"/>
        <n v="20.046608796299552" u="1"/>
        <n v="29.508067129630945" u="1"/>
        <n v="14.503240740741603" u="1"/>
        <n v="35.437951388892543" u="1"/>
        <n v="39.462615740732872" u="1"/>
        <n v="38.354930555557075" u="1"/>
        <n v="30.90533564814541" u="1"/>
        <n v="37.9940046296324" u="1"/>
        <n v="20.537881944444962" u="1"/>
        <n v="35.750289351846732" u="1"/>
        <n v="21.207013888888469" u="1"/>
        <n v="22.277453703703941" u="1"/>
        <n v="28.956875000003492" u="1"/>
        <n v="30.493784722217242" u="1"/>
        <n v="36.632962962969032" u="1"/>
        <n v="32.307372685179871" u="1"/>
        <n v="19.989803240736364" u="1"/>
        <n v="37.945856481477676" u="1"/>
        <n v="27.630949074082309" u="1"/>
        <n v="30.461111111108039" u="1"/>
        <n v="26.352233796293149" u="1"/>
        <n v="28.764803240745096" u="1"/>
        <n v="37.712349537046975" u="1"/>
        <n v="30.573402777779847" u="1"/>
        <n v="34.958333333335759" u="1"/>
        <n v="41.198287037041155" u="1"/>
        <n v="32.103182870370802" u="1"/>
        <n v="38.193761574075324" u="1"/>
        <n v="37.39070601851563" u="1"/>
        <n v="7.8261458333290648" u="1"/>
        <n v="30.206863425926713" u="1"/>
        <n v="19.473379629627743" u="1"/>
        <n v="30.165590277785668" u="1"/>
        <n v="29.961562500000582" u="1"/>
        <n v="29.99950231481489" u="1"/>
        <n v="36.434872685189475" u="1"/>
        <n v="32.707928240735782" u="1"/>
        <n v="39.680266203700739" u="1"/>
        <n v="30.26710648147855" u="1"/>
        <n v="31.800740740742185" u="1"/>
        <n v="14.323449074072414" u="1"/>
        <n v="11.230960648143082" u="1"/>
        <n v="41.735752314816636" u="1"/>
        <n v="19.827453703706851" u="1"/>
        <n v="28.119722222225391" u="1"/>
        <n v="42.41275462962949" u="1"/>
        <n v="6.4766550925996853" u="1"/>
        <n v="59.628993055557657" u="1"/>
        <n v="78.409212962964375" u="1"/>
        <n v="54.232638888890506" u="1"/>
        <n v="16.950613425920892" u="1"/>
        <n v="13.904537037036789" u="1"/>
        <n v="17.554745370369346" u="1"/>
        <n v="60.041666666656965" u="1"/>
        <n v="40.089768518519122" u="1"/>
        <n v="20.96866898148437" u="1"/>
        <n v="31.179224537045229" u="1"/>
        <n v="31.999259259260725" u="1"/>
        <n v="30.390601851853717" u="1"/>
        <n v="31.017384259263054" u="1"/>
        <n v="69.468564814815181" u="1"/>
        <n v="58.919583333328774" u="1"/>
        <n v="34.08684027777781" u="1"/>
        <n v="36.547754629631527" u="1"/>
        <n v="28.011273148149485" u="1"/>
        <n v="55.759016203708597" u="1"/>
        <n v="27.454432870377786" u="1"/>
        <n v="36.184328703697247" u="1"/>
        <n v="21.49226851851563" u="1"/>
        <n v="22.914687500000582" u="1"/>
        <n v="31.400046296294022" u="1"/>
        <n v="43.07999999999447" u="1"/>
        <n v="29.972928240742476" u="1"/>
        <n v="60.041666666671517" u="1"/>
        <n v="41.247164351851097" u="1"/>
        <n v="30.462962962963502" u="1"/>
        <n v="21.614074074081145" u="1"/>
        <n v="32.377314814810234" u="1"/>
        <n v="29.798402777771116" u="1"/>
        <n v="29.999259259260725" u="1"/>
        <n v="58.999872685191804" u="1"/>
        <n v="46.043414351857791" u="1"/>
        <n v="31.469803240739566" u="1"/>
        <n v="33.83133101851854" u="1"/>
        <n v="23.708171296297223" u="1"/>
        <n v="23.472893518519413" u="1"/>
        <n v="33.112303240741312" u="1"/>
        <n v="17.558020833334012" u="1"/>
        <n v="22.989814814805868" u="1"/>
        <n v="51.587662037039991" u="1"/>
        <n v="59.968495370376331" u="1"/>
        <n v="21.107106481489609" u="1"/>
        <n v="39.470833333340124" u="1"/>
        <n v="59.628854166672681" u="1"/>
        <n v="31.639166666667734" u="1"/>
        <n v="42.975231481483206" u="1"/>
        <n v="43.116111111106875" u="1"/>
        <n v="24.987881944442051" u="1"/>
        <n v="14.900196759263054" u="1"/>
      </sharedItems>
      <fieldGroup base="20">
        <rangePr startNum="1" endNum="90" groupInterval="2"/>
        <groupItems count="47">
          <s v="(blank)"/>
          <s v="1-3"/>
          <s v="3-5"/>
          <s v="5-7"/>
          <s v="7-9"/>
          <s v="9-11"/>
          <s v="11-13"/>
          <s v="13-15"/>
          <s v="15-17"/>
          <s v="17-19"/>
          <s v="19-21"/>
          <s v="21-23"/>
          <s v="23-25"/>
          <s v="25-27"/>
          <s v="27-29"/>
          <s v="29-31"/>
          <s v="31-33"/>
          <s v="33-35"/>
          <s v="35-37"/>
          <s v="37-39"/>
          <s v="39-41"/>
          <s v="41-43"/>
          <s v="43-45"/>
          <s v="45-47"/>
          <s v="47-49"/>
          <s v="49-51"/>
          <s v="51-53"/>
          <s v="53-55"/>
          <s v="55-57"/>
          <s v="57-59"/>
          <s v="59-61"/>
          <s v="61-63"/>
          <s v="63-65"/>
          <s v="65-67"/>
          <s v="67-69"/>
          <s v="69-71"/>
          <s v="71-73"/>
          <s v="73-75"/>
          <s v="75-77"/>
          <s v="77-79"/>
          <s v="79-81"/>
          <s v="81-83"/>
          <s v="83-85"/>
          <s v="85-87"/>
          <s v="87-89"/>
          <s v="89-91"/>
          <s v="&gt;91"/>
        </groupItems>
      </fieldGroup>
    </cacheField>
    <cacheField name="goal in USD" numFmtId="0">
      <sharedItems containsString="0" containsBlank="1" containsNumber="1" minValue="1" maxValue="100000000" count="698">
        <n v="8500"/>
        <n v="10275"/>
        <n v="640"/>
        <n v="10000"/>
        <n v="44000"/>
        <n v="3999"/>
        <n v="8000"/>
        <n v="9000"/>
        <n v="3500"/>
        <n v="500"/>
        <n v="3000"/>
        <n v="5000"/>
        <n v="30000"/>
        <n v="4320"/>
        <n v="2260"/>
        <n v="12000"/>
        <n v="1920"/>
        <n v="850"/>
        <n v="2000"/>
        <n v="18500"/>
        <n v="350"/>
        <n v="35000"/>
        <n v="600"/>
        <n v="1250"/>
        <n v="13600.000000000002"/>
        <n v="3840"/>
        <n v="4000"/>
        <n v="13"/>
        <n v="28450"/>
        <n v="5250"/>
        <n v="2600"/>
        <n v="1000"/>
        <n v="6000"/>
        <n v="22000"/>
        <n v="2500"/>
        <n v="32000"/>
        <n v="14000"/>
        <n v="6048"/>
        <n v="2560"/>
        <n v="768"/>
        <n v="11000"/>
        <n v="8600"/>
        <n v="10240"/>
        <n v="15000"/>
        <n v="20000"/>
        <n v="5760"/>
        <n v="1200"/>
        <n v="5320"/>
        <n v="1800"/>
        <n v="2200"/>
        <n v="900"/>
        <n v="565"/>
        <n v="300"/>
        <n v="400"/>
        <n v="56.499999999999993"/>
        <n v="1664"/>
        <n v="750"/>
        <n v="256"/>
        <n v="6779.9999999999991"/>
        <n v="3800"/>
        <n v="320"/>
        <n v="1500"/>
        <n v="3200"/>
        <n v="7500"/>
        <n v="1300"/>
        <n v="2520"/>
        <n v="450"/>
        <n v="4500"/>
        <n v="3250"/>
        <n v="9100"/>
        <n v="100000000"/>
        <n v="55000"/>
        <n v="380"/>
        <n v="25000"/>
        <n v="100000"/>
        <n v="80000"/>
        <n v="71764"/>
        <n v="8250"/>
        <n v="150000"/>
        <n v="200000"/>
        <n v="3960"/>
        <n v="5700"/>
        <n v="8960"/>
        <n v="50000"/>
        <n v="130000"/>
        <n v="180000"/>
        <n v="380000"/>
        <n v="1350000"/>
        <n v="26600"/>
        <n v="2995"/>
        <n v="500000"/>
        <n v="2800"/>
        <n v="2000000"/>
        <n v="120000"/>
        <n v="21760"/>
        <n v="110000"/>
        <n v="95000"/>
        <n v="1420.8"/>
        <n v="25600"/>
        <n v="565000"/>
        <n v="1536"/>
        <n v="4381.4400000000005"/>
        <n v="16000"/>
        <n v="1140"/>
        <n v="4800"/>
        <n v="3600"/>
        <n v="1000000"/>
        <n v="1280"/>
        <n v="4480"/>
        <n v="650"/>
        <n v="216000"/>
        <n v="12700"/>
        <n v="10640"/>
        <n v="36000"/>
        <n v="6300"/>
        <n v="12500"/>
        <n v="5632"/>
        <n v="1500000"/>
        <n v="4320000"/>
        <n v="200"/>
        <n v="37120"/>
        <n v="28000"/>
        <n v="3389.9999999999995"/>
        <n v="5120"/>
        <n v="350000"/>
        <n v="26000"/>
        <n v="720"/>
        <n v="36400"/>
        <n v="13000"/>
        <n v="85000"/>
        <n v="24000"/>
        <n v="75000"/>
        <n v="12608"/>
        <n v="72000"/>
        <n v="2300"/>
        <n v="65000"/>
        <n v="27000"/>
        <n v="17000"/>
        <n v="5500"/>
        <n v="45000"/>
        <n v="18000"/>
        <n v="40000"/>
        <n v="19200"/>
        <n v="126000"/>
        <n v="3400"/>
        <n v="11400"/>
        <n v="39549.999999999993"/>
        <n v="5400"/>
        <n v="33500"/>
        <n v="14500"/>
        <n v="11260"/>
        <n v="38420"/>
        <n v="58425"/>
        <n v="24200"/>
        <n v="9665"/>
        <n v="8925"/>
        <n v="7000"/>
        <n v="38000"/>
        <n v="6500"/>
        <n v="384"/>
        <n v="3136"/>
        <n v="2280"/>
        <n v="999"/>
        <n v="68000"/>
        <n v="5310.9999999999991"/>
        <n v="12444"/>
        <n v="2820"/>
        <n v="760"/>
        <n v="12800"/>
        <n v="1064"/>
        <n v="10500"/>
        <n v="22400"/>
        <n v="3300"/>
        <n v="512"/>
        <n v="7600"/>
        <n v="60000"/>
        <n v="38400"/>
        <n v="94875"/>
        <n v="8888"/>
        <n v="15200"/>
        <n v="39000"/>
        <n v="704"/>
        <n v="1141.3"/>
        <n v="7680"/>
        <n v="800"/>
        <n v="220000"/>
        <n v="102400"/>
        <n v="48583.68"/>
        <n v="396000"/>
        <n v="74997"/>
        <n v="1100000"/>
        <n v="65108"/>
        <n v="8320"/>
        <n v="24500"/>
        <n v="6400"/>
        <n v="97000"/>
        <n v="7175"/>
        <n v="12001"/>
        <n v="1150"/>
        <n v="912"/>
        <n v="3405"/>
        <n v="4224"/>
        <n v="250000"/>
        <n v="15840"/>
        <n v="56499.999999999993"/>
        <n v="9600"/>
        <n v="34200"/>
        <n v="3870"/>
        <n v="169499.99999999997"/>
        <n v="240000"/>
        <n v="76000"/>
        <n v="54000"/>
        <n v="20339.999999999996"/>
        <n v="16660"/>
        <n v="1900"/>
        <n v="88888"/>
        <n v="14310.4"/>
        <n v="67800"/>
        <n v="160000"/>
        <n v="11520"/>
        <n v="22800"/>
        <n v="10169.999999999998"/>
        <n v="70000"/>
        <n v="5649.9999999999991"/>
        <n v="250"/>
        <n v="998.4"/>
        <n v="13803"/>
        <n v="90399.999999999985"/>
        <n v="11299.999999999998"/>
        <n v="350.20000000000005"/>
        <n v="2500000"/>
        <n v="19000"/>
        <n v="49500"/>
        <n v="144000"/>
        <n v="11999"/>
        <n v="22599.999999999996"/>
        <n v="128000"/>
        <n v="225999.99999999997"/>
        <n v="79.099999999999994"/>
        <n v="1520"/>
        <n v="28888"/>
        <n v="101699.99999999999"/>
        <n v="29000"/>
        <n v="57000"/>
        <n v="320000"/>
        <n v="4900"/>
        <n v="197749.99999999997"/>
        <n v="16950"/>
        <n v="29440"/>
        <n v="41800"/>
        <n v="112999.99999999999"/>
        <n v="87040"/>
        <n v="51200"/>
        <n v="48500"/>
        <n v="28249.999999999996"/>
        <n v="27500"/>
        <n v="8200"/>
        <n v="51.2"/>
        <n v="6460"/>
        <n v="47000"/>
        <n v="1400"/>
        <n v="550"/>
        <n v="2220"/>
        <n v="2987"/>
        <n v="7909.9999999999991"/>
        <n v="4444"/>
        <n v="700"/>
        <n v="171.5"/>
        <n v="5491.2"/>
        <n v="3040"/>
        <n v="17500"/>
        <n v="4811.5200000000004"/>
        <n v="1700"/>
        <n v="2750"/>
        <n v="3420"/>
        <n v="17482"/>
        <n v="1600"/>
        <n v="1408"/>
        <n v="10"/>
        <n v="27800"/>
        <n v="1450"/>
        <n v="282.5"/>
        <n v="1355.9999999999998"/>
        <n v="64000"/>
        <n v="8800"/>
        <n v="4034.56"/>
        <n v="2100"/>
        <n v="3780"/>
        <n v="3750"/>
        <n v="2900"/>
        <n v="4992"/>
        <n v="9500"/>
        <n v="4520"/>
        <n v="49000"/>
        <n v="300000"/>
        <n v="7777"/>
        <n v="55650"/>
        <n v="83600"/>
        <n v="1470"/>
        <n v="108000"/>
        <n v="3050.9999999999995"/>
        <n v="19017.79"/>
        <n v="117767.46999999999"/>
        <n v="33900"/>
        <n v="45600"/>
        <n v="114000"/>
        <n v="894700"/>
        <n v="9999"/>
        <n v="4581.5"/>
        <n v="115250"/>
        <n v="1178"/>
        <n v="7501"/>
        <n v="1100"/>
        <n v="1699.8400000000001"/>
        <n v="4600"/>
        <n v="50"/>
        <n v="4336"/>
        <n v="199"/>
        <n v="90000"/>
        <n v="2160"/>
        <n v="12"/>
        <n v="29379.999999999996"/>
        <n v="9359.2799999999988"/>
        <n v="228"/>
        <n v="76800"/>
        <n v="900000"/>
        <n v="88000"/>
        <n v="1130"/>
        <n v="3240"/>
        <n v="4096"/>
        <n v="28800"/>
        <n v="4734.7"/>
        <n v="9300"/>
        <n v="6750"/>
        <n v="5200"/>
        <n v="125000"/>
        <n v="28160"/>
        <n v="8750"/>
        <n v="2700"/>
        <n v="128"/>
        <n v="21000"/>
        <n v="14124.999999999998"/>
        <n v="18560"/>
        <n v="3402.2400000000002"/>
        <n v="16300"/>
        <n v="14689.999999999998"/>
        <n v="1016.9999999999999"/>
        <n v="18871"/>
        <n v="26500"/>
        <n v="16350"/>
        <n v="2816"/>
        <n v="19800"/>
        <n v="7534"/>
        <n v="911"/>
        <n v="6700"/>
        <n v="4940"/>
        <n v="18800"/>
        <n v="12516"/>
        <n v="2176"/>
        <n v="1088"/>
        <n v="11500"/>
        <n v="7424"/>
        <n v="50820"/>
        <n v="44800"/>
        <n v="48000"/>
        <n v="10115"/>
        <n v="133000"/>
        <n v="1680"/>
        <n v="5875"/>
        <n v="660"/>
        <n v="32360"/>
        <n v="6999"/>
        <n v="4736"/>
        <n v="25"/>
        <n v="1672"/>
        <n v="9040"/>
        <n v="4400"/>
        <n v="448"/>
        <n v="13559.999999999998"/>
        <n v="110"/>
        <n v="21600"/>
        <n v="12300"/>
        <n v="2071"/>
        <n v="230400"/>
        <n v="5593.4999999999991"/>
        <n v="146900"/>
        <n v="18950"/>
        <n v="1977.4999999999998"/>
        <n v="5550"/>
        <n v="25000000"/>
        <n v="44250"/>
        <n v="10800"/>
        <n v="2400"/>
        <n v="39520"/>
        <n v="4237.5"/>
        <n v="18080"/>
        <n v="19774.999999999996"/>
        <n v="20480"/>
        <n v="37500"/>
        <n v="43500"/>
        <n v="330"/>
        <n v="23000"/>
        <n v="2350"/>
        <n v="2250"/>
        <n v="20"/>
        <n v="960"/>
        <n v="4300"/>
        <n v="14400"/>
        <n v="15488"/>
        <n v="6840"/>
        <n v="1897"/>
        <n v="3333"/>
        <n v="1750"/>
        <n v="516"/>
        <n v="17920"/>
        <n v="4160"/>
        <n v="6900"/>
        <n v="90.399999999999991"/>
        <n v="8927"/>
        <n v="3954.9999999999995"/>
        <n v="5105"/>
        <n v="5050"/>
        <n v="16500"/>
        <n v="6214.9999999999991"/>
        <n v="3265"/>
        <n v="2880"/>
        <n v="7040"/>
        <n v="11356.499999999998"/>
        <n v="100"/>
        <n v="14080"/>
        <n v="1080"/>
        <n v="5376"/>
        <n v="32500"/>
        <n v="5423.9999999999991"/>
        <n v="2147"/>
        <n v="33000"/>
        <n v="31639.999999999996"/>
        <n v="24320"/>
        <n v="59212.800000000003"/>
        <n v="15500"/>
        <n v="25424.999999999996"/>
        <n v="2660"/>
        <n v="11200"/>
        <n v="15360"/>
        <n v="6650"/>
        <n v="5555.55"/>
        <n v="140800"/>
        <n v="6080"/>
        <n v="201.6"/>
        <n v="60"/>
        <n v="3350"/>
        <n v="4575"/>
        <n v="9072"/>
        <n v="451"/>
        <n v="6350"/>
        <n v="126720"/>
        <n v="96049.999999999985"/>
        <n v="28900.000000000004"/>
        <n v="61440"/>
        <n v="666"/>
        <n v="50700"/>
        <n v="125"/>
        <n v="2550"/>
        <n v="42000"/>
        <n v="7700"/>
        <n v="100795.99999999999"/>
        <n v="400000"/>
        <n v="198000"/>
        <n v="23400"/>
        <n v="2048"/>
        <n v="133800"/>
        <n v="39680"/>
        <n v="62149.999999999993"/>
        <n v="1570.79"/>
        <n v="7200"/>
        <n v="73450"/>
        <n v="41943.040000000001"/>
        <n v="78000"/>
        <n v="1385"/>
        <n v="70560"/>
        <n v="3276.8"/>
        <n v="261962"/>
        <n v="633.6"/>
        <n v="141250"/>
        <n v="71500"/>
        <n v="229120"/>
        <n v="3920"/>
        <n v="35840"/>
        <n v="11864.999999999998"/>
        <n v="35500"/>
        <n v="390000"/>
        <n v="372625"/>
        <n v="56000"/>
        <n v="2824.9999999999995"/>
        <n v="150"/>
        <n v="153"/>
        <n v="4200"/>
        <n v="3955.68"/>
        <n v="140.80000000000001"/>
        <n v="5"/>
        <n v="420"/>
        <n v="14820"/>
        <n v="26880"/>
        <n v="16640"/>
        <n v="8012"/>
        <n v="9880"/>
        <n v="1"/>
        <n v="3950"/>
        <n v="614.4"/>
        <n v="825"/>
        <n v="832"/>
        <n v="4589"/>
        <n v="9800"/>
        <n v="6450"/>
        <n v="1964.47"/>
        <n v="11929.409999999998"/>
        <n v="52239"/>
        <n v="12852.000000000002"/>
        <n v="34560"/>
        <n v="152"/>
        <n v="175000"/>
        <n v="93500"/>
        <n v="86350"/>
        <n v="6800.0000000000009"/>
        <n v="37000"/>
        <n v="367200"/>
        <n v="124000"/>
        <n v="1430"/>
        <n v="16870"/>
        <n v="16800"/>
        <n v="88920"/>
        <n v="8360"/>
        <n v="42850"/>
        <n v="121600"/>
        <n v="203399.99999999997"/>
        <n v="13680"/>
        <n v="2009.6000000000001"/>
        <n v="3675"/>
        <n v="745"/>
        <n v="1152"/>
        <n v="30400"/>
        <n v="9041"/>
        <n v="22765"/>
        <n v="12429.999999999998"/>
        <n v="2561.2800000000002"/>
        <n v="46800"/>
        <n v="1694.9999999999998"/>
        <n v="169.49999999999997"/>
        <n v="839"/>
        <n v="1440"/>
        <n v="1070"/>
        <n v="930"/>
        <n v="8740"/>
        <n v="347"/>
        <n v="280000"/>
        <n v="51000"/>
        <n v="98000"/>
        <n v="27999.360000000001"/>
        <n v="1596"/>
        <n v="19500"/>
        <n v="9040000"/>
        <n v="36160"/>
        <n v="49400"/>
        <n v="1.52"/>
        <n v="3841.9999999999995"/>
        <n v="1960"/>
        <n v="5004.8"/>
        <n v="3159.04"/>
        <n v="5999"/>
        <n v="1999"/>
        <n v="3274"/>
        <n v="39400"/>
        <n v="1024"/>
        <n v="19980"/>
        <n v="402.8"/>
        <n v="64"/>
        <n v="360"/>
        <n v="190"/>
        <n v="12160"/>
        <n v="646"/>
        <n v="621.49999999999989"/>
        <n v="5084.9999999999991"/>
        <n v="7220"/>
        <n v="1862"/>
        <n v="180"/>
        <n v="2888"/>
        <n v="14440"/>
        <n v="2368"/>
        <n v="570"/>
        <n v="2232"/>
        <n v="152000"/>
        <n v="5000000"/>
        <n v="7900"/>
        <n v="30000000"/>
        <n v="89.600000000000009"/>
        <n v="116000"/>
        <n v="3072"/>
        <n v="1350"/>
        <n v="7214"/>
        <n v="10600"/>
        <n v="338.99999999999994"/>
        <n v="4746"/>
        <n v="896"/>
        <n v="8300"/>
        <n v="252000"/>
        <n v="5440"/>
        <n v="2800000"/>
        <n v="16720"/>
        <n v="1333666"/>
        <n v="4059"/>
        <n v="225000"/>
        <n v="14920"/>
        <n v="48725"/>
        <n v="4100"/>
        <n v="5845"/>
        <n v="109225"/>
        <n v="1468999.9999999998"/>
        <n v="800000"/>
        <n v="777"/>
        <n v="2450"/>
        <n v="3520"/>
        <n v="6050"/>
        <n v="3000000"/>
        <n v="3100"/>
        <n v="3584"/>
        <n v="7503.3600000000006"/>
        <n v="12200"/>
        <n v="2304"/>
        <n v="5800"/>
        <n v="31000"/>
        <n v="4999"/>
        <n v="129.28"/>
        <n v="3060"/>
        <n v="9492"/>
        <n v="11737"/>
        <n v="1050"/>
        <n v="3871"/>
        <n v="4288"/>
        <n v="2240"/>
        <n v="6570"/>
        <n v="7750"/>
        <n v="3712"/>
        <n v="3107.4999999999995"/>
        <n v="192"/>
        <n v="216"/>
        <n v="978"/>
        <n v="1650"/>
        <n v="1551"/>
        <n v="1254"/>
        <n v="1785.6000000000001"/>
        <n v="2112"/>
        <n v="513"/>
        <n v="989.44"/>
        <n v="2711.9999999999995"/>
        <n v="2432"/>
        <n v="403.2"/>
        <n v="836"/>
        <n v="2508.8000000000002"/>
        <n v="947.2"/>
        <n v="17100"/>
        <n v="2508"/>
        <n v="790.99999999999989"/>
        <n v="288"/>
        <n v="700.59999999999991"/>
        <n v="281.60000000000002"/>
        <n v="426.24"/>
        <n v="2827"/>
        <n v="5504"/>
        <n v="960.49999999999989"/>
        <n v="4544"/>
        <n v="22500"/>
        <n v="1.28"/>
        <n v="1833.88"/>
        <n v="13111"/>
        <n v="421.6"/>
        <n v="375000"/>
        <n v="1700.0000000000002"/>
        <n v="14720"/>
        <n v="2885"/>
        <n v="3255"/>
        <n v="17600"/>
        <n v="1792"/>
        <n v="2825"/>
        <n v="678"/>
        <n v="11140"/>
        <n v="2470.4"/>
        <n v="736"/>
        <n v="30592"/>
        <n v="13500"/>
        <n v="5600"/>
        <n v="8880"/>
        <n v="525"/>
        <n v="3495"/>
        <n v="980"/>
        <n v="2224"/>
        <n v="270"/>
        <n v="1617"/>
        <m/>
      </sharedItems>
      <fieldGroup base="21">
        <rangePr autoStart="0" autoEnd="0" startNum="5000" endNum="100000" groupInterval="5000"/>
        <groupItems count="21">
          <s v="&lt;5000 or (blank)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50000-55000"/>
          <s v="55000-60000"/>
          <s v="60000-65000"/>
          <s v="65000-70000"/>
          <s v="70000-75000"/>
          <s v="75000-80000"/>
          <s v="80000-85000"/>
          <s v="85000-90000"/>
          <s v="90000-95000"/>
          <s v="95000-100000"/>
          <s v="&gt;100000"/>
        </groupItems>
      </fieldGroup>
    </cacheField>
    <cacheField name="pledged in USD" numFmtId="0">
      <sharedItems containsString="0" containsBlank="1" containsNumber="1" minValue="0" maxValue="2344134.67"/>
    </cacheField>
    <cacheField name="P/G" numFmtId="0">
      <sharedItems containsString="0" containsBlank="1" containsNumber="1" minValue="0" maxValue="22603" count="2932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2"/>
        <n v="1.0659999999999998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499999999999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7999999999999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4"/>
        <n v="1.1859999999999999"/>
        <n v="1.1625000000000001"/>
        <n v="1.2716666666666667"/>
        <n v="1.109423"/>
        <n v="1.272"/>
        <n v="1.2394444444444443"/>
        <n v="1.084090909090909"/>
        <n v="1.1293199999999997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6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00000000000003"/>
        <n v="3.2500000000000001E-2"/>
        <n v="6.4850000000000005E-2"/>
        <n v="0.4"/>
        <n v="0.2"/>
        <n v="0.33416666666666667"/>
        <n v="0.2109260882267017"/>
        <n v="0.35855999999999999"/>
        <n v="3.3999999999999996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31E-3"/>
        <n v="0.55698440000000005"/>
        <n v="0.11943000000000001"/>
        <n v="0.02"/>
        <n v="0.17630000000000001"/>
        <n v="7.1999999999999998E-3"/>
        <n v="0.13"/>
        <n v="8.6206896551724137E-3"/>
        <n v="4.0000000000000001E-3"/>
        <n v="2.7500000000000004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699999999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8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500000000002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79999999999999"/>
        <n v="1.2830000000000001"/>
        <n v="1.0105"/>
        <n v="1.2684"/>
        <n v="1.0508593749999999"/>
        <n v="1.0285405405405406"/>
        <n v="1.0214714285714284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9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41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10000000000001"/>
        <n v="1.0464"/>
        <n v="1.206"/>
        <n v="1.0867285714285717"/>
        <n v="1.1400000000000001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4000000000003"/>
        <n v="8.6666666666666663E-4"/>
        <n v="8.9999999999999998E-4"/>
        <n v="2.7200000000000002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1.2000000000000002E-4"/>
        <n v="3.6666666666666666E-3"/>
        <n v="9.0666666666666673E-4"/>
        <n v="5.5555555555555558E-5"/>
        <n v="2.0000000000000001E-4"/>
        <n v="1.0000000000000002E-2"/>
        <n v="1.6705882352941177E-3"/>
        <n v="4.2399999999999998E-3"/>
        <n v="3.892538925389254E-3"/>
        <n v="7.1556350626118077E-3"/>
        <n v="4.3166666666666657E-3"/>
        <n v="1.2500000000000001E-5"/>
        <n v="1.1200000000000001E-4"/>
        <n v="1.4583333333333334E-2"/>
        <n v="1.1111111111111112E-4"/>
        <n v="0.01"/>
        <n v="5.5999999999999999E-3"/>
        <n v="9.0833333333333335E-2"/>
        <n v="3.344444444444445E-2"/>
        <n v="1.3333333333333334E-4"/>
        <n v="4.4600000000000001E-2"/>
        <n v="6.0999999999999997E-4"/>
        <n v="0.23000000000000004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09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8.9999999999999992E-5"/>
        <n v="9.9999999999999995E-7"/>
        <n v="1.4428571428571428"/>
        <n v="1.1916249999999999"/>
        <n v="14.604850000000003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500000000000004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80000000000005"/>
        <n v="0.15390000000000001"/>
        <n v="0.824221076923077"/>
        <n v="2.6866666666666664E-2"/>
        <n v="0.26600000000000001"/>
        <n v="0.30813400000000002"/>
        <n v="5.5800000000000002E-2"/>
        <n v="8.7454545454545458E-3"/>
        <n v="9.7700000000000009E-3"/>
        <n v="0.78927352941176476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5999999999999999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697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4999999999998"/>
        <n v="1.0497142857142858"/>
        <n v="1.1822050359712231"/>
        <n v="1.0344827586206897"/>
        <n v="2.1799999999999997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5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6E-2"/>
        <n v="2.2157147647256063E-2"/>
        <n v="0.29602960296029601"/>
        <n v="0.16055000000000003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3"/>
        <n v="1.0309292094387414"/>
        <n v="1.1726999999999999"/>
        <n v="1.1175999999999999"/>
        <n v="3.4209999999999998"/>
        <n v="1.0849703703703704"/>
        <n v="1.0286144578313252"/>
        <n v="1.3000180000000001"/>
        <n v="1.0765217391304347"/>
        <n v="1.1236044444444444"/>
        <n v="1.0209999999999999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2.4999999999999998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299999999999999E-2"/>
        <n v="2.4222222222222225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3.9999999999999996E-5"/>
        <n v="4.9999999999999996E-2"/>
        <n v="6.4439140811455839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35E-5"/>
        <n v="5.3333333333333337E-2"/>
        <n v="0.11749999999999999"/>
        <n v="4.2000000000000003E-2"/>
        <n v="0.04"/>
        <n v="1.0493636363636365"/>
        <n v="1.0544"/>
        <n v="1.0412571428571429"/>
        <n v="1.6055000000000001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500000000000001"/>
        <n v="1.0416766467065868"/>
        <n v="1.5529999999999999"/>
        <n v="1.06"/>
        <n v="2.5431500000000002"/>
        <n v="1.0110000000000001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5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000000000002"/>
        <n v="1.0833333333333333"/>
        <n v="2.42"/>
        <n v="1.0044999999999999"/>
        <n v="1.2506666666666666"/>
        <n v="1.0857142857142856"/>
        <n v="1.0999999999999999"/>
        <n v="1.0223333333333333"/>
        <n v="1.220000000000000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300000000000006E-3"/>
        <n v="1.3028138528138529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"/>
        <n v="1.25"/>
        <n v="1.473265306122449"/>
        <n v="1.022"/>
        <n v="1.018723404255319"/>
        <n v="2.0420000000000003"/>
        <n v="1.0405"/>
        <n v="1.0126500000000001"/>
        <n v="1.3613999999999999"/>
        <n v="1.3360000000000001"/>
        <n v="1.3025"/>
        <n v="1.2268000000000001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499999998"/>
        <n v="2.1875"/>
        <n v="1.36625"/>
        <n v="1.348074"/>
        <n v="1.4540000000000002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1.6666666666666666E-4"/>
        <n v="2.3333333333333335E-3"/>
        <n v="4.5714285714285714E-2"/>
        <n v="0.18181818181818182"/>
        <n v="1.2222222222222223E-2"/>
        <n v="7.0634920634920634E-2"/>
        <n v="2.7272727272727271E-2"/>
        <n v="0.2036"/>
        <n v="8.3800000000000013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5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0999999999999998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2"/>
        <n v="1.0144545454545455"/>
        <n v="1.0789146666666667"/>
        <n v="2.7793846153846151"/>
        <n v="1.0358124999999998"/>
        <n v="2.15"/>
        <n v="1.1076216216216217"/>
        <n v="1.2364125714285716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700000000000003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90000000000002"/>
        <n v="1.0262857142857142"/>
        <n v="1.359861"/>
        <n v="1.1786666666666668"/>
        <n v="4.4444444444444444E-3"/>
        <n v="0.28900000000000003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5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8999999999999992"/>
        <n v="1.6999999999999998E-2"/>
        <n v="0.29228571428571432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1000000000000001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1019999999999999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7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8000000000000005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7"/>
        <n v="1.1052941176470588"/>
        <n v="1.0282909090909091"/>
        <n v="1.1599999999999999"/>
        <n v="1.147"/>
        <n v="1.0660000000000001"/>
        <n v="1.6544000000000001"/>
        <n v="1.55"/>
        <n v="8.85"/>
        <n v="1.0190833333333333"/>
        <n v="0.19599999999999998"/>
        <n v="0.59467839999999994"/>
        <n v="0.4572"/>
        <n v="3.7400000000000003E-2"/>
        <n v="2.7025E-2"/>
        <n v="0.56514285714285717"/>
        <n v="0.21309523809523812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4"/>
        <n v="0.15329999999999999"/>
        <n v="1.3818181818181818E-2"/>
        <n v="4.9575757575757579E-2"/>
        <n v="3.5666666666666666E-2"/>
        <n v="0.61124000000000001"/>
        <n v="1.3333333333333332E-2"/>
        <n v="0.11077777777777778"/>
        <n v="0.3873571428571429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5"/>
        <n v="2.955E-2"/>
        <n v="0.1106"/>
        <n v="0.41407142857142859"/>
        <n v="0.10857142857142858"/>
        <n v="7.407407407407407E-4"/>
        <n v="0.13307692307692309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1.2000000000000001E-3"/>
        <n v="0.20080000000000001"/>
        <n v="1.726845"/>
        <n v="1.008955223880597"/>
        <n v="1.0480480480480481"/>
        <n v="1.351"/>
        <n v="1.1632786885245903"/>
        <n v="1.0208333333333333"/>
        <n v="1.1116666666666668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1.1999999999999999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3680000000000001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800000000003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7"/>
        <n v="2.6227999999999998"/>
        <n v="2.0674309000000002"/>
        <n v="3.7012999999999998"/>
        <n v="2.8496600000000001"/>
        <n v="5.7908000000000008"/>
        <n v="11.318"/>
        <n v="2.6302771750000002"/>
        <n v="6.7447999999999997"/>
        <n v="2.5683081313131315"/>
        <n v="3.7549599999999996"/>
        <n v="2.0870837499999997"/>
        <n v="3.4660000000000002"/>
        <n v="4.0232999999999999"/>
        <n v="10.2684514"/>
        <n v="1.14901155"/>
        <n v="3.5482402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00000000004"/>
        <n v="3.2005299999999997"/>
        <n v="8.1956400000000009"/>
        <n v="2.3490000000000002"/>
        <n v="4.9491375"/>
        <n v="78.137822333333332"/>
        <n v="1.1300013888888889"/>
        <n v="9.2154220000000002"/>
        <n v="1.2510239999999999"/>
        <n v="1.0224343076923075"/>
        <n v="4.8490975000000001"/>
        <n v="1.9233333333333333"/>
        <n v="2.8109999999999999"/>
        <n v="1.2513700000000001"/>
        <n v="1.61459"/>
        <n v="5.8535000000000004"/>
        <n v="2.0115000000000003"/>
        <n v="1.3348307999999998"/>
        <n v="1.2024900000000001"/>
        <n v="1.2616666666666667"/>
        <n v="3.6120000000000001"/>
        <n v="2.26239013671875"/>
        <n v="1.2035000000000002"/>
        <n v="3.0418799999999999"/>
        <n v="1.7867599999999999"/>
        <n v="3.868199871794872"/>
        <n v="2.1103642500000004"/>
        <n v="1.3166833333333334"/>
        <n v="3.0047639999999998"/>
        <n v="4.2051250000000007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5"/>
        <n v="1.4833229411764706"/>
        <n v="1.2019069999999998"/>
        <n v="4.7327000000000004"/>
        <n v="1.303625"/>
        <n v="3.5304799999999998"/>
        <n v="1.0102"/>
        <n v="1.1359142857142857"/>
        <n v="1.6741666666666666"/>
        <n v="1.5345200000000001"/>
        <n v="2.0223220000000004"/>
        <n v="1.6828124999999998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500000000002"/>
        <n v="2.8817000000000004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0000000000004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6000000000003"/>
        <n v="0.128"/>
        <n v="5.4199999999999998E-2"/>
        <n v="1.1199999999999999E-3"/>
        <n v="5.7238095238095234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00000000000000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6"/>
        <n v="4.5237333333333334"/>
        <n v="5.3737000000000004"/>
        <n v="1.1383571428571428"/>
        <n v="9.5103109999999997"/>
        <n v="1.3289249999999999"/>
        <n v="1.4697777777777781"/>
        <n v="5.4215"/>
        <n v="3.8271818181818182"/>
        <n v="7.0418124999999998"/>
        <n v="1.0955000000000001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4000000000002"/>
        <n v="11.65"/>
        <n v="1.5331538461538461"/>
        <n v="5.3710714285714287"/>
        <n v="3.5292777777777777"/>
        <n v="1.3739999999999999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6000000000002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2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6.0000000000000006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7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1.0010000000000001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31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4"/>
        <n v="1.7176130000000001"/>
        <n v="1.0101333333333333"/>
        <n v="1.6976511744127933"/>
        <n v="1.14534"/>
        <n v="8.7759999999999998"/>
        <n v="1.0538666666666667"/>
        <n v="1.8839999999999999"/>
        <n v="1.4365230769230768"/>
        <n v="1.4588000000000001"/>
        <n v="1.3118399999999999"/>
        <n v="1.1399999999999999"/>
        <n v="13.794206249999998"/>
        <n v="9.56"/>
        <n v="1.1200000000000001"/>
        <n v="6.4666666666666668"/>
        <n v="1.1036948748510131"/>
        <n v="1.2774000000000001"/>
        <n v="1.5789999999999997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499999999999985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5000000001"/>
        <n v="1.0342857142857143"/>
        <n v="1.2314285714285715"/>
        <n v="1.592951"/>
        <n v="1.7069999999999999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49999999999998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0000000000001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89999999999999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1999999999999991"/>
        <n v="0.11699999999999999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4000000000001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19999999999999"/>
        <n v="1.0183333333333333"/>
        <n v="1.2795000000000001"/>
        <n v="1.1499999999999999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60000000001"/>
        <n v="1.0825925925925926"/>
        <n v="1.7"/>
        <n v="1.8709900000000002"/>
        <n v="1.1142857142857143"/>
        <n v="5.454545454545455E-2"/>
        <n v="0.31546666666666667"/>
        <n v="3.8875E-2"/>
        <n v="0.41699999999999998"/>
        <n v="0.5"/>
        <n v="4.8666666666666664E-2"/>
        <n v="0.19736842105263158"/>
        <n v="1.7499999999999998E-2"/>
        <n v="6.6500000000000004E-2"/>
        <n v="0.31999999999999995"/>
        <n v="4.3307086614173228E-3"/>
        <n v="8.9999999999999993E-3"/>
        <n v="0.2016"/>
        <n v="0.42011733333333334"/>
        <n v="8.8500000000000002E-3"/>
        <n v="0.15"/>
        <n v="4.6699999999999998E-2"/>
        <n v="0.38119999999999998"/>
        <n v="3.5E-4"/>
        <n v="0.10833333333333334"/>
        <n v="2.1000000000000001E-2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2.75E-2"/>
        <n v="0.36499999999999999"/>
        <n v="0.14058171745152354"/>
        <n v="0.61099999999999999"/>
        <n v="7.8378378378378383E-2"/>
        <n v="0.2185"/>
        <n v="0.27239999999999998"/>
        <n v="8.5000000000000006E-2"/>
        <n v="0.26839999999999997"/>
        <n v="1.29"/>
        <n v="1.0244597777777777"/>
        <n v="1.3083333333333333"/>
        <n v="1.02069375"/>
        <n v="1.0092000000000001"/>
        <n v="1.0509677419354837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8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7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14E-4"/>
        <n v="8.6400000000000005E-2"/>
        <n v="0.15060000000000001"/>
        <n v="4.7727272727272722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4999999999996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6.6666666666666662E-3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4000000000000006E-2"/>
        <n v="9.6000000000000009E-3"/>
        <n v="0.5159999999999999"/>
        <n v="1.6363636363636365E-2"/>
        <n v="0.754"/>
        <n v="1.1752499999999999"/>
        <n v="1.3116666666666668"/>
        <n v="1.0595454545454546"/>
        <n v="3.3558333333333334"/>
        <n v="1.1292857142857142"/>
        <n v="1.8850459999999998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5.9999999999999995E-4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5000000000002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4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6400000000000001"/>
        <n v="1.3128333333333333"/>
        <n v="1.0150000000000001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1.2120000000000002"/>
        <n v="2.8613861386138613"/>
        <n v="1.7044444444444447"/>
        <n v="1.0285857142857142"/>
        <n v="1.4406666666666665"/>
        <n v="1.0007272727272727"/>
        <n v="1.0173000000000001"/>
        <n v="1.1619999999999999"/>
        <n v="1.3616666666666666"/>
        <n v="1.0339285714285713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7142857142857142"/>
        <n v="1.0144444444444445"/>
        <n v="1.1945000000000001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7"/>
        <n v="1.1346000000000001"/>
        <n v="2.1800000000000002"/>
        <n v="1.0141935483870967"/>
        <n v="1.0593333333333335"/>
        <n v="2.21"/>
        <n v="1.1866666666666668"/>
        <n v="1.0390000000000001"/>
        <n v="1.1773333333333333"/>
        <n v="1.385"/>
        <n v="1.0657142857142858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00000000000003"/>
        <n v="1.0433333333333332"/>
        <n v="1.1107499999999999"/>
        <n v="1.0041"/>
        <n v="1.0186206896551724"/>
        <n v="1.0976666666666666"/>
        <n v="1.22"/>
        <n v="1.3757142857142859"/>
        <n v="1.0031000000000001"/>
        <n v="1.0710000000000002"/>
        <n v="2.11"/>
        <n v="1.236"/>
        <n v="1.085"/>
        <n v="1.0356666666666667"/>
        <n v="1.1960000000000002"/>
        <n v="1.0000058823529412"/>
        <n v="1.00875"/>
        <n v="1.0654545454545454"/>
        <n v="1.3800000000000001"/>
        <n v="1.0115000000000001"/>
        <n v="1.0910000000000002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4"/>
        <n v="1.0629999999999999"/>
        <n v="1.054"/>
        <n v="1.0756000000000001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7"/>
        <n v="1.32"/>
        <n v="1.1895833333333334"/>
        <n v="1.5620000000000001"/>
        <n v="1.0314999999999999"/>
        <n v="1.8044444444444445"/>
        <n v="1.2845"/>
        <n v="1.1966666666666668"/>
        <n v="1.23"/>
        <n v="1.0223636363636364"/>
        <n v="1.0466666666666669"/>
        <n v="1.0227272727272727"/>
        <n v="1.1440928571428572"/>
        <n v="1.019047619047619"/>
        <n v="1.0627272727272727"/>
        <n v="1.1342219999999998"/>
        <n v="1.0003599999999999"/>
        <n v="1.44"/>
        <n v="1.0843749999999999"/>
        <n v="1.4888888888888892"/>
        <n v="1.0549000000000002"/>
        <n v="1.0050000000000001"/>
        <n v="1.3055555555555556"/>
        <n v="1.0474999999999999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0004999999999999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32E-2"/>
        <n v="0.16420000000000001"/>
        <n v="4.8099999999999997E-2"/>
        <n v="1.003825"/>
        <n v="1.0399999999999998"/>
        <n v="2.5066666666666664"/>
        <n v="1.744"/>
        <n v="1.1626000000000001"/>
        <n v="1.0582"/>
        <n v="1.1074999999999999"/>
        <n v="1.0142500000000001"/>
        <n v="1.09375"/>
        <n v="1.1516129032258065"/>
        <n v="1.0317033333333334"/>
        <n v="1.3820000000000001"/>
        <n v="1.0954545454545455"/>
        <n v="1.0085714285714287"/>
        <n v="1.13625"/>
        <n v="1.4000000000000001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6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000000000000002"/>
        <n v="0.20125000000000001"/>
        <n v="0.17899999999999999"/>
        <n v="2.3764705882352941E-2"/>
        <n v="1.0351999999999999"/>
        <n v="1.3260000000000001"/>
        <n v="1.130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8"/>
        <n v="2.25"/>
        <n v="1.0602199999999999"/>
        <n v="1.0903333333333334"/>
        <n v="1.6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2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8"/>
        <n v="0.27100000000000002"/>
        <n v="1.4749999999999999E-2"/>
        <n v="0.16826666666666668"/>
        <n v="0.2155"/>
        <n v="3.4666666666666665E-2"/>
        <n v="0.10625"/>
        <n v="0.17599999999999999"/>
        <n v="5.3999999999999999E-2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8000000000000002E-2"/>
        <n v="8.1333333333333327E-2"/>
        <n v="0.12034782608695652"/>
        <n v="0.15266666666666667"/>
        <n v="2.9999999999999996E-3"/>
        <n v="0.13020000000000001"/>
        <n v="2.265E-2"/>
        <n v="8.3333333333333331E-5"/>
        <n v="0.15742857142857142"/>
        <n v="0.43833333333333335"/>
        <n v="0.86135181975736563"/>
        <n v="0.12196620583717357"/>
        <n v="9.999999999999998E-4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7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32"/>
        <n v="0.47692307692307695"/>
        <n v="1.4500000000000001E-2"/>
        <n v="0.107"/>
        <n v="1.8333333333333333E-2"/>
        <n v="0.18"/>
        <n v="4.0833333333333333E-2"/>
        <n v="0.19999999999999998"/>
        <n v="0.34802513464991025"/>
        <n v="6.3333333333333339E-2"/>
        <n v="9.7599999999999992E-2"/>
        <n v="0.3775"/>
        <n v="2.1333333333333333E-2"/>
        <n v="4.1818181818181824E-2"/>
        <n v="5.4100000000000002E-2"/>
        <n v="0.35000000000000003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5.000000000000001E-2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1.9999999999999998E-4"/>
        <n v="8.2142857142857142E-2"/>
        <n v="0.17652941176470588"/>
        <n v="0.37533333333333335"/>
        <n v="0.22000000000000003"/>
        <n v="0.17620000000000002"/>
        <n v="0.53"/>
        <n v="0.22142857142857142"/>
        <n v="2.5333333333333333E-2"/>
        <n v="2.8499999999999998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00000000000001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  <fieldGroup base="23">
        <rangePr autoStart="0" autoEnd="0" startNum="0.01" endNum="0.98" groupInterval="0.1"/>
        <groupItems count="12">
          <s v="&lt;0.01 or (blank)"/>
          <s v="0.01-0.11"/>
          <s v="0.11-0.21"/>
          <s v="0.21-0.31"/>
          <s v="0.31-0.41"/>
          <s v="0.41-0.51"/>
          <s v="0.51-0.61"/>
          <s v="0.61-0.71"/>
          <s v="0.71-0.81"/>
          <s v="0.81-0.91"/>
          <s v="0.91-1.01"/>
          <s v="&gt;1.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1T19:10:11"/>
    <d v="2015-07-22T22:00:00"/>
    <x v="0"/>
    <x v="0"/>
    <n v="11633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09:24:43"/>
    <d v="2017-03-02T09:24:43"/>
    <x v="1"/>
    <x v="1"/>
    <n v="1465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1:51:23"/>
    <d v="2016-02-15T11:51:23"/>
    <x v="2"/>
    <x v="2"/>
    <n v="67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07:21:47"/>
    <d v="2014-08-07T07:21:47"/>
    <x v="1"/>
    <x v="3"/>
    <n v="10390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15:01:19"/>
    <d v="2015-12-19T15:01:19"/>
    <x v="1"/>
    <x v="4"/>
    <n v="54116.28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17:23:27"/>
    <d v="2016-07-29T00:35:00"/>
    <x v="3"/>
    <x v="5"/>
    <n v="439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3T20:44:10"/>
    <d v="2014-06-13T20:44:10"/>
    <x v="2"/>
    <x v="6"/>
    <n v="8519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5T20:07:47"/>
    <d v="2016-07-04T20:07:47"/>
    <x v="4"/>
    <x v="7"/>
    <n v="9110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17:40:12"/>
    <d v="2016-04-15T16:00:00"/>
    <x v="5"/>
    <x v="8"/>
    <n v="3501.52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7T21:29:04"/>
    <d v="2016-04-16T21:29:04"/>
    <x v="1"/>
    <x v="9"/>
    <n v="629.9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0T20:37:59"/>
    <d v="2014-06-24T20:37:59"/>
    <x v="6"/>
    <x v="10"/>
    <n v="3015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3:41:02"/>
    <d v="2016-08-21T22:00:00"/>
    <x v="0"/>
    <x v="11"/>
    <n v="6025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2:07:05"/>
    <d v="2014-07-15T22:00:00"/>
    <x v="7"/>
    <x v="12"/>
    <n v="49588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1:15:09"/>
    <d v="2016-06-23T15:27:00"/>
    <x v="8"/>
    <x v="8"/>
    <n v="5599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7T19:38:08"/>
    <d v="2014-07-13T08:59:00"/>
    <x v="9"/>
    <x v="13"/>
    <n v="4360.32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4:24:18"/>
    <d v="2015-09-27T15:14:00"/>
    <x v="10"/>
    <x v="14"/>
    <n v="2409.16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4:06:51"/>
    <d v="2014-06-16T00:30:00"/>
    <x v="11"/>
    <x v="15"/>
    <n v="12029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2:33:42"/>
    <d v="2014-11-04T13:33:42"/>
    <x v="1"/>
    <x v="16"/>
    <n v="1932.8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08:00:56"/>
    <d v="2014-09-17T08:00:56"/>
    <x v="1"/>
    <x v="12"/>
    <n v="31896.33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4:35:34"/>
    <d v="2015-07-20T14:35:34"/>
    <x v="1"/>
    <x v="17"/>
    <n v="1235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3:11:52"/>
    <d v="2015-09-13T13:11:52"/>
    <x v="12"/>
    <x v="18"/>
    <n v="2004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0:03:09"/>
    <d v="2014-09-26T10:03:09"/>
    <x v="1"/>
    <x v="19"/>
    <n v="20190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16:52:20"/>
    <d v="2015-01-01T02:59:00"/>
    <x v="13"/>
    <x v="20"/>
    <n v="41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3:41:41"/>
    <d v="2015-04-30T10:20:00"/>
    <x v="14"/>
    <x v="18"/>
    <n v="2370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4:41:03"/>
    <d v="2015-09-15T14:39:00"/>
    <x v="15"/>
    <x v="21"/>
    <n v="38082.69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09T19:36:01"/>
    <d v="2016-01-08T19:36:01"/>
    <x v="12"/>
    <x v="22"/>
    <n v="800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07:22:24"/>
    <d v="2014-08-17T07:22:24"/>
    <x v="4"/>
    <x v="23"/>
    <n v="1940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6T22:57:13"/>
    <d v="2014-11-15T23:57:13"/>
    <x v="1"/>
    <x v="24"/>
    <n v="15194.6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18:08:04"/>
    <d v="2015-12-16T18:08:04"/>
    <x v="1"/>
    <x v="15"/>
    <n v="12042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1:09:28"/>
    <d v="2014-07-22T11:09:28"/>
    <x v="1"/>
    <x v="25"/>
    <n v="4736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2:01:55"/>
    <d v="2014-08-21T02:01:55"/>
    <x v="1"/>
    <x v="26"/>
    <n v="4051.99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4:00:34"/>
    <d v="2016-01-25T14:00:34"/>
    <x v="10"/>
    <x v="27"/>
    <n v="13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0:03:37"/>
    <d v="2016-05-12T22:59:00"/>
    <x v="16"/>
    <x v="28"/>
    <n v="28520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0:51:41"/>
    <d v="2015-11-08T11:51:41"/>
    <x v="1"/>
    <x v="29"/>
    <n v="5360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2:43:21"/>
    <d v="2014-08-05T02:43:21"/>
    <x v="13"/>
    <x v="30"/>
    <n v="3392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2:00:14"/>
    <d v="2015-04-27T19:00:00"/>
    <x v="17"/>
    <x v="31"/>
    <n v="166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2:22:05"/>
    <d v="2015-04-04T01:22:05"/>
    <x v="18"/>
    <x v="32"/>
    <n v="8529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1:37:59"/>
    <d v="2015-02-27T11:37:59"/>
    <x v="1"/>
    <x v="33"/>
    <n v="4035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0T20:22:24"/>
    <d v="2013-05-10T20:22:24"/>
    <x v="1"/>
    <x v="34"/>
    <n v="2751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4T20:07:48"/>
    <d v="2014-05-25T17:59:00"/>
    <x v="1"/>
    <x v="35"/>
    <n v="41913.59999999999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0:08:08"/>
    <d v="2014-06-18T23:00:00"/>
    <x v="19"/>
    <x v="18"/>
    <n v="2027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08:39:14"/>
    <d v="2014-10-05T08:39:14"/>
    <x v="1"/>
    <x v="18"/>
    <n v="2000"/>
    <x v="3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0:20:26"/>
    <d v="2014-12-28T10:20:26"/>
    <x v="1"/>
    <x v="36"/>
    <n v="19860"/>
    <x v="41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3:58:06"/>
    <d v="2014-07-12T19:00:00"/>
    <x v="1"/>
    <x v="3"/>
    <n v="30866"/>
    <x v="42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2T21:22:17"/>
    <d v="2014-10-06T21:22:17"/>
    <x v="11"/>
    <x v="18"/>
    <n v="2000"/>
    <x v="31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09:58:27"/>
    <d v="2016-04-27T09:58:27"/>
    <x v="1"/>
    <x v="11"/>
    <n v="6000"/>
    <x v="43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18:09:34"/>
    <d v="2015-12-15T18:09:34"/>
    <x v="1"/>
    <x v="37"/>
    <n v="6300"/>
    <x v="4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4:40:07"/>
    <d v="2014-12-19T15:40:07"/>
    <x v="12"/>
    <x v="11"/>
    <n v="5380.55"/>
    <x v="45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07:24:20"/>
    <d v="2015-03-01T07:00:00"/>
    <x v="1"/>
    <x v="38"/>
    <n v="2763.52"/>
    <x v="46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3T23:14:05"/>
    <d v="2015-10-23T23:14:05"/>
    <x v="1"/>
    <x v="15"/>
    <n v="12000"/>
    <x v="31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3:04:18"/>
    <d v="2015-01-30T12:00:00"/>
    <x v="20"/>
    <x v="39"/>
    <n v="768"/>
    <x v="31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17:17:17"/>
    <d v="2015-08-10T17:17:17"/>
    <x v="1"/>
    <x v="40"/>
    <n v="14082"/>
    <x v="4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1:50:46"/>
    <d v="2014-07-17T11:50:46"/>
    <x v="1"/>
    <x v="3"/>
    <n v="11621"/>
    <x v="48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08:10:45"/>
    <d v="2014-04-04T17:00:00"/>
    <x v="21"/>
    <x v="10"/>
    <n v="3289"/>
    <x v="49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2:07:01"/>
    <d v="2015-12-25T12:07:01"/>
    <x v="1"/>
    <x v="3"/>
    <n v="10100"/>
    <x v="5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18:15:16"/>
    <d v="2016-05-27T18:15:16"/>
    <x v="22"/>
    <x v="41"/>
    <n v="11090"/>
    <x v="51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08:10:24"/>
    <d v="2015-06-08T11:00:00"/>
    <x v="21"/>
    <x v="42"/>
    <n v="10983.68"/>
    <x v="52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4:59:22"/>
    <d v="2015-04-25T14:59:22"/>
    <x v="1"/>
    <x v="43"/>
    <n v="15285"/>
    <x v="53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2:52:52"/>
    <d v="2014-11-19T13:52:52"/>
    <x v="1"/>
    <x v="3"/>
    <n v="10291"/>
    <x v="54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0:39:36"/>
    <d v="2015-09-14T16:00:00"/>
    <x v="0"/>
    <x v="44"/>
    <n v="20025.14"/>
    <x v="55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16:38:37"/>
    <d v="2014-03-22T19:00:00"/>
    <x v="19"/>
    <x v="45"/>
    <n v="5949.8624"/>
    <x v="56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4:32:37"/>
    <d v="2013-06-06T14:32:37"/>
    <x v="23"/>
    <x v="11"/>
    <n v="7415"/>
    <x v="5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4:11:18"/>
    <d v="2013-03-03T14:11:18"/>
    <x v="9"/>
    <x v="10"/>
    <n v="4642"/>
    <x v="5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16:53:33"/>
    <d v="2013-12-27T23:59:00"/>
    <x v="17"/>
    <x v="18"/>
    <n v="2270.37"/>
    <x v="59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7T19:26:21"/>
    <d v="2013-07-07T19:26:21"/>
    <x v="1"/>
    <x v="46"/>
    <n v="2080"/>
    <x v="6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4:42:34"/>
    <d v="2014-08-11T00:59:00"/>
    <x v="14"/>
    <x v="47"/>
    <n v="5720.52"/>
    <x v="61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15:23:40"/>
    <d v="2016-07-18T15:23:40"/>
    <x v="1"/>
    <x v="18"/>
    <n v="2372"/>
    <x v="6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09:00:04"/>
    <d v="2012-07-15T09:00:04"/>
    <x v="1"/>
    <x v="18"/>
    <n v="2325"/>
    <x v="63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08:39:51"/>
    <d v="2014-02-23T08:39:51"/>
    <x v="1"/>
    <x v="39"/>
    <n v="976.64"/>
    <x v="64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0T23:30:25"/>
    <d v="2011-10-02T01:59:00"/>
    <x v="15"/>
    <x v="3"/>
    <n v="11094.23"/>
    <x v="65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16:30:45"/>
    <d v="2011-09-04T16:30:45"/>
    <x v="12"/>
    <x v="9"/>
    <n v="636"/>
    <x v="6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1:30:57"/>
    <d v="2012-05-28T01:30:57"/>
    <x v="12"/>
    <x v="48"/>
    <n v="2231"/>
    <x v="6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5T19:14:41"/>
    <d v="2012-11-14T19:00:00"/>
    <x v="19"/>
    <x v="49"/>
    <n v="2385"/>
    <x v="68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3:09:44"/>
    <d v="2011-05-02T22:59:00"/>
    <x v="24"/>
    <x v="50"/>
    <n v="900"/>
    <x v="3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06:41:35"/>
    <d v="2016-01-21T06:41:35"/>
    <x v="1"/>
    <x v="51"/>
    <n v="638.06579999999985"/>
    <x v="69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0:01:12"/>
    <d v="2013-04-23T00:01:12"/>
    <x v="1"/>
    <x v="8"/>
    <n v="4040"/>
    <x v="7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1:35:58"/>
    <d v="2011-12-27T12:35:58"/>
    <x v="12"/>
    <x v="52"/>
    <n v="460"/>
    <x v="71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8T22:28:37"/>
    <d v="2012-05-20T21:59:00"/>
    <x v="25"/>
    <x v="53"/>
    <n v="1570"/>
    <x v="72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2:32:01"/>
    <d v="2016-09-01T12:32:01"/>
    <x v="2"/>
    <x v="54"/>
    <n v="1526.6299999999999"/>
    <x v="73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3:38:13"/>
    <d v="2014-04-25T13:38:13"/>
    <x v="1"/>
    <x v="55"/>
    <n v="2113.2800000000002"/>
    <x v="74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4T21:00:56"/>
    <d v="2013-12-09T21:00:56"/>
    <x v="6"/>
    <x v="15"/>
    <n v="12870"/>
    <x v="75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09T22:48:47"/>
    <d v="2012-07-13T22:02:00"/>
    <x v="26"/>
    <x v="56"/>
    <n v="1485"/>
    <x v="76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4:41:01"/>
    <d v="2011-10-09T14:41:01"/>
    <x v="1"/>
    <x v="26"/>
    <n v="4000.5"/>
    <x v="77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09:46:29"/>
    <d v="2015-02-22T06:30:00"/>
    <x v="21"/>
    <x v="57"/>
    <n v="262.39999999999998"/>
    <x v="78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3:11:26"/>
    <d v="2011-05-15T13:11:26"/>
    <x v="1"/>
    <x v="9"/>
    <n v="500"/>
    <x v="3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3T22:00:37"/>
    <d v="2011-09-22T22:00:37"/>
    <x v="1"/>
    <x v="46"/>
    <n v="1506"/>
    <x v="79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08:20:45"/>
    <d v="2015-12-27T09:20:45"/>
    <x v="27"/>
    <x v="58"/>
    <n v="7218.44"/>
    <x v="8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07:56:43"/>
    <d v="2010-06-02T20:41:00"/>
    <x v="28"/>
    <x v="34"/>
    <n v="2615"/>
    <x v="8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0:48:51"/>
    <d v="2014-06-22T10:48:51"/>
    <x v="14"/>
    <x v="8"/>
    <n v="3600"/>
    <x v="82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3:03:12"/>
    <d v="2013-06-02T13:03:12"/>
    <x v="9"/>
    <x v="32"/>
    <n v="6904"/>
    <x v="83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2:08:19"/>
    <d v="2011-07-12T02:08:19"/>
    <x v="1"/>
    <x v="9"/>
    <n v="502"/>
    <x v="84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4:39:24"/>
    <d v="2011-05-17T04:39:24"/>
    <x v="29"/>
    <x v="10"/>
    <n v="3600"/>
    <x v="43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6T23:46:23"/>
    <d v="2017-02-01T03:00:00"/>
    <x v="30"/>
    <x v="59"/>
    <n v="3997.6"/>
    <x v="85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15:35:37"/>
    <d v="2012-07-03T16:00:00"/>
    <x v="31"/>
    <x v="31"/>
    <n v="1106"/>
    <x v="86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2:13:42"/>
    <d v="2014-04-07T12:13:42"/>
    <x v="32"/>
    <x v="60"/>
    <n v="332.8"/>
    <x v="87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6T19:07:21"/>
    <d v="2012-02-25T19:07:21"/>
    <x v="1"/>
    <x v="20"/>
    <n v="460"/>
    <x v="88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0:54:01"/>
    <d v="2010-07-31T22:00:00"/>
    <x v="33"/>
    <x v="61"/>
    <n v="1720"/>
    <x v="89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1T22:14:42"/>
    <d v="2011-07-11T22:14:42"/>
    <x v="1"/>
    <x v="53"/>
    <n v="425"/>
    <x v="9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4:04:34"/>
    <d v="2012-12-07T18:30:00"/>
    <x v="8"/>
    <x v="62"/>
    <n v="3400"/>
    <x v="9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16:39:59"/>
    <d v="2014-01-22T16:39:59"/>
    <x v="1"/>
    <x v="61"/>
    <n v="1590.29"/>
    <x v="91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3:04:46"/>
    <d v="2012-11-04T14:04:46"/>
    <x v="32"/>
    <x v="11"/>
    <n v="5000"/>
    <x v="3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3:38:30"/>
    <d v="2013-01-24T13:38:30"/>
    <x v="34"/>
    <x v="8"/>
    <n v="3500"/>
    <x v="3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2T22:08:53"/>
    <d v="2010-12-22T22:08:53"/>
    <x v="1"/>
    <x v="32"/>
    <n v="7665"/>
    <x v="9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4:20:30"/>
    <d v="2014-03-07T14:20:30"/>
    <x v="17"/>
    <x v="55"/>
    <n v="1749.76"/>
    <x v="9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1:41:06"/>
    <d v="2011-04-02T20:00:00"/>
    <x v="17"/>
    <x v="9"/>
    <n v="600"/>
    <x v="43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2:23:40"/>
    <d v="2016-05-13T19:00:00"/>
    <x v="10"/>
    <x v="49"/>
    <n v="2363"/>
    <x v="94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3:38:21"/>
    <d v="2012-04-02T13:38:21"/>
    <x v="21"/>
    <x v="11"/>
    <n v="5025"/>
    <x v="1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18:34:47"/>
    <d v="2011-04-24T18:34:47"/>
    <x v="23"/>
    <x v="63"/>
    <n v="7685"/>
    <x v="95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09:42:50"/>
    <d v="2013-05-31T09:42:50"/>
    <x v="12"/>
    <x v="61"/>
    <n v="3700"/>
    <x v="96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6T19:37:10"/>
    <d v="2011-02-25T19:37:10"/>
    <x v="1"/>
    <x v="31"/>
    <n v="2195"/>
    <x v="97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17:47:33"/>
    <d v="2013-11-14T00:59:00"/>
    <x v="35"/>
    <x v="64"/>
    <n v="1700"/>
    <x v="98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2:59:47"/>
    <d v="2015-05-31T02:59:47"/>
    <x v="1"/>
    <x v="65"/>
    <n v="3895.2"/>
    <x v="99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19T20:01:58"/>
    <d v="2014-04-12T21:00:00"/>
    <x v="34"/>
    <x v="11"/>
    <n v="5200"/>
    <x v="87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3:12:08"/>
    <d v="2011-08-06T10:00:00"/>
    <x v="36"/>
    <x v="11"/>
    <n v="7050"/>
    <x v="1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1:34:48"/>
    <d v="2012-01-13T01:34:48"/>
    <x v="12"/>
    <x v="10"/>
    <n v="3100"/>
    <x v="101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2:44:04"/>
    <d v="2012-02-04T12:44:04"/>
    <x v="9"/>
    <x v="66"/>
    <n v="632"/>
    <x v="102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06:55:55"/>
    <d v="2011-04-08T05:55:55"/>
    <x v="11"/>
    <x v="8"/>
    <n v="3978"/>
    <x v="103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15:02:24"/>
    <d v="2010-06-09T14:00:00"/>
    <x v="37"/>
    <x v="67"/>
    <n v="4522.22"/>
    <x v="104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8T20:17:16"/>
    <d v="2011-07-28T20:17:16"/>
    <x v="1"/>
    <x v="11"/>
    <n v="5651.58"/>
    <x v="105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4T20:39:46"/>
    <d v="2011-08-13T18:00:00"/>
    <x v="18"/>
    <x v="68"/>
    <n v="3398.1"/>
    <x v="10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2T20:11:47"/>
    <d v="2016-10-02T20:11:47"/>
    <x v="1"/>
    <x v="69"/>
    <n v="1.3"/>
    <x v="10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1:55:10"/>
    <d v="2015-04-18T05:16:00"/>
    <x v="13"/>
    <x v="10"/>
    <n v="1"/>
    <x v="108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05:21:47"/>
    <d v="2016-10-10T05:21:47"/>
    <x v="12"/>
    <x v="70"/>
    <n v="0"/>
    <x v="109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3:46:04"/>
    <d v="2014-10-28T17:00:00"/>
    <x v="8"/>
    <x v="71"/>
    <n v="151"/>
    <x v="11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17:17:22"/>
    <d v="2015-05-15T17:17:22"/>
    <x v="9"/>
    <x v="26"/>
    <n v="0"/>
    <x v="109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18:51:20"/>
    <d v="2017-02-03T18:51:20"/>
    <x v="12"/>
    <x v="72"/>
    <n v="53.2"/>
    <x v="11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09:08:57"/>
    <d v="2015-06-10T21:00:00"/>
    <x v="1"/>
    <x v="73"/>
    <n v="1387"/>
    <x v="112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09:59:01"/>
    <d v="2015-04-03T08:59:01"/>
    <x v="18"/>
    <x v="6"/>
    <n v="190"/>
    <x v="113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0:28:13"/>
    <d v="2016-10-20T00:28:13"/>
    <x v="6"/>
    <x v="74"/>
    <n v="1867"/>
    <x v="114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17:29:43"/>
    <d v="2014-10-30T17:29:43"/>
    <x v="12"/>
    <x v="44"/>
    <n v="0"/>
    <x v="10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16:58:12"/>
    <d v="2014-06-16T15:16:00"/>
    <x v="38"/>
    <x v="39"/>
    <n v="0"/>
    <x v="109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15:06:01"/>
    <d v="2016-07-05T19:00:00"/>
    <x v="13"/>
    <x v="46"/>
    <n v="0"/>
    <x v="109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4:30:07"/>
    <d v="2014-11-07T15:30:07"/>
    <x v="11"/>
    <x v="75"/>
    <n v="7655"/>
    <x v="115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4:23:04"/>
    <d v="2016-05-31T12:31:00"/>
    <x v="18"/>
    <x v="76"/>
    <n v="0"/>
    <x v="109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16:50:18"/>
    <d v="2015-09-04T12:00:00"/>
    <x v="18"/>
    <x v="11"/>
    <n v="0"/>
    <x v="109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4:09:57"/>
    <d v="2014-07-01T14:00:00"/>
    <x v="39"/>
    <x v="10"/>
    <n v="403"/>
    <x v="116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4:50:34"/>
    <d v="2015-05-16T05:16:00"/>
    <x v="7"/>
    <x v="10"/>
    <n v="0"/>
    <x v="109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08:46:33"/>
    <d v="2015-10-12T08:46:33"/>
    <x v="40"/>
    <x v="77"/>
    <n v="0"/>
    <x v="109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1:10:41"/>
    <d v="2015-07-31T23:59:00"/>
    <x v="1"/>
    <x v="78"/>
    <n v="4712"/>
    <x v="117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17:06:12"/>
    <d v="2015-07-12T17:06:12"/>
    <x v="2"/>
    <x v="9"/>
    <n v="500"/>
    <x v="31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7T23:45:32"/>
    <d v="2015-03-19T22:45:32"/>
    <x v="18"/>
    <x v="79"/>
    <n v="0"/>
    <x v="109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5T22:40:23"/>
    <d v="2015-05-30T22:40:23"/>
    <x v="11"/>
    <x v="15"/>
    <n v="1293"/>
    <x v="118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16:26:18"/>
    <d v="2014-11-16T17:26:18"/>
    <x v="22"/>
    <x v="10"/>
    <n v="10"/>
    <x v="119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7T20:32:22"/>
    <d v="2016-09-03T00:55:00"/>
    <x v="41"/>
    <x v="80"/>
    <n v="0"/>
    <x v="109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3:17:52"/>
    <d v="2015-04-13T12:17:52"/>
    <x v="42"/>
    <x v="81"/>
    <n v="1573.2"/>
    <x v="12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08:00:52"/>
    <d v="2015-08-11T08:00:52"/>
    <x v="38"/>
    <x v="67"/>
    <n v="338"/>
    <x v="121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8T19:23:18"/>
    <d v="2017-01-17T19:23:18"/>
    <x v="12"/>
    <x v="44"/>
    <n v="115"/>
    <x v="12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3:25:40"/>
    <d v="2015-01-08T13:18:00"/>
    <x v="43"/>
    <x v="82"/>
    <n v="0"/>
    <x v="109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1:45:36"/>
    <d v="2016-02-27T01:45:36"/>
    <x v="1"/>
    <x v="83"/>
    <n v="40"/>
    <x v="123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4T23:07:50"/>
    <d v="2014-12-25T03:00:00"/>
    <x v="1"/>
    <x v="3"/>
    <n v="92"/>
    <x v="124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6T22:53:02"/>
    <d v="2015-05-25T22:53:02"/>
    <x v="12"/>
    <x v="84"/>
    <n v="30112"/>
    <x v="125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08:13:11"/>
    <d v="2015-06-18T08:13:11"/>
    <x v="12"/>
    <x v="85"/>
    <n v="100.8"/>
    <x v="126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3T20:51:40"/>
    <d v="2014-09-22T20:51:40"/>
    <x v="1"/>
    <x v="86"/>
    <n v="30"/>
    <x v="127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09:04:04"/>
    <d v="2014-12-02T10:04:04"/>
    <x v="43"/>
    <x v="83"/>
    <n v="359"/>
    <x v="128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08:08:15"/>
    <d v="2015-06-03T08:08:15"/>
    <x v="44"/>
    <x v="61"/>
    <n v="40"/>
    <x v="129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08:25:35"/>
    <d v="2015-07-23T08:25:35"/>
    <x v="4"/>
    <x v="87"/>
    <n v="81"/>
    <x v="13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3T21:59:56"/>
    <d v="2014-08-02T21:59:56"/>
    <x v="12"/>
    <x v="88"/>
    <n v="1356.6"/>
    <x v="131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16:52:52"/>
    <d v="2016-02-26T16:52:52"/>
    <x v="1"/>
    <x v="89"/>
    <n v="8"/>
    <x v="13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1T20:50:28"/>
    <d v="2014-10-21T20:50:28"/>
    <x v="1"/>
    <x v="11"/>
    <n v="0"/>
    <x v="109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05:25:45"/>
    <d v="2016-07-03T05:25:45"/>
    <x v="4"/>
    <x v="90"/>
    <n v="10"/>
    <x v="133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16:54:51"/>
    <d v="2015-08-15T16:54:51"/>
    <x v="12"/>
    <x v="11"/>
    <n v="0"/>
    <x v="109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1:29:55"/>
    <d v="2014-07-02T11:29:55"/>
    <x v="1"/>
    <x v="83"/>
    <n v="5"/>
    <x v="134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4T22:02:36"/>
    <d v="2014-08-16T18:42:00"/>
    <x v="15"/>
    <x v="91"/>
    <n v="435"/>
    <x v="135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18:04:14"/>
    <d v="2015-09-30T19:00:00"/>
    <x v="35"/>
    <x v="92"/>
    <n v="0"/>
    <x v="109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3:18:21"/>
    <d v="2014-09-19T13:18:21"/>
    <x v="12"/>
    <x v="93"/>
    <n v="640"/>
    <x v="136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0:48:44"/>
    <d v="2016-01-12T10:48:44"/>
    <x v="1"/>
    <x v="94"/>
    <n v="0"/>
    <x v="109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6T20:49:22"/>
    <d v="2017-01-15T20:49:22"/>
    <x v="1"/>
    <x v="11"/>
    <n v="3000"/>
    <x v="137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17:15:35"/>
    <d v="2015-08-04T17:15:35"/>
    <x v="12"/>
    <x v="95"/>
    <n v="11"/>
    <x v="134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15:02:50"/>
    <d v="2015-03-19T14:02:50"/>
    <x v="18"/>
    <x v="6"/>
    <n v="325"/>
    <x v="13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07:07:39"/>
    <d v="2014-10-18T07:07:39"/>
    <x v="1"/>
    <x v="62"/>
    <n v="716.80000000000007"/>
    <x v="1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18:28:03"/>
    <d v="2015-08-30T00:28:00"/>
    <x v="18"/>
    <x v="3"/>
    <n v="325"/>
    <x v="14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2T23:20:14"/>
    <d v="2016-08-11T23:20:14"/>
    <x v="12"/>
    <x v="83"/>
    <n v="1"/>
    <x v="133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4:28:43"/>
    <d v="2015-03-19T03:28:43"/>
    <x v="35"/>
    <x v="96"/>
    <n v="0"/>
    <x v="109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08:45:08"/>
    <d v="2015-02-28T08:45:08"/>
    <x v="1"/>
    <x v="97"/>
    <n v="0"/>
    <x v="109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3:12:56"/>
    <d v="2015-05-08T13:12:56"/>
    <x v="12"/>
    <x v="58"/>
    <n v="0"/>
    <x v="109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3:40:11"/>
    <d v="2014-08-29T13:40:11"/>
    <x v="9"/>
    <x v="98"/>
    <n v="1660.16"/>
    <x v="14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4:46:39"/>
    <d v="2015-08-05T14:46:39"/>
    <x v="1"/>
    <x v="61"/>
    <n v="0"/>
    <x v="10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6T20:08:46"/>
    <d v="2015-03-23T19:08:46"/>
    <x v="3"/>
    <x v="66"/>
    <n v="180"/>
    <x v="142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17:55:45"/>
    <d v="2015-11-26T18:55:45"/>
    <x v="1"/>
    <x v="99"/>
    <n v="0"/>
    <x v="109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2T20:55:55"/>
    <d v="2016-03-03T20:55:55"/>
    <x v="1"/>
    <x v="31"/>
    <n v="200"/>
    <x v="143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18:47:23"/>
    <d v="2015-04-13T14:00:00"/>
    <x v="45"/>
    <x v="100"/>
    <n v="513.28"/>
    <x v="144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2:48:15"/>
    <d v="2015-06-22T12:48:15"/>
    <x v="1"/>
    <x v="101"/>
    <n v="924.16"/>
    <x v="14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7T19:17:12"/>
    <d v="2017-01-06T19:17:12"/>
    <x v="1"/>
    <x v="31"/>
    <n v="0"/>
    <x v="109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4:26:50"/>
    <d v="2014-11-26T15:26:50"/>
    <x v="1"/>
    <x v="102"/>
    <n v="5736.96"/>
    <x v="146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3:59:22"/>
    <d v="2014-08-31T22:59:00"/>
    <x v="41"/>
    <x v="103"/>
    <n v="38.76"/>
    <x v="147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16:52:19"/>
    <d v="2016-08-18T16:52:19"/>
    <x v="1"/>
    <x v="104"/>
    <n v="264"/>
    <x v="148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4:30:34"/>
    <d v="2017-03-03T15:00:00"/>
    <x v="1"/>
    <x v="11"/>
    <n v="0"/>
    <x v="109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0:37:37"/>
    <d v="2015-07-21T01:59:00"/>
    <x v="34"/>
    <x v="11"/>
    <n v="800"/>
    <x v="149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5T23:23:35"/>
    <d v="2014-09-04T23:23:35"/>
    <x v="1"/>
    <x v="61"/>
    <n v="0"/>
    <x v="109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1:34:37"/>
    <d v="2016-09-03T11:34:37"/>
    <x v="12"/>
    <x v="90"/>
    <n v="345"/>
    <x v="15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0:37:26"/>
    <d v="2016-06-16T10:37:26"/>
    <x v="2"/>
    <x v="15"/>
    <n v="50"/>
    <x v="151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05:35:38"/>
    <d v="2015-10-02T05:35:38"/>
    <x v="4"/>
    <x v="105"/>
    <n v="180"/>
    <x v="152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4:00:32"/>
    <d v="2014-10-17T14:00:32"/>
    <x v="1"/>
    <x v="106"/>
    <n v="17"/>
    <x v="15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17:26:06"/>
    <d v="2014-11-28T18:26:06"/>
    <x v="12"/>
    <x v="107"/>
    <n v="0"/>
    <x v="109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18:55:31"/>
    <d v="2016-03-06T18:55:31"/>
    <x v="12"/>
    <x v="62"/>
    <n v="3.84"/>
    <x v="15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1:05:32"/>
    <d v="2015-07-10T11:05:32"/>
    <x v="12"/>
    <x v="92"/>
    <n v="0"/>
    <x v="109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08:01:38"/>
    <d v="2015-10-10T16:00:00"/>
    <x v="31"/>
    <x v="108"/>
    <n v="1875.2"/>
    <x v="155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15:21:40"/>
    <d v="2017-02-17T16:00:00"/>
    <x v="43"/>
    <x v="62"/>
    <n v="335.36"/>
    <x v="156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4:12:02"/>
    <d v="2014-10-05T04:12:02"/>
    <x v="1"/>
    <x v="73"/>
    <n v="279"/>
    <x v="157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1T21:58:22"/>
    <d v="2016-08-31T21:58:22"/>
    <x v="1"/>
    <x v="3"/>
    <n v="0"/>
    <x v="10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5T21:00:03"/>
    <d v="2014-09-14T21:00:03"/>
    <x v="1"/>
    <x v="32"/>
    <n v="1571.55"/>
    <x v="158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4:38:49"/>
    <d v="2015-02-08T14:38:49"/>
    <x v="32"/>
    <x v="109"/>
    <n v="380"/>
    <x v="15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17:16:04"/>
    <d v="2015-10-08T15:59:00"/>
    <x v="18"/>
    <x v="32"/>
    <n v="0"/>
    <x v="109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15:21:04"/>
    <d v="2015-01-29T15:21:04"/>
    <x v="12"/>
    <x v="62"/>
    <n v="954.88"/>
    <x v="16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09:00:03"/>
    <d v="2016-08-04T09:00:03"/>
    <x v="1"/>
    <x v="110"/>
    <n v="109558.8"/>
    <x v="161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0:10:22"/>
    <d v="2015-10-06T10:10:22"/>
    <x v="6"/>
    <x v="6"/>
    <n v="1300"/>
    <x v="16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5T19:06:23"/>
    <d v="2016-08-05T19:06:23"/>
    <x v="22"/>
    <x v="111"/>
    <n v="0"/>
    <x v="109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4T23:43:58"/>
    <d v="2015-01-03T23:43:58"/>
    <x v="1"/>
    <x v="112"/>
    <n v="1618.8"/>
    <x v="16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3:52:47"/>
    <d v="2014-12-16T03:52:47"/>
    <x v="1"/>
    <x v="113"/>
    <n v="0"/>
    <x v="109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17:08:55"/>
    <d v="2015-07-10T17:08:55"/>
    <x v="1"/>
    <x v="73"/>
    <n v="0"/>
    <x v="1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1T20:33:12"/>
    <d v="2015-10-01T00:00:00"/>
    <x v="18"/>
    <x v="15"/>
    <n v="3030"/>
    <x v="164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19T22:50:17"/>
    <d v="2015-09-18T22:50:17"/>
    <x v="1"/>
    <x v="11"/>
    <n v="2230"/>
    <x v="165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16:08:40"/>
    <d v="2016-04-16T15:08:40"/>
    <x v="42"/>
    <x v="114"/>
    <n v="1"/>
    <x v="166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09:15:47"/>
    <d v="2015-08-16T09:06:41"/>
    <x v="18"/>
    <x v="83"/>
    <n v="20"/>
    <x v="16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0:22:29"/>
    <d v="2015-03-06T10:22:29"/>
    <x v="12"/>
    <x v="115"/>
    <n v="1"/>
    <x v="168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0:31:22"/>
    <d v="2016-02-17T18:59:00"/>
    <x v="43"/>
    <x v="116"/>
    <n v="12.8"/>
    <x v="169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18:00:37"/>
    <d v="2015-04-22T17:00:37"/>
    <x v="46"/>
    <x v="83"/>
    <n v="27849.22"/>
    <x v="17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0:22:29"/>
    <d v="2014-12-28T10:22:29"/>
    <x v="0"/>
    <x v="40"/>
    <n v="1313.73"/>
    <x v="171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0:04:49"/>
    <d v="2015-05-15T10:04:49"/>
    <x v="12"/>
    <x v="11"/>
    <n v="100"/>
    <x v="172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2:50:25"/>
    <d v="2016-04-01T01:59:00"/>
    <x v="0"/>
    <x v="83"/>
    <n v="8815"/>
    <x v="173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0:27:10"/>
    <d v="2015-08-20T15:06:00"/>
    <x v="16"/>
    <x v="83"/>
    <n v="360"/>
    <x v="174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15:06:04"/>
    <d v="2015-03-28T14:06:04"/>
    <x v="42"/>
    <x v="83"/>
    <n v="0"/>
    <x v="109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3:28:38"/>
    <d v="2015-03-26T21:39:00"/>
    <x v="47"/>
    <x v="31"/>
    <n v="130"/>
    <x v="175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1T20:09:10"/>
    <d v="2016-05-21T20:05:00"/>
    <x v="18"/>
    <x v="117"/>
    <n v="0"/>
    <x v="109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0:38:46"/>
    <d v="2015-07-10T00:38:46"/>
    <x v="12"/>
    <x v="118"/>
    <n v="0"/>
    <x v="109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18:04:14"/>
    <d v="2016-04-08T17:04:14"/>
    <x v="18"/>
    <x v="119"/>
    <n v="0"/>
    <x v="109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0:59:04"/>
    <d v="2015-05-31T04:29:00"/>
    <x v="48"/>
    <x v="120"/>
    <n v="320"/>
    <x v="17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16:27:21"/>
    <d v="2015-07-09T16:27:21"/>
    <x v="1"/>
    <x v="121"/>
    <n v="0"/>
    <x v="109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1:28:25"/>
    <d v="2015-06-01T11:28:25"/>
    <x v="12"/>
    <x v="42"/>
    <n v="0"/>
    <x v="109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17:24:57"/>
    <d v="2016-02-13T17:24:57"/>
    <x v="1"/>
    <x v="122"/>
    <n v="0"/>
    <x v="10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3:39:11"/>
    <d v="2015-06-04T13:39:11"/>
    <x v="1"/>
    <x v="43"/>
    <n v="60"/>
    <x v="177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18:00:51"/>
    <d v="2016-01-02T18:00:51"/>
    <x v="1"/>
    <x v="117"/>
    <n v="0"/>
    <x v="109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4:49:06"/>
    <d v="2015-02-27T14:49:06"/>
    <x v="1"/>
    <x v="123"/>
    <n v="140.80000000000001"/>
    <x v="178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16:52:52"/>
    <d v="2016-09-29T16:52:52"/>
    <x v="1"/>
    <x v="124"/>
    <n v="0"/>
    <x v="109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1T19:50:59"/>
    <d v="2015-06-20T19:50:59"/>
    <x v="4"/>
    <x v="31"/>
    <n v="401"/>
    <x v="17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16:48:17"/>
    <d v="2015-07-09T16:48:17"/>
    <x v="1"/>
    <x v="3"/>
    <n v="0"/>
    <x v="109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2T21:01:39"/>
    <d v="2016-01-04T19:00:00"/>
    <x v="25"/>
    <x v="78"/>
    <n v="0"/>
    <x v="109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08:51:09"/>
    <d v="2016-03-08T08:51:09"/>
    <x v="12"/>
    <x v="43"/>
    <n v="50"/>
    <x v="11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18:06:00"/>
    <d v="2016-12-30T04:00:00"/>
    <x v="32"/>
    <x v="125"/>
    <n v="0"/>
    <x v="109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19T21:38:50"/>
    <d v="2015-11-08T07:00:00"/>
    <x v="19"/>
    <x v="126"/>
    <n v="180"/>
    <x v="18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2:00:11"/>
    <d v="2013-05-05T12:00:11"/>
    <x v="11"/>
    <x v="43"/>
    <n v="16145.12"/>
    <x v="18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1:45:04"/>
    <d v="2014-12-21T11:45:04"/>
    <x v="11"/>
    <x v="127"/>
    <n v="41000"/>
    <x v="182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06:49:50"/>
    <d v="2011-12-20T06:49:50"/>
    <x v="6"/>
    <x v="128"/>
    <n v="14750"/>
    <x v="183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2T20:08:24"/>
    <d v="2014-02-21T20:08:24"/>
    <x v="1"/>
    <x v="73"/>
    <n v="25648"/>
    <x v="18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2:45:59"/>
    <d v="2010-03-16T02:06:00"/>
    <x v="45"/>
    <x v="8"/>
    <n v="3981.5"/>
    <x v="185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6T20:16:25"/>
    <d v="2012-08-15T20:16:25"/>
    <x v="1"/>
    <x v="11"/>
    <n v="5186"/>
    <x v="186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3:43:25"/>
    <d v="2010-12-18T04:43:25"/>
    <x v="40"/>
    <x v="11"/>
    <n v="15273"/>
    <x v="18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09:30:14"/>
    <d v="2010-10-15T22:39:00"/>
    <x v="8"/>
    <x v="11"/>
    <n v="6705"/>
    <x v="188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3:35:09"/>
    <d v="2012-01-07T13:35:09"/>
    <x v="11"/>
    <x v="129"/>
    <n v="86133"/>
    <x v="18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17:10:20"/>
    <d v="2010-08-22T12:40:00"/>
    <x v="49"/>
    <x v="3"/>
    <n v="11292"/>
    <x v="19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08:34:51"/>
    <d v="2013-06-06T08:34:51"/>
    <x v="1"/>
    <x v="12"/>
    <n v="31675"/>
    <x v="19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3:54:06"/>
    <d v="2012-05-16T14:00:00"/>
    <x v="15"/>
    <x v="8"/>
    <n v="4395"/>
    <x v="19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0:54:18"/>
    <d v="2010-05-31T22:59:00"/>
    <x v="50"/>
    <x v="11"/>
    <n v="9228"/>
    <x v="193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0:37:15"/>
    <d v="2012-02-15T10:37:15"/>
    <x v="1"/>
    <x v="61"/>
    <n v="1511"/>
    <x v="194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17:51:50"/>
    <d v="2015-10-16T21:00:00"/>
    <x v="1"/>
    <x v="130"/>
    <n v="28067.34"/>
    <x v="195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07:38:02"/>
    <d v="2011-03-16T06:38:02"/>
    <x v="18"/>
    <x v="6"/>
    <n v="8538.66"/>
    <x v="19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3:27:47"/>
    <d v="2013-03-16T13:27:47"/>
    <x v="1"/>
    <x v="128"/>
    <n v="18083"/>
    <x v="19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0:02:42"/>
    <d v="2016-05-19T10:02:42"/>
    <x v="1"/>
    <x v="21"/>
    <n v="37354.269999999997"/>
    <x v="198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8T20:14:26"/>
    <d v="2011-06-17T20:14:26"/>
    <x v="1"/>
    <x v="12"/>
    <n v="57342"/>
    <x v="199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2:42:49"/>
    <d v="2015-04-08T12:42:49"/>
    <x v="1"/>
    <x v="131"/>
    <n v="98953.42"/>
    <x v="20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3:07:59"/>
    <d v="2010-07-17T04:59:00"/>
    <x v="11"/>
    <x v="3"/>
    <n v="10640"/>
    <x v="201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16:15:04"/>
    <d v="2012-06-07T09:55:00"/>
    <x v="46"/>
    <x v="44"/>
    <n v="21480"/>
    <x v="202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0:57:08"/>
    <d v="2011-02-26T00:57:08"/>
    <x v="11"/>
    <x v="34"/>
    <n v="6000"/>
    <x v="203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17:54:54"/>
    <d v="2012-09-27T17:54:54"/>
    <x v="1"/>
    <x v="73"/>
    <n v="29520.27"/>
    <x v="20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09:53:15"/>
    <d v="2012-05-11T09:53:15"/>
    <x v="1"/>
    <x v="11"/>
    <n v="5910"/>
    <x v="20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0:53:50"/>
    <d v="2010-05-10T15:16:00"/>
    <x v="16"/>
    <x v="11"/>
    <n v="5555"/>
    <x v="206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6T23:11:47"/>
    <d v="2010-04-22T22:51:00"/>
    <x v="51"/>
    <x v="31"/>
    <n v="1455"/>
    <x v="20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05:51:39"/>
    <d v="2014-06-25T05:51:39"/>
    <x v="1"/>
    <x v="132"/>
    <n v="16595.763200000001"/>
    <x v="208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2T22:39:38"/>
    <d v="2011-11-06T23:39:38"/>
    <x v="11"/>
    <x v="11"/>
    <n v="5570"/>
    <x v="209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2T23:43:42"/>
    <d v="2017-02-21T23:43:42"/>
    <x v="1"/>
    <x v="133"/>
    <n v="106008.31439999999"/>
    <x v="21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15:47:50"/>
    <d v="2011-05-24T23:00:00"/>
    <x v="40"/>
    <x v="134"/>
    <n v="3510"/>
    <x v="211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3T21:24:21"/>
    <d v="2014-01-02T03:00:00"/>
    <x v="18"/>
    <x v="12"/>
    <n v="31404"/>
    <x v="2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16:36:31"/>
    <d v="2010-04-28T13:49:00"/>
    <x v="12"/>
    <x v="10"/>
    <n v="5323.01"/>
    <x v="213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06:57:46"/>
    <d v="2011-07-03T06:57:46"/>
    <x v="1"/>
    <x v="11"/>
    <n v="5388.79"/>
    <x v="21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16:53:49"/>
    <d v="2012-04-05T01:59:00"/>
    <x v="35"/>
    <x v="26"/>
    <n v="6240"/>
    <x v="21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0T19:46:06"/>
    <d v="2012-11-09T20:46:06"/>
    <x v="1"/>
    <x v="44"/>
    <n v="21679"/>
    <x v="21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7T20:57:54"/>
    <d v="2012-04-27T19:57:54"/>
    <x v="42"/>
    <x v="26"/>
    <n v="5904"/>
    <x v="217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16:23:39"/>
    <d v="2015-05-23T16:23:39"/>
    <x v="1"/>
    <x v="135"/>
    <n v="71748"/>
    <x v="218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1T19:58:59"/>
    <d v="2012-10-11T19:58:59"/>
    <x v="1"/>
    <x v="136"/>
    <n v="40594"/>
    <x v="21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0:51:36"/>
    <d v="2017-02-26T21:01:00"/>
    <x v="39"/>
    <x v="137"/>
    <n v="26744.11"/>
    <x v="22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09:10:35"/>
    <d v="2014-05-30T09:10:35"/>
    <x v="11"/>
    <x v="131"/>
    <n v="117108"/>
    <x v="221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6T22:55:13"/>
    <d v="2009-08-10T14:26:00"/>
    <x v="51"/>
    <x v="138"/>
    <n v="6632.32"/>
    <x v="222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17:04:52"/>
    <d v="2010-02-22T17:00:00"/>
    <x v="8"/>
    <x v="139"/>
    <n v="45535"/>
    <x v="223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2:02:24"/>
    <d v="2011-05-31T23:59:00"/>
    <x v="19"/>
    <x v="140"/>
    <n v="20569.05"/>
    <x v="224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2:43:00"/>
    <d v="2012-01-21T12:43:00"/>
    <x v="9"/>
    <x v="141"/>
    <n v="41850.46"/>
    <x v="22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3:08:48"/>
    <d v="2013-09-19T13:08:48"/>
    <x v="1"/>
    <x v="36"/>
    <n v="32035.51"/>
    <x v="226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4:35:24"/>
    <d v="2013-03-25T13:35:24"/>
    <x v="7"/>
    <x v="43"/>
    <n v="16373"/>
    <x v="227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1:40:18"/>
    <d v="2012-11-01T23:00:00"/>
    <x v="1"/>
    <x v="43"/>
    <n v="26445"/>
    <x v="22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1T23:03:13"/>
    <d v="2012-06-25T23:03:13"/>
    <x v="6"/>
    <x v="83"/>
    <n v="51605.31"/>
    <x v="229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05:57:14"/>
    <d v="2013-11-02T05:57:14"/>
    <x v="1"/>
    <x v="142"/>
    <n v="20125.439999999999"/>
    <x v="23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3:51:37"/>
    <d v="2011-02-02T02:59:00"/>
    <x v="46"/>
    <x v="67"/>
    <n v="4800.8"/>
    <x v="231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3:27:26"/>
    <d v="2013-04-30T19:01:00"/>
    <x v="10"/>
    <x v="11"/>
    <n v="6001"/>
    <x v="232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4:16:39"/>
    <d v="2011-10-28T22:59:00"/>
    <x v="15"/>
    <x v="131"/>
    <n v="76130.2"/>
    <x v="233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1:01:54"/>
    <d v="2014-04-20T11:01:54"/>
    <x v="1"/>
    <x v="125"/>
    <n v="26360"/>
    <x v="23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3T21:01:34"/>
    <d v="2010-07-19T11:00:00"/>
    <x v="6"/>
    <x v="11"/>
    <n v="5000"/>
    <x v="31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1T19:06:49"/>
    <d v="2013-10-31T19:00:00"/>
    <x v="42"/>
    <x v="83"/>
    <n v="66554.559999999998"/>
    <x v="23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06:24:43"/>
    <d v="2012-09-07T06:24:43"/>
    <x v="9"/>
    <x v="73"/>
    <n v="29681.55"/>
    <x v="23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2:28:21"/>
    <d v="2015-04-30T22:59:00"/>
    <x v="6"/>
    <x v="44"/>
    <n v="20128"/>
    <x v="23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06:07:28"/>
    <d v="2014-05-09T16:00:00"/>
    <x v="42"/>
    <x v="143"/>
    <n v="137254.84"/>
    <x v="23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0:24:20"/>
    <d v="2010-11-17T01:24:20"/>
    <x v="1"/>
    <x v="3"/>
    <n v="17895.25"/>
    <x v="23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18:02:18"/>
    <d v="2011-04-24T18:02:18"/>
    <x v="0"/>
    <x v="73"/>
    <n v="25430.66"/>
    <x v="24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2:42:15"/>
    <d v="2013-03-19T11:42:15"/>
    <x v="45"/>
    <x v="128"/>
    <n v="15435.55"/>
    <x v="24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15:33:58"/>
    <d v="2012-02-24T15:33:58"/>
    <x v="1"/>
    <x v="3"/>
    <n v="10046"/>
    <x v="24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2T20:42:26"/>
    <d v="2012-06-01T20:42:26"/>
    <x v="1"/>
    <x v="10"/>
    <n v="4124"/>
    <x v="24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3T21:16:37"/>
    <d v="2012-08-31T21:00:00"/>
    <x v="20"/>
    <x v="144"/>
    <n v="7876"/>
    <x v="24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0:07:29"/>
    <d v="2012-03-10T10:07:29"/>
    <x v="1"/>
    <x v="63"/>
    <n v="9775"/>
    <x v="24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15:05:33"/>
    <d v="2013-03-20T14:05:33"/>
    <x v="19"/>
    <x v="31"/>
    <n v="2929"/>
    <x v="24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17:40:01"/>
    <d v="2013-02-07T17:40:01"/>
    <x v="1"/>
    <x v="33"/>
    <n v="24490"/>
    <x v="24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1:40:10"/>
    <d v="2011-03-10T11:40:10"/>
    <x v="11"/>
    <x v="15"/>
    <n v="12668"/>
    <x v="24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3:02:14"/>
    <d v="2012-09-03T13:02:14"/>
    <x v="22"/>
    <x v="140"/>
    <n v="21410"/>
    <x v="24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4T23:23:43"/>
    <d v="2011-10-19T21:00:00"/>
    <x v="21"/>
    <x v="31"/>
    <n v="1041.29"/>
    <x v="25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0:16:32"/>
    <d v="2012-01-01T02:59:00"/>
    <x v="16"/>
    <x v="44"/>
    <n v="20820.330000000002"/>
    <x v="25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16:03:52"/>
    <d v="2013-04-14T16:03:52"/>
    <x v="1"/>
    <x v="6"/>
    <n v="8950"/>
    <x v="2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0:28:14"/>
    <d v="2010-08-11T10:59:00"/>
    <x v="7"/>
    <x v="137"/>
    <n v="17805"/>
    <x v="25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4:59:48"/>
    <d v="2013-03-01T14:59:48"/>
    <x v="1"/>
    <x v="31"/>
    <n v="3851.5"/>
    <x v="25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3:32:14"/>
    <d v="2012-08-22T13:32:14"/>
    <x v="1"/>
    <x v="73"/>
    <n v="25312"/>
    <x v="25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17:09:57"/>
    <d v="2014-12-10T23:59:00"/>
    <x v="39"/>
    <x v="145"/>
    <n v="12970.16"/>
    <x v="25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1:14:43"/>
    <d v="2013-12-11T11:14:43"/>
    <x v="1"/>
    <x v="12"/>
    <n v="30241"/>
    <x v="25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4T19:55:51"/>
    <d v="2013-03-26T18:55:51"/>
    <x v="18"/>
    <x v="11"/>
    <n v="14166"/>
    <x v="25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15:07:09"/>
    <d v="2010-02-02T02:59:00"/>
    <x v="52"/>
    <x v="11"/>
    <n v="5634"/>
    <x v="25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08:13:53"/>
    <d v="2015-12-22T18:00:00"/>
    <x v="18"/>
    <x v="98"/>
    <n v="27284.48"/>
    <x v="26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05:43:06"/>
    <d v="2016-11-08T06:43:06"/>
    <x v="6"/>
    <x v="146"/>
    <n v="40603.159999999996"/>
    <x v="26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08:40:48"/>
    <d v="2016-05-13T08:40:48"/>
    <x v="1"/>
    <x v="73"/>
    <n v="26978"/>
    <x v="26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2:42:46"/>
    <d v="2016-12-21T02:59:00"/>
    <x v="31"/>
    <x v="147"/>
    <n v="6646"/>
    <x v="26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0:01:48"/>
    <d v="2015-08-01T10:01:48"/>
    <x v="39"/>
    <x v="0"/>
    <n v="8636"/>
    <x v="26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4T23:30:33"/>
    <d v="2016-12-19T23:30:33"/>
    <x v="6"/>
    <x v="83"/>
    <n v="52198"/>
    <x v="26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2:33:26"/>
    <d v="2017-03-14T17:57:00"/>
    <x v="39"/>
    <x v="78"/>
    <n v="169394.6"/>
    <x v="26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0:38:49"/>
    <d v="2015-03-22T03:00:00"/>
    <x v="38"/>
    <x v="26"/>
    <n v="5456"/>
    <x v="26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17:43:08"/>
    <d v="2015-10-31T23:00:00"/>
    <x v="1"/>
    <x v="131"/>
    <n v="77710.8"/>
    <x v="26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06:12:07"/>
    <d v="2015-11-06T23:00:00"/>
    <x v="17"/>
    <x v="3"/>
    <n v="10550"/>
    <x v="26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07:22:43"/>
    <d v="2013-05-16T22:59:00"/>
    <x v="0"/>
    <x v="21"/>
    <n v="35640"/>
    <x v="27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08:57:14"/>
    <d v="2016-06-17T08:57:14"/>
    <x v="0"/>
    <x v="141"/>
    <n v="42642"/>
    <x v="27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1:19:37"/>
    <d v="2015-10-28T03:00:00"/>
    <x v="16"/>
    <x v="74"/>
    <n v="113015"/>
    <x v="27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0:16:31"/>
    <d v="2016-04-07T09:16:31"/>
    <x v="18"/>
    <x v="141"/>
    <n v="50091"/>
    <x v="27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1:22:37"/>
    <d v="2015-05-15T14:00:00"/>
    <x v="20"/>
    <x v="3"/>
    <n v="10119"/>
    <x v="27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2:41:55"/>
    <d v="2015-05-08T17:00:00"/>
    <x v="0"/>
    <x v="0"/>
    <n v="8735"/>
    <x v="27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09:18:38"/>
    <d v="2015-11-13T10:18:38"/>
    <x v="1"/>
    <x v="73"/>
    <n v="29209.78"/>
    <x v="27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1T22:05:08"/>
    <d v="2015-03-13T21:05:08"/>
    <x v="18"/>
    <x v="10"/>
    <n v="3035.05"/>
    <x v="27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3:08:10"/>
    <d v="2016-09-02T20:00:00"/>
    <x v="53"/>
    <x v="43"/>
    <n v="16520.04"/>
    <x v="27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3:14:28"/>
    <d v="2015-04-29T13:14:28"/>
    <x v="1"/>
    <x v="32"/>
    <n v="6485"/>
    <x v="27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1:03:27"/>
    <d v="2017-03-08T16:00:00"/>
    <x v="1"/>
    <x v="21"/>
    <n v="43758"/>
    <x v="28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16:06:38"/>
    <d v="2014-09-30T22:59:00"/>
    <x v="10"/>
    <x v="8"/>
    <n v="3735"/>
    <x v="28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3:44:25"/>
    <d v="2016-04-29T13:44:25"/>
    <x v="1"/>
    <x v="71"/>
    <n v="55201.52"/>
    <x v="28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2:42:25"/>
    <d v="2014-11-13T22:00:00"/>
    <x v="1"/>
    <x v="12"/>
    <n v="30608.59"/>
    <x v="28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18:18:14"/>
    <d v="2015-05-31T21:20:00"/>
    <x v="7"/>
    <x v="148"/>
    <n v="34198"/>
    <x v="28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17:39:50"/>
    <d v="2015-05-20T17:39:50"/>
    <x v="1"/>
    <x v="149"/>
    <n v="17875"/>
    <x v="28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07:00:21"/>
    <d v="2015-10-14T07:00:21"/>
    <x v="1"/>
    <x v="3"/>
    <n v="17028.88"/>
    <x v="28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06:53:29"/>
    <d v="2015-11-14T07:53:29"/>
    <x v="1"/>
    <x v="141"/>
    <n v="44636.2"/>
    <x v="28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09:05:16"/>
    <d v="2015-08-21T09:05:16"/>
    <x v="1"/>
    <x v="3"/>
    <n v="10300"/>
    <x v="28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06:58:28"/>
    <d v="2017-02-24T06:58:28"/>
    <x v="1"/>
    <x v="150"/>
    <n v="12007.18"/>
    <x v="28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3T20:35:09"/>
    <d v="2016-09-10T22:59:00"/>
    <x v="20"/>
    <x v="73"/>
    <n v="28690"/>
    <x v="29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18:09:14"/>
    <d v="2016-04-07T17:09:14"/>
    <x v="45"/>
    <x v="151"/>
    <n v="48924.479999999996"/>
    <x v="29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7T23:01:08"/>
    <d v="2014-10-07T23:01:08"/>
    <x v="1"/>
    <x v="3"/>
    <n v="11656"/>
    <x v="29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4:00:19"/>
    <d v="2015-11-19T15:00:19"/>
    <x v="1"/>
    <x v="152"/>
    <n v="63460.18"/>
    <x v="29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4:52:01"/>
    <d v="2016-04-08T13:52:01"/>
    <x v="18"/>
    <x v="8"/>
    <n v="3638"/>
    <x v="29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2:03:14"/>
    <d v="2014-12-01T03:03:14"/>
    <x v="0"/>
    <x v="21"/>
    <n v="40690"/>
    <x v="29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4:16:33"/>
    <d v="2016-03-16T13:16:33"/>
    <x v="18"/>
    <x v="63"/>
    <n v="7701.93"/>
    <x v="29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0:19:57"/>
    <d v="2015-04-24T00:19:57"/>
    <x v="4"/>
    <x v="43"/>
    <n v="26100"/>
    <x v="29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15:38:41"/>
    <d v="2016-06-15T10:00:00"/>
    <x v="31"/>
    <x v="83"/>
    <n v="51544"/>
    <x v="29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2T20:41:30"/>
    <d v="2014-11-14T00:12:00"/>
    <x v="23"/>
    <x v="153"/>
    <n v="25375"/>
    <x v="29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16:33:00"/>
    <d v="2015-07-22T22:11:00"/>
    <x v="7"/>
    <x v="15"/>
    <n v="12165"/>
    <x v="3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3T19:01:46"/>
    <d v="2014-11-22T20:01:46"/>
    <x v="1"/>
    <x v="21"/>
    <n v="38876.949999999997"/>
    <x v="30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0:03:11"/>
    <d v="2014-08-07T19:00:00"/>
    <x v="22"/>
    <x v="154"/>
    <n v="12000"/>
    <x v="30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2:52:16"/>
    <d v="2010-05-02T14:22:00"/>
    <x v="11"/>
    <x v="155"/>
    <n v="9044"/>
    <x v="30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15:37:52"/>
    <d v="2014-06-20T22:59:00"/>
    <x v="1"/>
    <x v="156"/>
    <n v="7711.3"/>
    <x v="30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09:33:19"/>
    <d v="2014-02-28T09:33:19"/>
    <x v="1"/>
    <x v="142"/>
    <n v="19962.88"/>
    <x v="30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4:01:58"/>
    <d v="2012-05-20T14:01:58"/>
    <x v="1"/>
    <x v="157"/>
    <n v="38500"/>
    <x v="30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08:51:18"/>
    <d v="2013-04-30T23:59:00"/>
    <x v="45"/>
    <x v="3"/>
    <n v="10335.01"/>
    <x v="30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09:32:02"/>
    <d v="2015-03-15T08:32:02"/>
    <x v="35"/>
    <x v="115"/>
    <n v="13014"/>
    <x v="30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08:14:29"/>
    <d v="2012-01-15T08:14:29"/>
    <x v="1"/>
    <x v="158"/>
    <n v="7160.12"/>
    <x v="30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4:05:00"/>
    <d v="2017-01-06T14:05:00"/>
    <x v="1"/>
    <x v="73"/>
    <n v="30505"/>
    <x v="31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3:25:39"/>
    <d v="2013-02-01T13:25:39"/>
    <x v="11"/>
    <x v="78"/>
    <n v="171253"/>
    <x v="31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08:50:44"/>
    <d v="2016-04-05T11:00:00"/>
    <x v="4"/>
    <x v="159"/>
    <n v="481.28000000000003"/>
    <x v="31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16:53:18"/>
    <d v="2012-07-18T16:53:18"/>
    <x v="1"/>
    <x v="63"/>
    <n v="8000"/>
    <x v="31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16:20:31"/>
    <d v="2011-09-16T16:20:31"/>
    <x v="11"/>
    <x v="32"/>
    <n v="7839"/>
    <x v="31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18:38:31"/>
    <d v="2014-03-01T12:18:00"/>
    <x v="16"/>
    <x v="9"/>
    <n v="600"/>
    <x v="4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05:51:56"/>
    <d v="2016-08-25T05:51:56"/>
    <x v="0"/>
    <x v="160"/>
    <n v="3322.88"/>
    <x v="315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1:01:08"/>
    <d v="2015-11-14T02:01:00"/>
    <x v="1"/>
    <x v="15"/>
    <n v="13728"/>
    <x v="316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08:43:28"/>
    <d v="2016-01-25T18:52:00"/>
    <x v="34"/>
    <x v="161"/>
    <n v="2548.2800000000002"/>
    <x v="317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1:31:12"/>
    <d v="2012-05-03T11:31:12"/>
    <x v="11"/>
    <x v="43"/>
    <n v="17412"/>
    <x v="318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2:16:32"/>
    <d v="2016-01-23T12:16:32"/>
    <x v="9"/>
    <x v="26"/>
    <n v="5660"/>
    <x v="319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1:45:17"/>
    <d v="2012-07-30T00:00:00"/>
    <x v="35"/>
    <x v="73"/>
    <n v="26182.5"/>
    <x v="32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2:01:40"/>
    <d v="2012-09-06T12:01:40"/>
    <x v="21"/>
    <x v="22"/>
    <n v="1535"/>
    <x v="321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5T21:49:19"/>
    <d v="2014-05-18T21:49:19"/>
    <x v="17"/>
    <x v="162"/>
    <n v="2065"/>
    <x v="322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3:45:47"/>
    <d v="2015-01-06T13:45:47"/>
    <x v="1"/>
    <x v="44"/>
    <n v="22421"/>
    <x v="32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09:01:41"/>
    <d v="2014-11-21T10:01:41"/>
    <x v="1"/>
    <x v="73"/>
    <n v="26495.5"/>
    <x v="324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17:49:51"/>
    <d v="2015-08-10T17:49:51"/>
    <x v="13"/>
    <x v="22"/>
    <n v="601"/>
    <x v="325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1:14:18"/>
    <d v="2015-08-15T01:00:00"/>
    <x v="1"/>
    <x v="157"/>
    <n v="81316"/>
    <x v="326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7T20:49:40"/>
    <d v="2016-07-27T20:49:40"/>
    <x v="1"/>
    <x v="11"/>
    <n v="6308"/>
    <x v="327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3T20:30:50"/>
    <d v="2014-03-07T17:59:00"/>
    <x v="0"/>
    <x v="163"/>
    <n v="123444.12"/>
    <x v="328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7T19:52:52"/>
    <d v="2015-05-07T19:52:52"/>
    <x v="32"/>
    <x v="31"/>
    <n v="1000"/>
    <x v="31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7T20:00:51"/>
    <d v="2011-12-17T19:59:00"/>
    <x v="18"/>
    <x v="44"/>
    <n v="20122"/>
    <x v="329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2:12:51"/>
    <d v="2011-09-07T22:00:00"/>
    <x v="1"/>
    <x v="19"/>
    <n v="18667"/>
    <x v="33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2:00:52"/>
    <d v="2013-10-10T12:00:52"/>
    <x v="0"/>
    <x v="83"/>
    <n v="55223"/>
    <x v="331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4:38:02"/>
    <d v="2016-04-17T13:38:02"/>
    <x v="42"/>
    <x v="164"/>
    <n v="5942.6699999999992"/>
    <x v="33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16:49:20"/>
    <d v="2012-04-27T16:32:00"/>
    <x v="6"/>
    <x v="3"/>
    <n v="10804.45"/>
    <x v="333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08:33:26"/>
    <d v="2012-07-07T08:33:26"/>
    <x v="13"/>
    <x v="43"/>
    <n v="16000"/>
    <x v="3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3:38:04"/>
    <d v="2010-08-31T22:44:00"/>
    <x v="43"/>
    <x v="165"/>
    <n v="12929.35"/>
    <x v="33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4:02:06"/>
    <d v="2015-04-29T14:02:06"/>
    <x v="11"/>
    <x v="63"/>
    <n v="9387"/>
    <x v="33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16:01:07"/>
    <d v="2016-12-14T07:00:00"/>
    <x v="1"/>
    <x v="98"/>
    <n v="27342.080000000002"/>
    <x v="336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0:15:47"/>
    <d v="2014-05-16T22:30:00"/>
    <x v="1"/>
    <x v="3"/>
    <n v="11230.25"/>
    <x v="33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15:12:50"/>
    <d v="2011-08-07T15:12:50"/>
    <x v="1"/>
    <x v="83"/>
    <n v="51906"/>
    <x v="338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07:56:57"/>
    <d v="2015-11-05T08:56:57"/>
    <x v="22"/>
    <x v="18"/>
    <n v="2833"/>
    <x v="339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2:27:21"/>
    <d v="2011-08-10T02:08:00"/>
    <x v="30"/>
    <x v="11"/>
    <n v="5263"/>
    <x v="34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0:04:22"/>
    <d v="2014-02-05T18:04:00"/>
    <x v="18"/>
    <x v="21"/>
    <n v="36082"/>
    <x v="341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3T21:02:19"/>
    <d v="2014-03-05T21:02:19"/>
    <x v="1"/>
    <x v="166"/>
    <n v="3036"/>
    <x v="342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4T22:53:57"/>
    <d v="2011-05-09T00:59:00"/>
    <x v="35"/>
    <x v="91"/>
    <n v="3015.73"/>
    <x v="343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15:54:10"/>
    <d v="2011-11-19T16:54:10"/>
    <x v="12"/>
    <x v="18"/>
    <n v="2031"/>
    <x v="344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2:39:50"/>
    <d v="2013-11-05T13:39:50"/>
    <x v="4"/>
    <x v="32"/>
    <n v="6086.26"/>
    <x v="345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15:42:24"/>
    <d v="2016-07-22T15:42:24"/>
    <x v="1"/>
    <x v="2"/>
    <n v="875.52"/>
    <x v="34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18:33:17"/>
    <d v="2015-06-18T18:33:17"/>
    <x v="12"/>
    <x v="167"/>
    <n v="975.08"/>
    <x v="34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19T23:13:24"/>
    <d v="2013-12-22T00:00:00"/>
    <x v="15"/>
    <x v="12"/>
    <n v="30315"/>
    <x v="348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2:49:38"/>
    <d v="2012-07-25T12:49:38"/>
    <x v="3"/>
    <x v="34"/>
    <n v="3171"/>
    <x v="349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16:03:31"/>
    <d v="2012-07-19T16:03:31"/>
    <x v="1"/>
    <x v="168"/>
    <n v="13451"/>
    <x v="35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1T20:31:05"/>
    <d v="2013-10-11T20:31:05"/>
    <x v="1"/>
    <x v="19"/>
    <n v="19028"/>
    <x v="351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15:26:42"/>
    <d v="2014-10-17T07:00:00"/>
    <x v="34"/>
    <x v="169"/>
    <n v="1086.8455999999999"/>
    <x v="352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4:30:31"/>
    <d v="2014-02-08T04:30:31"/>
    <x v="1"/>
    <x v="31"/>
    <n v="1202.17"/>
    <x v="35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18:17:40"/>
    <d v="2013-04-07T23:33:00"/>
    <x v="54"/>
    <x v="170"/>
    <n v="10526"/>
    <x v="35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1:46:37"/>
    <d v="2015-07-23T01:46:37"/>
    <x v="1"/>
    <x v="171"/>
    <n v="22542"/>
    <x v="355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15:13:07"/>
    <d v="2013-06-29T15:13:07"/>
    <x v="12"/>
    <x v="6"/>
    <n v="8035"/>
    <x v="356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0:40:31"/>
    <d v="2014-03-13T23:40:31"/>
    <x v="18"/>
    <x v="172"/>
    <n v="14.5"/>
    <x v="357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06:47:36"/>
    <d v="2015-08-21T06:47:36"/>
    <x v="12"/>
    <x v="43"/>
    <n v="301"/>
    <x v="358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1:14:57"/>
    <d v="2014-09-11T01:14:57"/>
    <x v="1"/>
    <x v="141"/>
    <n v="430"/>
    <x v="359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17:13:50"/>
    <d v="2013-06-05T17:13:50"/>
    <x v="1"/>
    <x v="44"/>
    <n v="153"/>
    <x v="36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4:01:39"/>
    <d v="2012-03-26T03:01:39"/>
    <x v="42"/>
    <x v="10"/>
    <n v="203.9"/>
    <x v="361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15:40:04"/>
    <d v="2015-11-27T16:40:04"/>
    <x v="12"/>
    <x v="83"/>
    <n v="6"/>
    <x v="362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2:05:14"/>
    <d v="2016-03-01T12:05:14"/>
    <x v="1"/>
    <x v="3"/>
    <n v="133"/>
    <x v="363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16:49:00"/>
    <d v="2015-10-22T13:59:00"/>
    <x v="55"/>
    <x v="158"/>
    <n v="0"/>
    <x v="109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3:24:05"/>
    <d v="2014-06-16T17:00:00"/>
    <x v="31"/>
    <x v="15"/>
    <n v="676"/>
    <x v="364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16:38:02"/>
    <d v="2009-11-26T23:59:00"/>
    <x v="56"/>
    <x v="11"/>
    <n v="0"/>
    <x v="10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6T21:34:27"/>
    <d v="2013-09-10T21:34:27"/>
    <x v="13"/>
    <x v="31"/>
    <n v="24"/>
    <x v="365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15:54:43"/>
    <d v="2016-07-05T15:54:43"/>
    <x v="1"/>
    <x v="25"/>
    <n v="531.20000000000005"/>
    <x v="366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2:26:21"/>
    <d v="2015-10-21T12:26:21"/>
    <x v="12"/>
    <x v="32"/>
    <n v="570"/>
    <x v="367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0:07:02"/>
    <d v="2015-10-11T10:07:02"/>
    <x v="12"/>
    <x v="10"/>
    <n v="0"/>
    <x v="109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15:01:42"/>
    <d v="2013-12-01T16:01:42"/>
    <x v="39"/>
    <x v="34"/>
    <n v="125"/>
    <x v="15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2:56:20"/>
    <d v="2013-09-13T12:56:20"/>
    <x v="1"/>
    <x v="95"/>
    <n v="3"/>
    <x v="368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3:41:53"/>
    <d v="2013-07-31T03:41:53"/>
    <x v="1"/>
    <x v="31"/>
    <n v="0"/>
    <x v="109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2:38:46"/>
    <d v="2016-10-08T02:38:46"/>
    <x v="12"/>
    <x v="47"/>
    <n v="0"/>
    <x v="109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1:15:58"/>
    <d v="2015-11-18T02:15:58"/>
    <x v="1"/>
    <x v="44"/>
    <n v="1876"/>
    <x v="369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3:16:58"/>
    <d v="2014-10-17T13:16:58"/>
    <x v="2"/>
    <x v="66"/>
    <n v="0"/>
    <x v="10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18:39:13"/>
    <d v="2016-03-24T17:39:13"/>
    <x v="18"/>
    <x v="11"/>
    <n v="5"/>
    <x v="37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4:03:16"/>
    <d v="2013-11-02T14:03:16"/>
    <x v="1"/>
    <x v="173"/>
    <n v="0"/>
    <x v="109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16:19:43"/>
    <d v="2015-02-19T16:19:43"/>
    <x v="1"/>
    <x v="137"/>
    <n v="6691"/>
    <x v="371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0T19:21:41"/>
    <d v="2014-02-09T19:21:41"/>
    <x v="1"/>
    <x v="174"/>
    <n v="7.6"/>
    <x v="37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16:46:01"/>
    <d v="2012-02-15T16:46:01"/>
    <x v="12"/>
    <x v="31"/>
    <n v="50"/>
    <x v="152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3:02:55"/>
    <d v="2015-05-21T03:02:55"/>
    <x v="13"/>
    <x v="175"/>
    <n v="2"/>
    <x v="372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1T21:00:20"/>
    <d v="2015-03-03T21:00:20"/>
    <x v="1"/>
    <x v="170"/>
    <n v="766"/>
    <x v="373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08:19:23"/>
    <d v="2013-03-23T07:19:23"/>
    <x v="34"/>
    <x v="176"/>
    <n v="6.4"/>
    <x v="37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3:11:35"/>
    <d v="2014-05-14T13:11:35"/>
    <x v="32"/>
    <x v="34"/>
    <n v="82.01"/>
    <x v="37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08:38:05"/>
    <d v="2013-10-17T08:38:05"/>
    <x v="1"/>
    <x v="38"/>
    <n v="57.6"/>
    <x v="376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17:43:20"/>
    <d v="2014-02-14T17:43:20"/>
    <x v="1"/>
    <x v="83"/>
    <n v="396"/>
    <x v="377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2:09:51"/>
    <d v="2014-01-25T12:09:51"/>
    <x v="1"/>
    <x v="44"/>
    <n v="0"/>
    <x v="109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1:53:35"/>
    <d v="2015-05-13T11:53:35"/>
    <x v="1"/>
    <x v="56"/>
    <n v="480"/>
    <x v="378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4:47:59"/>
    <d v="2015-02-19T14:47:59"/>
    <x v="3"/>
    <x v="177"/>
    <n v="26"/>
    <x v="37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2:12:51"/>
    <d v="2014-11-26T08:14:00"/>
    <x v="1"/>
    <x v="3"/>
    <n v="82"/>
    <x v="38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2T19:03:42"/>
    <d v="2012-04-16T19:31:00"/>
    <x v="11"/>
    <x v="135"/>
    <n v="45"/>
    <x v="381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1:40:01"/>
    <d v="2013-10-21T22:59:00"/>
    <x v="22"/>
    <x v="178"/>
    <n v="61"/>
    <x v="382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3:25:12"/>
    <d v="2014-08-16T13:25:12"/>
    <x v="1"/>
    <x v="179"/>
    <n v="0"/>
    <x v="109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1:47:40"/>
    <d v="2013-05-14T11:47:40"/>
    <x v="1"/>
    <x v="168"/>
    <n v="1050.8800000000001"/>
    <x v="383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0:22:07"/>
    <d v="2011-11-13T11:22:07"/>
    <x v="12"/>
    <x v="180"/>
    <n v="25"/>
    <x v="384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08:01:15"/>
    <d v="2014-05-31T23:00:00"/>
    <x v="0"/>
    <x v="0"/>
    <n v="25"/>
    <x v="38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15:19:27"/>
    <d v="2013-06-02T15:19:27"/>
    <x v="32"/>
    <x v="181"/>
    <n v="0"/>
    <x v="109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0T22:02:21"/>
    <d v="2011-08-09T22:02:21"/>
    <x v="12"/>
    <x v="74"/>
    <n v="0"/>
    <x v="109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2:02:33"/>
    <d v="2011-09-24T12:02:33"/>
    <x v="12"/>
    <x v="71"/>
    <n v="1250"/>
    <x v="38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15:22:15"/>
    <d v="2016-05-18T15:22:15"/>
    <x v="32"/>
    <x v="182"/>
    <n v="1.1299999999999999"/>
    <x v="387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0T21:52:54"/>
    <d v="2014-06-26T21:52:54"/>
    <x v="3"/>
    <x v="173"/>
    <n v="138"/>
    <x v="388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17:37:44"/>
    <d v="2012-09-07T17:37:44"/>
    <x v="1"/>
    <x v="3"/>
    <n v="76"/>
    <x v="389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1:18:54"/>
    <d v="2012-09-28T11:18:54"/>
    <x v="11"/>
    <x v="44"/>
    <n v="4315"/>
    <x v="39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1T23:01:23"/>
    <d v="2012-07-10T22:51:05"/>
    <x v="42"/>
    <x v="63"/>
    <n v="0"/>
    <x v="109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18:45:24"/>
    <d v="2014-09-05T18:45:24"/>
    <x v="12"/>
    <x v="183"/>
    <n v="0"/>
    <x v="10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6T23:01:29"/>
    <d v="2014-01-15T23:00:00"/>
    <x v="46"/>
    <x v="11"/>
    <n v="51"/>
    <x v="391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2:19:39"/>
    <d v="2014-04-19T11:19:39"/>
    <x v="7"/>
    <x v="71"/>
    <n v="6541"/>
    <x v="392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17:08:38"/>
    <d v="2014-08-23T17:08:38"/>
    <x v="1"/>
    <x v="184"/>
    <n v="141"/>
    <x v="39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1:45:19"/>
    <d v="2014-09-17T11:45:19"/>
    <x v="1"/>
    <x v="12"/>
    <n v="861"/>
    <x v="394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2:53:49"/>
    <d v="2017-02-17T02:53:49"/>
    <x v="1"/>
    <x v="172"/>
    <n v="1"/>
    <x v="39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5T21:04:03"/>
    <d v="2015-05-05T21:04:03"/>
    <x v="1"/>
    <x v="18"/>
    <n v="0"/>
    <x v="109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18:24:01"/>
    <d v="2014-06-02T22:59:00"/>
    <x v="6"/>
    <x v="185"/>
    <n v="4906.59"/>
    <x v="39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15:02:14"/>
    <d v="2012-05-18T15:02:14"/>
    <x v="12"/>
    <x v="61"/>
    <n v="0"/>
    <x v="109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16:51:49"/>
    <d v="2015-04-01T15:51:49"/>
    <x v="18"/>
    <x v="3"/>
    <n v="0"/>
    <x v="10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4:47:15"/>
    <d v="2014-11-21T05:47:15"/>
    <x v="12"/>
    <x v="43"/>
    <n v="4884"/>
    <x v="397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07:00:15"/>
    <d v="2013-08-09T07:00:15"/>
    <x v="1"/>
    <x v="141"/>
    <n v="7764"/>
    <x v="398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1:08:09"/>
    <d v="2012-10-10T11:08:09"/>
    <x v="1"/>
    <x v="12"/>
    <n v="1830"/>
    <x v="39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16:31:30"/>
    <d v="2016-04-14T09:34:00"/>
    <x v="14"/>
    <x v="3"/>
    <n v="10"/>
    <x v="37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29T23:44:32"/>
    <d v="2013-01-28T23:44:32"/>
    <x v="12"/>
    <x v="142"/>
    <n v="9638.4"/>
    <x v="40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17:32:52"/>
    <d v="2015-11-05T18:32:52"/>
    <x v="16"/>
    <x v="186"/>
    <n v="190.72"/>
    <x v="401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07:08:19"/>
    <d v="2013-05-17T07:08:19"/>
    <x v="1"/>
    <x v="187"/>
    <n v="10643.212800000001"/>
    <x v="402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17:37:19"/>
    <d v="2014-06-01T17:37:19"/>
    <x v="1"/>
    <x v="188"/>
    <n v="36"/>
    <x v="40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09:16:34"/>
    <d v="2016-12-25T10:16:34"/>
    <x v="12"/>
    <x v="157"/>
    <n v="0"/>
    <x v="109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09T20:18:20"/>
    <d v="2017-01-08T20:18:20"/>
    <x v="1"/>
    <x v="15"/>
    <n v="0"/>
    <x v="109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06:33:36"/>
    <d v="2012-01-05T06:33:00"/>
    <x v="1"/>
    <x v="189"/>
    <n v="215"/>
    <x v="404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18:14:45"/>
    <d v="2012-08-22T18:14:45"/>
    <x v="1"/>
    <x v="31"/>
    <n v="0"/>
    <x v="109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18:34:59"/>
    <d v="2016-01-27T18:34:59"/>
    <x v="1"/>
    <x v="3"/>
    <n v="0"/>
    <x v="10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3T19:50:30"/>
    <d v="2016-10-12T19:50:30"/>
    <x v="12"/>
    <x v="190"/>
    <n v="0"/>
    <x v="109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2:25:38"/>
    <d v="2015-05-20T12:25:38"/>
    <x v="1"/>
    <x v="176"/>
    <n v="0"/>
    <x v="109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4:56:05"/>
    <d v="2014-07-02T22:00:00"/>
    <x v="17"/>
    <x v="44"/>
    <n v="31"/>
    <x v="405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4:51:45"/>
    <d v="2015-07-16T14:51:45"/>
    <x v="1"/>
    <x v="156"/>
    <n v="0"/>
    <x v="109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17:21:14"/>
    <d v="2014-02-10T17:21:14"/>
    <x v="12"/>
    <x v="175"/>
    <n v="1"/>
    <x v="40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1T19:54:25"/>
    <d v="2014-12-25T00:00:00"/>
    <x v="57"/>
    <x v="108"/>
    <n v="30"/>
    <x v="40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3:17:29"/>
    <d v="2011-12-23T13:17:29"/>
    <x v="43"/>
    <x v="191"/>
    <n v="2994"/>
    <x v="40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16:29:28"/>
    <d v="2009-10-12T15:59:00"/>
    <x v="58"/>
    <x v="44"/>
    <n v="1910"/>
    <x v="40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16:15:51"/>
    <d v="2010-05-08T17:16:00"/>
    <x v="42"/>
    <x v="158"/>
    <n v="215"/>
    <x v="41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0:37:31"/>
    <d v="2011-07-09T00:37:31"/>
    <x v="1"/>
    <x v="3"/>
    <n v="0"/>
    <x v="109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08:17:05"/>
    <d v="2012-03-18T07:17:05"/>
    <x v="18"/>
    <x v="44"/>
    <n v="230"/>
    <x v="41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07:38:23"/>
    <d v="2015-01-17T07:38:23"/>
    <x v="1"/>
    <x v="192"/>
    <n v="145.92000000000002"/>
    <x v="412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18:36:27"/>
    <d v="2012-04-10T17:36:27"/>
    <x v="42"/>
    <x v="193"/>
    <n v="335"/>
    <x v="413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09T21:21:26"/>
    <d v="2015-12-24T21:21:26"/>
    <x v="11"/>
    <x v="15"/>
    <n v="52"/>
    <x v="414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08:15:20"/>
    <d v="2013-08-10T08:15:20"/>
    <x v="1"/>
    <x v="79"/>
    <n v="250"/>
    <x v="415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18:00:57"/>
    <d v="2012-10-19T18:00:57"/>
    <x v="11"/>
    <x v="44"/>
    <n v="640"/>
    <x v="416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6T19:35:01"/>
    <d v="2012-05-25T09:14:00"/>
    <x v="42"/>
    <x v="83"/>
    <n v="400"/>
    <x v="417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0:09:30"/>
    <d v="2015-06-28T10:09:30"/>
    <x v="1"/>
    <x v="194"/>
    <n v="12.8"/>
    <x v="418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0T23:13:59"/>
    <d v="2016-02-29T23:13:59"/>
    <x v="1"/>
    <x v="36"/>
    <n v="0"/>
    <x v="10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2:16:22"/>
    <d v="2013-04-06T01:16:22"/>
    <x v="18"/>
    <x v="11"/>
    <n v="150"/>
    <x v="419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2:48:47"/>
    <d v="2016-11-20T13:48:47"/>
    <x v="11"/>
    <x v="6"/>
    <n v="11"/>
    <x v="42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0:41:45"/>
    <d v="2016-08-15T02:00:00"/>
    <x v="7"/>
    <x v="83"/>
    <n v="6962"/>
    <x v="421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09:44:07"/>
    <d v="2014-08-09T09:44:07"/>
    <x v="1"/>
    <x v="103"/>
    <n v="38"/>
    <x v="422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06:46:41"/>
    <d v="2015-12-29T06:46:41"/>
    <x v="4"/>
    <x v="195"/>
    <n v="24651"/>
    <x v="423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3:41:20"/>
    <d v="2015-05-27T13:41:20"/>
    <x v="12"/>
    <x v="194"/>
    <n v="0"/>
    <x v="109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09:46:01"/>
    <d v="2017-02-02T09:46:01"/>
    <x v="1"/>
    <x v="43"/>
    <n v="205"/>
    <x v="424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09:47:04"/>
    <d v="2015-09-06T09:46:00"/>
    <x v="18"/>
    <x v="196"/>
    <n v="0"/>
    <x v="109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4:23:41"/>
    <d v="2012-12-05T04:23:41"/>
    <x v="1"/>
    <x v="197"/>
    <n v="2746"/>
    <x v="42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1:51:01"/>
    <d v="2015-12-10T11:51:01"/>
    <x v="1"/>
    <x v="194"/>
    <n v="6534.4000000000005"/>
    <x v="4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2T21:13:39"/>
    <d v="2016-10-31T23:59:00"/>
    <x v="18"/>
    <x v="11"/>
    <n v="5232"/>
    <x v="427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2-29T19:58:45"/>
    <d v="2016-03-20T18:58:45"/>
    <x v="19"/>
    <x v="10"/>
    <n v="3440"/>
    <x v="89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1T22:11:16"/>
    <d v="2015-09-20T22:11:16"/>
    <x v="1"/>
    <x v="11"/>
    <n v="6030"/>
    <x v="428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2:12:49"/>
    <d v="2016-06-01T12:12:49"/>
    <x v="1"/>
    <x v="108"/>
    <n v="4868.5440000000008"/>
    <x v="42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4:37:21"/>
    <d v="2014-09-13T04:37:21"/>
    <x v="11"/>
    <x v="15"/>
    <n v="12000"/>
    <x v="3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09:12:24"/>
    <d v="2015-08-07T12:00:00"/>
    <x v="0"/>
    <x v="16"/>
    <n v="2188.8000000000002"/>
    <x v="43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7T23:56:06"/>
    <d v="2017-02-17T11:05:00"/>
    <x v="1"/>
    <x v="3"/>
    <n v="10085"/>
    <x v="43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17:05:07"/>
    <d v="2015-06-21T16:20:00"/>
    <x v="32"/>
    <x v="198"/>
    <n v="1330"/>
    <x v="432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0T19:44:54"/>
    <d v="2017-01-11T00:00:00"/>
    <x v="22"/>
    <x v="199"/>
    <n v="1189.4000000000001"/>
    <x v="433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09:11:08"/>
    <d v="2015-06-23T21:00:00"/>
    <x v="22"/>
    <x v="200"/>
    <n v="3670"/>
    <x v="434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1T20:33:49"/>
    <d v="2016-12-17T01:59:00"/>
    <x v="11"/>
    <x v="26"/>
    <n v="4000"/>
    <x v="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2T19:10:08"/>
    <d v="2016-05-12T19:10:08"/>
    <x v="1"/>
    <x v="3"/>
    <n v="12325"/>
    <x v="435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05:26:05"/>
    <d v="2016-05-16T05:26:05"/>
    <x v="34"/>
    <x v="38"/>
    <n v="2565.12"/>
    <x v="2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4:27:50"/>
    <d v="2015-11-01T18:00:00"/>
    <x v="45"/>
    <x v="48"/>
    <n v="1884"/>
    <x v="436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08:05:05"/>
    <d v="2017-01-06T08:05:05"/>
    <x v="1"/>
    <x v="38"/>
    <n v="2624"/>
    <x v="78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3:16:47"/>
    <d v="2015-08-03T13:00:00"/>
    <x v="4"/>
    <x v="201"/>
    <n v="4995.2"/>
    <x v="43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3:26:31"/>
    <d v="2015-11-04T14:26:31"/>
    <x v="1"/>
    <x v="18"/>
    <n v="2410"/>
    <x v="1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4:04:23"/>
    <d v="2016-05-13T14:04:23"/>
    <x v="1"/>
    <x v="11"/>
    <n v="15121"/>
    <x v="4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3T20:11:47"/>
    <d v="2016-07-04T20:11:47"/>
    <x v="22"/>
    <x v="2"/>
    <n v="644.12160000000006"/>
    <x v="4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4:36:46"/>
    <d v="2015-02-04T14:36:46"/>
    <x v="1"/>
    <x v="43"/>
    <n v="1"/>
    <x v="4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8T20:07:14"/>
    <d v="2015-10-28T20:07:14"/>
    <x v="1"/>
    <x v="67"/>
    <n v="25"/>
    <x v="4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d v="2016-03-04T12:41:56"/>
    <d v="2016-05-03T11:41:56"/>
    <x v="42"/>
    <x v="202"/>
    <n v="1"/>
    <x v="4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1T21:12:42"/>
    <d v="2014-10-31T21:12:42"/>
    <x v="1"/>
    <x v="203"/>
    <n v="50.4"/>
    <x v="4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0:46:00"/>
    <d v="2016-07-04T10:46:00"/>
    <x v="1"/>
    <x v="9"/>
    <n v="6"/>
    <x v="4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09:13:09"/>
    <d v="2015-11-15T10:13:09"/>
    <x v="4"/>
    <x v="204"/>
    <n v="15471.96"/>
    <x v="4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1:01:55"/>
    <d v="2015-10-17T11:01:55"/>
    <x v="11"/>
    <x v="175"/>
    <n v="52"/>
    <x v="4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1:42:44"/>
    <d v="2016-02-10T11:42:44"/>
    <x v="1"/>
    <x v="205"/>
    <n v="0"/>
    <x v="109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16:40:48"/>
    <d v="2015-10-29T16:40:48"/>
    <x v="1"/>
    <x v="168"/>
    <n v="11.52"/>
    <x v="44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d v="2015-06-08T10:17:02"/>
    <d v="2015-07-08T10:17:02"/>
    <x v="1"/>
    <x v="62"/>
    <n v="87.04"/>
    <x v="448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d v="2017-01-18T11:17:25"/>
    <d v="2017-01-31T00:00:00"/>
    <x v="59"/>
    <x v="59"/>
    <n v="26.6"/>
    <x v="449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1:37:04"/>
    <d v="2015-08-01T12:53:00"/>
    <x v="7"/>
    <x v="131"/>
    <n v="3781"/>
    <x v="45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09:48:16"/>
    <d v="2016-01-09T09:48:16"/>
    <x v="12"/>
    <x v="206"/>
    <n v="0"/>
    <x v="109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2:16:31"/>
    <d v="2014-11-14T13:16:31"/>
    <x v="1"/>
    <x v="73"/>
    <n v="123"/>
    <x v="45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1:26:12"/>
    <d v="2014-10-19T11:26:12"/>
    <x v="1"/>
    <x v="207"/>
    <n v="1416"/>
    <x v="45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3:29:03"/>
    <d v="2016-06-12T03:29:03"/>
    <x v="1"/>
    <x v="205"/>
    <n v="0"/>
    <x v="109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15:38:37"/>
    <d v="2016-01-06T15:38:37"/>
    <x v="1"/>
    <x v="6"/>
    <n v="200"/>
    <x v="453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d v="2016-11-02T17:36:43"/>
    <d v="2016-12-02T18:36:43"/>
    <x v="1"/>
    <x v="208"/>
    <n v="1543.58"/>
    <x v="454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16:11:45"/>
    <d v="2015-03-24T15:11:45"/>
    <x v="18"/>
    <x v="56"/>
    <n v="0"/>
    <x v="109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d v="2015-11-13T01:47:40"/>
    <d v="2015-12-13T01:47:40"/>
    <x v="1"/>
    <x v="209"/>
    <n v="50"/>
    <x v="455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3:30:45"/>
    <d v="2014-12-17T13:30:45"/>
    <x v="1"/>
    <x v="210"/>
    <n v="9.120000000000001"/>
    <x v="456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0:48:33"/>
    <d v="2015-10-26T10:48:33"/>
    <x v="6"/>
    <x v="43"/>
    <n v="55"/>
    <x v="45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4:20:15"/>
    <d v="2016-12-18T04:20:15"/>
    <x v="1"/>
    <x v="204"/>
    <n v="0"/>
    <x v="109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d v="2015-01-17T20:40:47"/>
    <d v="2015-02-16T20:40:47"/>
    <x v="1"/>
    <x v="211"/>
    <n v="48.96"/>
    <x v="458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17:37:55"/>
    <d v="2016-03-12T17:37:55"/>
    <x v="1"/>
    <x v="212"/>
    <n v="1.1299999999999999"/>
    <x v="459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3:50:49"/>
    <d v="2015-07-10T13:50:49"/>
    <x v="1"/>
    <x v="35"/>
    <n v="0"/>
    <x v="10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1:25:33"/>
    <d v="2016-07-14T11:25:33"/>
    <x v="1"/>
    <x v="11"/>
    <n v="1"/>
    <x v="46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15:13:14"/>
    <d v="2015-01-01T15:13:14"/>
    <x v="1"/>
    <x v="3"/>
    <n v="0"/>
    <x v="109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17:07:03"/>
    <d v="2016-01-16T06:00:00"/>
    <x v="8"/>
    <x v="213"/>
    <n v="166.60000000000002"/>
    <x v="461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15:20:12"/>
    <d v="2016-01-01T15:20:12"/>
    <x v="1"/>
    <x v="214"/>
    <n v="15.2"/>
    <x v="417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4:09:29"/>
    <d v="2016-02-18T14:09:29"/>
    <x v="1"/>
    <x v="129"/>
    <n v="142"/>
    <x v="46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4:35:23"/>
    <d v="2015-07-26T22:59:00"/>
    <x v="19"/>
    <x v="73"/>
    <n v="106"/>
    <x v="46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2:11:28"/>
    <d v="2015-11-04T13:11:28"/>
    <x v="1"/>
    <x v="34"/>
    <n v="0"/>
    <x v="109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19T20:12:11"/>
    <d v="2015-01-17T20:12:00"/>
    <x v="47"/>
    <x v="215"/>
    <n v="346"/>
    <x v="46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05:38:27"/>
    <d v="2016-10-19T05:38:27"/>
    <x v="1"/>
    <x v="216"/>
    <n v="102.4"/>
    <x v="465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1:37:23"/>
    <d v="2015-06-13T11:37:23"/>
    <x v="1"/>
    <x v="217"/>
    <n v="292.66999999999996"/>
    <x v="466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06:19:12"/>
    <d v="2015-03-28T05:19:12"/>
    <x v="42"/>
    <x v="75"/>
    <n v="1"/>
    <x v="467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09:08:22"/>
    <d v="2016-05-20T09:08:22"/>
    <x v="12"/>
    <x v="11"/>
    <n v="10"/>
    <x v="418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08:53:13"/>
    <d v="2015-09-07T08:53:13"/>
    <x v="34"/>
    <x v="218"/>
    <n v="17.920000000000002"/>
    <x v="46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15:27:03"/>
    <d v="2014-12-25T15:27:03"/>
    <x v="1"/>
    <x v="15"/>
    <n v="175"/>
    <x v="46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16:47:47"/>
    <d v="2016-09-22T16:47:47"/>
    <x v="1"/>
    <x v="10"/>
    <n v="1"/>
    <x v="108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2T19:18:24"/>
    <d v="2015-08-01T19:18:24"/>
    <x v="1"/>
    <x v="53"/>
    <n v="0"/>
    <x v="109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2:45:19"/>
    <d v="2015-03-15T13:00:00"/>
    <x v="17"/>
    <x v="74"/>
    <n v="0"/>
    <x v="109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17:31:27"/>
    <d v="2015-03-19T16:31:27"/>
    <x v="18"/>
    <x v="7"/>
    <n v="1"/>
    <x v="47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2:11:56"/>
    <d v="2015-03-16T11:11:56"/>
    <x v="18"/>
    <x v="31"/>
    <n v="10"/>
    <x v="471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4:22:57"/>
    <d v="2015-11-30T19:00:00"/>
    <x v="60"/>
    <x v="219"/>
    <n v="0"/>
    <x v="109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d v="2015-01-16T15:30:07"/>
    <d v="2015-02-15T15:30:07"/>
    <x v="1"/>
    <x v="3"/>
    <n v="56"/>
    <x v="472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3:10:33"/>
    <d v="2015-04-16T13:10:33"/>
    <x v="1"/>
    <x v="220"/>
    <n v="2071"/>
    <x v="47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d v="2016-09-18T13:28:06"/>
    <d v="2016-11-17T14:28:06"/>
    <x v="12"/>
    <x v="221"/>
    <n v="340.13"/>
    <x v="474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09:44:59"/>
    <d v="2015-07-08T09:44:59"/>
    <x v="13"/>
    <x v="63"/>
    <n v="1"/>
    <x v="47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08:18:51"/>
    <d v="2016-02-08T08:01:00"/>
    <x v="1"/>
    <x v="194"/>
    <n v="285.44"/>
    <x v="476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08:02:10"/>
    <d v="2015-07-22T08:02:10"/>
    <x v="1"/>
    <x v="74"/>
    <n v="61"/>
    <x v="477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0:34:20"/>
    <d v="2014-12-03T00:34:20"/>
    <x v="18"/>
    <x v="63"/>
    <n v="250"/>
    <x v="42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1:15:45"/>
    <d v="2015-04-06T10:15:45"/>
    <x v="18"/>
    <x v="2"/>
    <n v="147.20000000000002"/>
    <x v="478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3:43:26"/>
    <d v="2016-04-16T13:43:26"/>
    <x v="1"/>
    <x v="73"/>
    <n v="26"/>
    <x v="479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19T20:40:38"/>
    <d v="2015-05-03T20:40:38"/>
    <x v="11"/>
    <x v="74"/>
    <n v="426"/>
    <x v="48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16:31:32"/>
    <d v="2016-11-02T16:31:32"/>
    <x v="1"/>
    <x v="44"/>
    <n v="6"/>
    <x v="481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1:55:35"/>
    <d v="2016-07-31T11:00:00"/>
    <x v="8"/>
    <x v="63"/>
    <n v="20"/>
    <x v="48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4T19:03:01"/>
    <d v="2014-12-04T19:03:01"/>
    <x v="1"/>
    <x v="34"/>
    <n v="850"/>
    <x v="48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4:30:02"/>
    <d v="2015-03-08T10:16:00"/>
    <x v="17"/>
    <x v="83"/>
    <n v="31"/>
    <x v="484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4:09:22"/>
    <d v="2015-05-09T14:09:22"/>
    <x v="12"/>
    <x v="11"/>
    <n v="100"/>
    <x v="17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15:35:39"/>
    <d v="2014-12-26T15:35:39"/>
    <x v="1"/>
    <x v="174"/>
    <n v="106.4"/>
    <x v="485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4:03:35"/>
    <d v="2015-06-18T14:03:35"/>
    <x v="1"/>
    <x v="222"/>
    <n v="0"/>
    <x v="109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0:20:23"/>
    <d v="2014-08-14T10:20:23"/>
    <x v="1"/>
    <x v="43"/>
    <n v="590.02"/>
    <x v="486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8T19:50:56"/>
    <d v="2014-08-27T19:50:56"/>
    <x v="1"/>
    <x v="61"/>
    <n v="0"/>
    <x v="109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3:35:08"/>
    <d v="2015-08-23T03:35:08"/>
    <x v="11"/>
    <x v="11"/>
    <n v="131"/>
    <x v="48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0:36:49"/>
    <d v="2015-05-24T10:00:00"/>
    <x v="11"/>
    <x v="223"/>
    <n v="11.299999999999999"/>
    <x v="418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4:48:56"/>
    <d v="2015-11-22T15:48:56"/>
    <x v="1"/>
    <x v="224"/>
    <n v="0"/>
    <x v="109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d v="2015-05-16T17:06:20"/>
    <d v="2015-06-15T17:06:20"/>
    <x v="1"/>
    <x v="78"/>
    <n v="1461"/>
    <x v="48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d v="2015-10-29T19:49:04"/>
    <d v="2015-11-28T20:49:04"/>
    <x v="1"/>
    <x v="225"/>
    <n v="6.4"/>
    <x v="48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4:56:26"/>
    <d v="2015-04-22T14:56:26"/>
    <x v="1"/>
    <x v="226"/>
    <n v="0"/>
    <x v="109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08:27:17"/>
    <d v="2016-01-19T08:27:17"/>
    <x v="12"/>
    <x v="227"/>
    <n v="0"/>
    <x v="109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2T19:45:46"/>
    <d v="2016-09-01T19:45:46"/>
    <x v="1"/>
    <x v="228"/>
    <n v="0"/>
    <x v="109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06:55:20"/>
    <d v="2015-09-30T23:59:00"/>
    <x v="1"/>
    <x v="175"/>
    <n v="12818"/>
    <x v="49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4T20:29:00"/>
    <d v="2016-06-23T20:29:00"/>
    <x v="1"/>
    <x v="3"/>
    <n v="0"/>
    <x v="109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5T21:55:59"/>
    <d v="2015-09-24T21:55:59"/>
    <x v="1"/>
    <x v="229"/>
    <n v="0"/>
    <x v="10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4:01:47"/>
    <d v="2017-02-25T04:01:47"/>
    <x v="1"/>
    <x v="223"/>
    <n v="0"/>
    <x v="109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3:14:03"/>
    <d v="2015-05-08T03:14:03"/>
    <x v="11"/>
    <x v="38"/>
    <n v="76.8"/>
    <x v="419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4:26:43"/>
    <d v="2015-12-09T14:26:43"/>
    <x v="1"/>
    <x v="53"/>
    <n v="0"/>
    <x v="109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d v="2014-09-26T10:36:30"/>
    <d v="2014-11-25T11:36:30"/>
    <x v="12"/>
    <x v="230"/>
    <n v="1"/>
    <x v="49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2:12:18"/>
    <d v="2014-08-25T12:12:18"/>
    <x v="11"/>
    <x v="220"/>
    <n v="228"/>
    <x v="471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18:42:17"/>
    <d v="2016-07-07T18:42:17"/>
    <x v="1"/>
    <x v="73"/>
    <n v="261"/>
    <x v="49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3:35:38"/>
    <d v="2016-07-01T13:35:38"/>
    <x v="32"/>
    <x v="32"/>
    <n v="341"/>
    <x v="493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7T19:13:17"/>
    <d v="2015-05-27T19:13:17"/>
    <x v="1"/>
    <x v="211"/>
    <n v="0"/>
    <x v="109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18:44:01"/>
    <d v="2015-05-14T18:44:01"/>
    <x v="1"/>
    <x v="11"/>
    <n v="0"/>
    <x v="109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16:29:37"/>
    <d v="2017-03-26T15:29:37"/>
    <x v="18"/>
    <x v="231"/>
    <n v="0"/>
    <x v="109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08:25:39"/>
    <d v="2015-08-15T08:22:00"/>
    <x v="15"/>
    <x v="73"/>
    <n v="4345"/>
    <x v="494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2:21:51"/>
    <d v="2016-03-14T18:00:00"/>
    <x v="42"/>
    <x v="232"/>
    <n v="9.9"/>
    <x v="46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1:37:37"/>
    <d v="2014-07-13T11:37:37"/>
    <x v="1"/>
    <x v="11"/>
    <n v="0"/>
    <x v="109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0:18:28"/>
    <d v="2016-05-14T10:18:28"/>
    <x v="1"/>
    <x v="233"/>
    <n v="252"/>
    <x v="495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09:52:01"/>
    <d v="2015-09-06T00:10:00"/>
    <x v="18"/>
    <x v="234"/>
    <n v="10"/>
    <x v="496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3:32:09"/>
    <d v="2016-05-28T13:32:09"/>
    <x v="18"/>
    <x v="157"/>
    <n v="524.4"/>
    <x v="497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0:49:25"/>
    <d v="2015-11-25T11:49:25"/>
    <x v="1"/>
    <x v="235"/>
    <n v="0"/>
    <x v="109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2:11:02"/>
    <d v="2016-06-17T18:00:00"/>
    <x v="0"/>
    <x v="3"/>
    <n v="1245"/>
    <x v="498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17:17:09"/>
    <d v="2015-02-26T17:17:09"/>
    <x v="1"/>
    <x v="11"/>
    <n v="1"/>
    <x v="46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2T21:12:42"/>
    <d v="2015-04-11T21:12:42"/>
    <x v="1"/>
    <x v="73"/>
    <n v="2"/>
    <x v="168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05:55:50"/>
    <d v="2015-06-06T05:47:00"/>
    <x v="18"/>
    <x v="38"/>
    <n v="5.12"/>
    <x v="418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18:05:18"/>
    <d v="2017-02-25T18:04:00"/>
    <x v="31"/>
    <x v="236"/>
    <n v="0"/>
    <x v="109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d v="2017-01-24T09:14:22"/>
    <d v="2017-03-25T08:14:22"/>
    <x v="42"/>
    <x v="237"/>
    <n v="20.339999999999996"/>
    <x v="499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d v="2014-08-14T08:59:55"/>
    <d v="2014-10-13T08:59:55"/>
    <x v="12"/>
    <x v="106"/>
    <n v="1"/>
    <x v="50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05:05:15"/>
    <d v="2016-11-24T18:00:00"/>
    <x v="13"/>
    <x v="238"/>
    <n v="114.13"/>
    <x v="501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08:40:48"/>
    <d v="2015-08-13T08:40:48"/>
    <x v="1"/>
    <x v="141"/>
    <n v="47665"/>
    <x v="502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0:37:54"/>
    <d v="2015-08-19T10:37:54"/>
    <x v="8"/>
    <x v="235"/>
    <n v="330069.61"/>
    <x v="503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0:24:35"/>
    <d v="2015-05-31T10:24:35"/>
    <x v="60"/>
    <x v="73"/>
    <n v="26452"/>
    <x v="504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0:58:59"/>
    <d v="2014-10-28T20:00:00"/>
    <x v="43"/>
    <x v="73"/>
    <n v="75029.48"/>
    <x v="505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2T19:37:54"/>
    <d v="2016-08-11T19:37:54"/>
    <x v="1"/>
    <x v="18"/>
    <n v="5574"/>
    <x v="506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15:27:47"/>
    <d v="2014-08-11T15:27:47"/>
    <x v="1"/>
    <x v="184"/>
    <n v="1055.01"/>
    <x v="50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3:25:49"/>
    <d v="2016-03-17T12:25:49"/>
    <x v="18"/>
    <x v="239"/>
    <n v="1627.16"/>
    <x v="508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1:38:28"/>
    <d v="2014-10-14T11:38:28"/>
    <x v="6"/>
    <x v="21"/>
    <n v="44388"/>
    <x v="509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16:53:33"/>
    <d v="2014-09-16T16:53:33"/>
    <x v="22"/>
    <x v="34"/>
    <n v="3499"/>
    <x v="51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19T19:53:04"/>
    <d v="2014-12-18T20:53:04"/>
    <x v="12"/>
    <x v="61"/>
    <n v="1686"/>
    <x v="511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2T19:25:11"/>
    <d v="2014-12-12T19:25:11"/>
    <x v="1"/>
    <x v="73"/>
    <n v="25132"/>
    <x v="512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1:34:10"/>
    <d v="2016-12-01T12:34:10"/>
    <x v="1"/>
    <x v="10"/>
    <n v="3014"/>
    <x v="513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09:50:40"/>
    <d v="2015-08-20T09:50:40"/>
    <x v="61"/>
    <x v="131"/>
    <n v="106084.5"/>
    <x v="514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17:58:33"/>
    <d v="2015-07-08T17:58:33"/>
    <x v="1"/>
    <x v="15"/>
    <n v="32075"/>
    <x v="515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17:58:32"/>
    <d v="2015-03-12T16:58:32"/>
    <x v="18"/>
    <x v="6"/>
    <n v="11751"/>
    <x v="516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4:18:39"/>
    <d v="2016-04-17T13:18:39"/>
    <x v="42"/>
    <x v="11"/>
    <n v="10678"/>
    <x v="517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15:17:52"/>
    <d v="2015-12-23T15:17:52"/>
    <x v="1"/>
    <x v="43"/>
    <n v="18855"/>
    <x v="51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3T22:51:29"/>
    <d v="2015-07-26T13:00:00"/>
    <x v="15"/>
    <x v="240"/>
    <n v="30177"/>
    <x v="519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09:14:55"/>
    <d v="2015-08-23T09:14:55"/>
    <x v="1"/>
    <x v="10"/>
    <n v="3017"/>
    <x v="52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2:47:59"/>
    <d v="2014-11-09T13:47:59"/>
    <x v="1"/>
    <x v="83"/>
    <n v="1529"/>
    <x v="521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0:29:19"/>
    <d v="2016-10-23T10:29:19"/>
    <x v="1"/>
    <x v="3"/>
    <n v="95"/>
    <x v="52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05:30:47"/>
    <d v="2015-01-16T05:30:47"/>
    <x v="1"/>
    <x v="180"/>
    <n v="156"/>
    <x v="17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15:14:16"/>
    <d v="2015-07-18T15:14:16"/>
    <x v="1"/>
    <x v="12"/>
    <n v="105"/>
    <x v="52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0:59:35"/>
    <d v="2015-04-13T10:59:35"/>
    <x v="1"/>
    <x v="15"/>
    <n v="904"/>
    <x v="52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2:04:21"/>
    <d v="2017-01-13T12:04:21"/>
    <x v="12"/>
    <x v="3"/>
    <n v="1864"/>
    <x v="52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4:58:18"/>
    <d v="2014-08-17T14:58:18"/>
    <x v="1"/>
    <x v="79"/>
    <n v="8"/>
    <x v="52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3:57:43"/>
    <d v="2016-10-29T03:57:43"/>
    <x v="4"/>
    <x v="204"/>
    <n v="5661.2999999999993"/>
    <x v="52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4:57:02"/>
    <d v="2015-05-11T14:57:02"/>
    <x v="11"/>
    <x v="43"/>
    <n v="684"/>
    <x v="52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0:00:58"/>
    <d v="2016-07-06T10:00:58"/>
    <x v="1"/>
    <x v="33"/>
    <n v="4731.6499999999996"/>
    <x v="52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2:02:00"/>
    <d v="2016-06-19T03:10:00"/>
    <x v="39"/>
    <x v="241"/>
    <n v="29774.37"/>
    <x v="53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1:37:32"/>
    <d v="2015-01-13T23:00:00"/>
    <x v="39"/>
    <x v="12"/>
    <n v="11828"/>
    <x v="53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0:16:04"/>
    <d v="2014-12-31T23:59:00"/>
    <x v="1"/>
    <x v="83"/>
    <n v="10814"/>
    <x v="53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15:10:17"/>
    <d v="2014-09-01T15:10:17"/>
    <x v="11"/>
    <x v="74"/>
    <n v="205"/>
    <x v="53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2T21:47:07"/>
    <d v="2014-08-11T21:47:07"/>
    <x v="12"/>
    <x v="83"/>
    <n v="15"/>
    <x v="481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17:20:04"/>
    <d v="2015-01-01T01:59:00"/>
    <x v="18"/>
    <x v="32"/>
    <n v="891"/>
    <x v="53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3:26:21"/>
    <d v="2015-02-07T13:26:21"/>
    <x v="1"/>
    <x v="210"/>
    <n v="1117.96"/>
    <x v="535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4:41:35"/>
    <d v="2016-06-28T04:41:35"/>
    <x v="11"/>
    <x v="204"/>
    <n v="14454.96"/>
    <x v="53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4:02:18"/>
    <d v="2016-05-21T04:02:18"/>
    <x v="1"/>
    <x v="242"/>
    <n v="1108"/>
    <x v="537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1:41:49"/>
    <d v="2016-09-03T11:41:49"/>
    <x v="12"/>
    <x v="243"/>
    <n v="8827"/>
    <x v="53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07:02:11"/>
    <d v="2014-09-17T07:02:11"/>
    <x v="6"/>
    <x v="131"/>
    <n v="19434"/>
    <x v="539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4:20:04"/>
    <d v="2016-10-26T14:20:04"/>
    <x v="1"/>
    <x v="34"/>
    <n v="1"/>
    <x v="167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3:22:02"/>
    <d v="2017-03-14T12:22:02"/>
    <x v="18"/>
    <x v="83"/>
    <n v="53"/>
    <x v="54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16:36:04"/>
    <d v="2016-10-31T16:36:04"/>
    <x v="4"/>
    <x v="21"/>
    <n v="298"/>
    <x v="541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06:21:31"/>
    <d v="2014-07-24T22:00:00"/>
    <x v="6"/>
    <x v="244"/>
    <n v="23948"/>
    <x v="542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15:47:52"/>
    <d v="2015-01-12T15:47:52"/>
    <x v="11"/>
    <x v="18"/>
    <n v="553"/>
    <x v="54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1:09:30"/>
    <d v="2015-08-03T11:09:30"/>
    <x v="1"/>
    <x v="99"/>
    <n v="0"/>
    <x v="109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3:00:53"/>
    <d v="2017-02-05T13:00:53"/>
    <x v="12"/>
    <x v="245"/>
    <n v="173.95000000000002"/>
    <x v="544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4T21:30:53"/>
    <d v="2015-10-14T21:30:53"/>
    <x v="1"/>
    <x v="44"/>
    <n v="14598"/>
    <x v="54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1:01:37"/>
    <d v="2016-12-07T23:59:00"/>
    <x v="8"/>
    <x v="79"/>
    <n v="115297.5"/>
    <x v="546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0:14:01"/>
    <d v="2016-09-09T01:00:00"/>
    <x v="43"/>
    <x v="44"/>
    <n v="2468"/>
    <x v="547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2T19:40:46"/>
    <d v="2015-06-30T19:40:46"/>
    <x v="31"/>
    <x v="83"/>
    <n v="260"/>
    <x v="54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4:01:03"/>
    <d v="2016-12-22T04:01:03"/>
    <x v="1"/>
    <x v="98"/>
    <n v="1671.68"/>
    <x v="549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4:23:47"/>
    <d v="2015-04-30T14:23:47"/>
    <x v="1"/>
    <x v="74"/>
    <n v="35338"/>
    <x v="55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0:55:59"/>
    <d v="2017-02-01T10:55:59"/>
    <x v="1"/>
    <x v="78"/>
    <n v="590"/>
    <x v="55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07:30:20"/>
    <d v="2014-10-31T07:30:20"/>
    <x v="1"/>
    <x v="175"/>
    <n v="636"/>
    <x v="552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17:15:02"/>
    <d v="2014-07-25T17:15:02"/>
    <x v="1"/>
    <x v="246"/>
    <n v="1.1299999999999999"/>
    <x v="55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07:33:09"/>
    <d v="2016-02-03T07:33:09"/>
    <x v="13"/>
    <x v="223"/>
    <n v="2620.4699999999998"/>
    <x v="554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17:20:45"/>
    <d v="2014-09-17T21:00:00"/>
    <x v="39"/>
    <x v="74"/>
    <n v="15390"/>
    <x v="55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06:39:08"/>
    <d v="2013-11-22T11:00:00"/>
    <x v="61"/>
    <x v="84"/>
    <n v="107148.74"/>
    <x v="556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1:31:21"/>
    <d v="2017-01-10T11:31:21"/>
    <x v="1"/>
    <x v="247"/>
    <n v="455.38999999999993"/>
    <x v="557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0:54:40"/>
    <d v="2014-07-23T10:54:40"/>
    <x v="1"/>
    <x v="248"/>
    <n v="7831.04"/>
    <x v="55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2:26:27"/>
    <d v="2016-11-24T13:26:27"/>
    <x v="1"/>
    <x v="43"/>
    <n v="4622.01"/>
    <x v="559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17:49:09"/>
    <d v="2017-01-31T18:32:00"/>
    <x v="60"/>
    <x v="43"/>
    <n v="837"/>
    <x v="56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1T23:37:48"/>
    <d v="2017-02-19T23:37:48"/>
    <x v="12"/>
    <x v="249"/>
    <n v="365.56"/>
    <x v="561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06:47:58"/>
    <d v="2017-01-21T06:47:58"/>
    <x v="1"/>
    <x v="250"/>
    <n v="1104.01"/>
    <x v="56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18:53:03"/>
    <d v="2016-12-14T13:39:00"/>
    <x v="16"/>
    <x v="250"/>
    <n v="0"/>
    <x v="109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0:55:27"/>
    <d v="2017-01-01T10:55:27"/>
    <x v="4"/>
    <x v="251"/>
    <n v="68698.368000000002"/>
    <x v="563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08:56:40"/>
    <d v="2014-09-13T08:56:40"/>
    <x v="12"/>
    <x v="252"/>
    <n v="11311.36"/>
    <x v="564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4T19:59:19"/>
    <d v="2014-12-04T19:59:19"/>
    <x v="1"/>
    <x v="43"/>
    <n v="61"/>
    <x v="565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18:38:22"/>
    <d v="2014-08-19T19:44:00"/>
    <x v="39"/>
    <x v="199"/>
    <n v="0"/>
    <x v="109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06:01:08"/>
    <d v="2016-12-14T07:01:08"/>
    <x v="4"/>
    <x v="250"/>
    <n v="38183.829999999994"/>
    <x v="566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1:20:32"/>
    <d v="2016-02-14T11:20:32"/>
    <x v="1"/>
    <x v="253"/>
    <n v="105"/>
    <x v="567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07:42:12"/>
    <d v="2016-06-05T07:42:12"/>
    <x v="1"/>
    <x v="254"/>
    <n v="224.86999999999998"/>
    <x v="568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3:54:42"/>
    <d v="2017-02-28T13:54:42"/>
    <x v="12"/>
    <x v="43"/>
    <n v="2249"/>
    <x v="569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5T21:10:40"/>
    <d v="2015-11-04T22:10:40"/>
    <x v="4"/>
    <x v="255"/>
    <n v="1389"/>
    <x v="57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0:48:27"/>
    <d v="2014-11-30T19:00:00"/>
    <x v="39"/>
    <x v="156"/>
    <n v="715"/>
    <x v="571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15:30:02"/>
    <d v="2014-09-05T15:30:02"/>
    <x v="1"/>
    <x v="74"/>
    <n v="305"/>
    <x v="57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15:17:27"/>
    <d v="2017-02-18T00:59:00"/>
    <x v="0"/>
    <x v="15"/>
    <n v="90"/>
    <x v="573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8T19:57:56"/>
    <d v="2016-02-22T19:57:56"/>
    <x v="21"/>
    <x v="43"/>
    <n v="194"/>
    <x v="574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0:34:51"/>
    <d v="2012-01-29T10:34:51"/>
    <x v="31"/>
    <x v="214"/>
    <n v="2735"/>
    <x v="57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08:43:27"/>
    <d v="2014-08-01T08:43:27"/>
    <x v="11"/>
    <x v="256"/>
    <n v="10013"/>
    <x v="576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4:19:38"/>
    <d v="2012-04-08T13:19:38"/>
    <x v="18"/>
    <x v="73"/>
    <n v="33006"/>
    <x v="577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4:35:49"/>
    <d v="2015-07-29T22:59:00"/>
    <x v="1"/>
    <x v="11"/>
    <n v="5469"/>
    <x v="578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0:19:23"/>
    <d v="2011-06-30T10:19:23"/>
    <x v="1"/>
    <x v="156"/>
    <n v="7383.01"/>
    <x v="579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0:01:52"/>
    <d v="2015-12-13T10:01:52"/>
    <x v="1"/>
    <x v="44"/>
    <n v="20070"/>
    <x v="28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2T20:01:27"/>
    <d v="2013-04-11T20:01:27"/>
    <x v="1"/>
    <x v="34"/>
    <n v="2535"/>
    <x v="58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3T19:29:09"/>
    <d v="2013-01-14T16:20:00"/>
    <x v="16"/>
    <x v="8"/>
    <n v="5443"/>
    <x v="581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15:05:57"/>
    <d v="2011-08-21T15:05:57"/>
    <x v="11"/>
    <x v="63"/>
    <n v="7917.45"/>
    <x v="582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0T23:27:41"/>
    <d v="2012-09-18T23:27:41"/>
    <x v="12"/>
    <x v="26"/>
    <n v="5226"/>
    <x v="314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2:53:11"/>
    <d v="2011-12-07T12:53:11"/>
    <x v="1"/>
    <x v="44"/>
    <n v="26438"/>
    <x v="583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4:05:47"/>
    <d v="2012-01-22T01:00:00"/>
    <x v="40"/>
    <x v="11"/>
    <n v="6300"/>
    <x v="584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05:11:01"/>
    <d v="2013-09-29T05:11:01"/>
    <x v="12"/>
    <x v="257"/>
    <n v="81.92"/>
    <x v="585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05:04:52"/>
    <d v="2013-12-20T05:04:52"/>
    <x v="1"/>
    <x v="62"/>
    <n v="3855.36"/>
    <x v="586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7T22:57:00"/>
    <d v="2015-05-09T00:00:00"/>
    <x v="0"/>
    <x v="258"/>
    <n v="8109.2"/>
    <x v="587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2T19:42:26"/>
    <d v="2014-12-03T19:39:00"/>
    <x v="1"/>
    <x v="259"/>
    <n v="53771"/>
    <x v="588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2:37:20"/>
    <d v="2013-11-20T23:59:00"/>
    <x v="19"/>
    <x v="105"/>
    <n v="11345"/>
    <x v="58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1:36:27"/>
    <d v="2014-02-14T15:00:00"/>
    <x v="62"/>
    <x v="11"/>
    <n v="6120"/>
    <x v="59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09:29:54"/>
    <d v="2014-11-30T23:59:00"/>
    <x v="1"/>
    <x v="61"/>
    <n v="1601"/>
    <x v="591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07:03:49"/>
    <d v="2014-08-11T07:03:49"/>
    <x v="39"/>
    <x v="32"/>
    <n v="9500"/>
    <x v="592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6T22:31:22"/>
    <d v="2015-06-20T22:31:22"/>
    <x v="21"/>
    <x v="10"/>
    <n v="3222"/>
    <x v="20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0:33:26"/>
    <d v="2013-06-11T10:33:26"/>
    <x v="6"/>
    <x v="128"/>
    <n v="13293.8"/>
    <x v="59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17:01:52"/>
    <d v="2014-03-21T16:01:52"/>
    <x v="18"/>
    <x v="260"/>
    <n v="1550"/>
    <x v="594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2:01:25"/>
    <d v="2012-04-16T16:00:00"/>
    <x v="9"/>
    <x v="261"/>
    <n v="814"/>
    <x v="59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17:58:23"/>
    <d v="2012-12-13T17:58:23"/>
    <x v="1"/>
    <x v="11"/>
    <n v="5116"/>
    <x v="596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08:44:05"/>
    <d v="2013-05-03T08:44:05"/>
    <x v="1"/>
    <x v="262"/>
    <n v="3976"/>
    <x v="597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4T20:01:49"/>
    <d v="2012-09-22T22:59:00"/>
    <x v="10"/>
    <x v="263"/>
    <n v="3318"/>
    <x v="598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08:10:19"/>
    <d v="2015-01-15T05:54:00"/>
    <x v="1"/>
    <x v="264"/>
    <n v="7913.3899999999994"/>
    <x v="59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15:19:26"/>
    <d v="2014-08-10T15:19:26"/>
    <x v="1"/>
    <x v="18"/>
    <n v="2005"/>
    <x v="60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17:35:30"/>
    <d v="2017-01-28T17:35:30"/>
    <x v="1"/>
    <x v="3"/>
    <n v="10556"/>
    <x v="60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16:04:32"/>
    <d v="2013-02-24T16:04:32"/>
    <x v="1"/>
    <x v="265"/>
    <n v="4559"/>
    <x v="60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0:07:55"/>
    <d v="2011-08-04T10:07:55"/>
    <x v="30"/>
    <x v="10"/>
    <n v="3555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05:06:57"/>
    <d v="2016-10-16T06:00:00"/>
    <x v="32"/>
    <x v="105"/>
    <n v="4021.2"/>
    <x v="603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09:09:51"/>
    <d v="2015-02-14T09:09:51"/>
    <x v="1"/>
    <x v="3"/>
    <n v="12800"/>
    <x v="604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2:58:41"/>
    <d v="2013-01-05T12:58:41"/>
    <x v="1"/>
    <x v="18"/>
    <n v="2075"/>
    <x v="60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09:31:17"/>
    <d v="2013-05-19T19:41:00"/>
    <x v="1"/>
    <x v="34"/>
    <n v="2547.69"/>
    <x v="60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3:24:19"/>
    <d v="2011-04-18T12:24:19"/>
    <x v="12"/>
    <x v="266"/>
    <n v="824"/>
    <x v="607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1T20:18:34"/>
    <d v="2012-12-05T20:18:34"/>
    <x v="21"/>
    <x v="224"/>
    <n v="595"/>
    <x v="608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15:04:28"/>
    <d v="2010-10-08T15:04:28"/>
    <x v="1"/>
    <x v="34"/>
    <n v="2550"/>
    <x v="609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2:55:39"/>
    <d v="2014-07-09T02:55:39"/>
    <x v="4"/>
    <x v="194"/>
    <n v="6522.88"/>
    <x v="61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3:20:13"/>
    <d v="2016-11-26T14:20:13"/>
    <x v="1"/>
    <x v="49"/>
    <n v="0"/>
    <x v="109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3:02:06"/>
    <d v="2014-02-02T13:02:06"/>
    <x v="1"/>
    <x v="11"/>
    <n v="235"/>
    <x v="61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15:36:10"/>
    <d v="2016-12-04T01:00:00"/>
    <x v="62"/>
    <x v="267"/>
    <n v="0"/>
    <x v="109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05:43:28"/>
    <d v="2013-08-15T05:43:28"/>
    <x v="1"/>
    <x v="268"/>
    <n v="6.4"/>
    <x v="612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0T23:09:21"/>
    <d v="2015-09-09T23:09:21"/>
    <x v="1"/>
    <x v="11"/>
    <n v="0"/>
    <x v="109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08:01:24"/>
    <d v="2014-10-19T08:01:24"/>
    <x v="1"/>
    <x v="156"/>
    <n v="2521"/>
    <x v="61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3:48:03"/>
    <d v="2015-02-16T13:48:03"/>
    <x v="1"/>
    <x v="269"/>
    <n v="0"/>
    <x v="109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0T22:26:50"/>
    <d v="2015-05-20T22:26:50"/>
    <x v="1"/>
    <x v="11"/>
    <n v="177"/>
    <x v="614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5T23:58:10"/>
    <d v="2013-12-15T23:58:10"/>
    <x v="1"/>
    <x v="34"/>
    <n v="0"/>
    <x v="109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18:54:54"/>
    <d v="2013-12-26T18:54:54"/>
    <x v="1"/>
    <x v="26"/>
    <n v="1656"/>
    <x v="615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18:59:29"/>
    <d v="2013-02-24T18:59:29"/>
    <x v="4"/>
    <x v="270"/>
    <n v="0"/>
    <x v="10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4:46:42"/>
    <d v="2016-01-30T14:46:42"/>
    <x v="40"/>
    <x v="157"/>
    <n v="10"/>
    <x v="616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1T20:21:59"/>
    <d v="2009-10-31T22:59:00"/>
    <x v="40"/>
    <x v="61"/>
    <n v="50"/>
    <x v="42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d v="2015-04-06T12:39:45"/>
    <d v="2015-05-10T18:01:00"/>
    <x v="35"/>
    <x v="271"/>
    <n v="40.96"/>
    <x v="617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d v="2014-01-24T13:43:38"/>
    <d v="2014-02-23T13:43:38"/>
    <x v="1"/>
    <x v="9"/>
    <n v="351"/>
    <x v="61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d v="2011-11-15T20:26:35"/>
    <d v="2011-12-15T20:26:35"/>
    <x v="1"/>
    <x v="3"/>
    <n v="170"/>
    <x v="619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1:27:25"/>
    <d v="2015-10-11T00:00:00"/>
    <x v="61"/>
    <x v="156"/>
    <n v="3598"/>
    <x v="62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d v="2013-07-01T18:32:57"/>
    <d v="2013-07-31T18:32:57"/>
    <x v="1"/>
    <x v="10"/>
    <n v="21"/>
    <x v="449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1:51:20"/>
    <d v="2014-04-30T11:51:20"/>
    <x v="1"/>
    <x v="9"/>
    <n v="2"/>
    <x v="177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1:25:05"/>
    <d v="2010-10-14T23:00:00"/>
    <x v="18"/>
    <x v="43"/>
    <n v="400"/>
    <x v="12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1:10:25"/>
    <d v="2011-05-03T11:10:25"/>
    <x v="1"/>
    <x v="31"/>
    <n v="1040"/>
    <x v="87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8T19:01:14"/>
    <d v="2013-06-07T19:01:14"/>
    <x v="1"/>
    <x v="184"/>
    <n v="1065.23"/>
    <x v="62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s v="music"/>
    <s v="rock"/>
    <d v="2012-07-26T13:11:42"/>
    <d v="2012-08-25T13:11:42"/>
    <x v="1"/>
    <x v="266"/>
    <n v="700"/>
    <x v="3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3:34:09"/>
    <d v="2012-04-27T17:00:00"/>
    <x v="45"/>
    <x v="61"/>
    <n v="2222"/>
    <x v="622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d v="2014-02-04T22:35:19"/>
    <d v="2014-03-16T21:35:19"/>
    <x v="45"/>
    <x v="31"/>
    <n v="1025"/>
    <x v="78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09:15:15"/>
    <d v="2013-02-28T09:15:15"/>
    <x v="1"/>
    <x v="9"/>
    <n v="903.14"/>
    <x v="623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d v="2012-03-14T20:20:34"/>
    <d v="2012-05-11T10:47:00"/>
    <x v="41"/>
    <x v="11"/>
    <n v="7140"/>
    <x v="624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d v="2013-10-02T10:03:46"/>
    <d v="2013-11-01T10:03:46"/>
    <x v="1"/>
    <x v="46"/>
    <n v="1370"/>
    <x v="625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29T19:09:48"/>
    <d v="2012-07-06T22:59:00"/>
    <x v="20"/>
    <x v="31"/>
    <n v="2035.05"/>
    <x v="626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d v="2013-01-02T23:28:00"/>
    <d v="2013-01-21T02:59:00"/>
    <x v="10"/>
    <x v="272"/>
    <n v="1860"/>
    <x v="627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1T20:08:59"/>
    <d v="2013-01-31T20:08:59"/>
    <x v="1"/>
    <x v="3"/>
    <n v="14437.46"/>
    <x v="628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3:44:06"/>
    <d v="2013-11-13T00:59:00"/>
    <x v="39"/>
    <x v="63"/>
    <n v="7790"/>
    <x v="629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d v="2013-10-08T15:58:03"/>
    <d v="2013-11-07T16:58:03"/>
    <x v="1"/>
    <x v="34"/>
    <n v="2511.11"/>
    <x v="63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d v="2013-06-17T12:47:24"/>
    <d v="2013-07-02T23:59:00"/>
    <x v="13"/>
    <x v="273"/>
    <n v="2826.43"/>
    <x v="631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d v="2011-07-11T21:45:37"/>
    <d v="2011-09-05T12:06:00"/>
    <x v="60"/>
    <x v="6"/>
    <n v="8425"/>
    <x v="632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09:42:46"/>
    <d v="2012-04-06T23:59:00"/>
    <x v="43"/>
    <x v="36"/>
    <n v="15650"/>
    <x v="633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d v="2013-08-16T16:11:25"/>
    <d v="2013-09-15T16:10:00"/>
    <x v="18"/>
    <x v="3"/>
    <n v="10135"/>
    <x v="4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18:51:28"/>
    <d v="2012-04-28T23:00:00"/>
    <x v="0"/>
    <x v="10"/>
    <n v="3226"/>
    <x v="634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09:09:47"/>
    <d v="2014-09-30T09:09:47"/>
    <x v="1"/>
    <x v="8"/>
    <n v="4021"/>
    <x v="635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1:00:46"/>
    <d v="2012-04-27T11:00:46"/>
    <x v="1"/>
    <x v="11"/>
    <n v="5001"/>
    <x v="63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d v="2014-08-12T05:24:14"/>
    <d v="2014-09-11T05:24:14"/>
    <x v="1"/>
    <x v="16"/>
    <n v="2920.96"/>
    <x v="637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4:05:20"/>
    <d v="2011-07-01T14:05:20"/>
    <x v="1"/>
    <x v="18"/>
    <n v="2230.4299999999998"/>
    <x v="638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d v="2012-08-01T19:32:04"/>
    <d v="2012-09-16T23:05:00"/>
    <x v="30"/>
    <x v="32"/>
    <n v="6080"/>
    <x v="303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d v="2011-05-02T17:47:58"/>
    <d v="2011-05-28T20:00:00"/>
    <x v="14"/>
    <x v="134"/>
    <n v="2835"/>
    <x v="639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5T21:32:06"/>
    <d v="2011-07-22T22:59:00"/>
    <x v="62"/>
    <x v="138"/>
    <n v="5500"/>
    <x v="3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4:45:12"/>
    <d v="2011-07-16T18:00:00"/>
    <x v="40"/>
    <x v="10"/>
    <n v="3150"/>
    <x v="2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1:35:39"/>
    <d v="2011-09-07T11:35:39"/>
    <x v="1"/>
    <x v="6"/>
    <n v="8355"/>
    <x v="64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0:05:11"/>
    <d v="2017-02-28T21:00:00"/>
    <x v="6"/>
    <x v="26"/>
    <n v="4205"/>
    <x v="64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8T21:24:46"/>
    <d v="2014-12-21T23:59:00"/>
    <x v="39"/>
    <x v="274"/>
    <n v="3420"/>
    <x v="31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d v="2013-12-20T15:00:30"/>
    <d v="2014-01-19T15:00:30"/>
    <x v="1"/>
    <x v="26"/>
    <n v="4151"/>
    <x v="642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1T20:21:02"/>
    <d v="2012-08-31T20:21:02"/>
    <x v="1"/>
    <x v="61"/>
    <n v="1575"/>
    <x v="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0:26:42"/>
    <d v="2013-07-10T11:52:00"/>
    <x v="23"/>
    <x v="31"/>
    <n v="1040"/>
    <x v="87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7T19:25:52"/>
    <d v="2013-03-01T08:58:00"/>
    <x v="25"/>
    <x v="22"/>
    <n v="911"/>
    <x v="643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18:02:45"/>
    <d v="2012-07-20T18:02:45"/>
    <x v="1"/>
    <x v="61"/>
    <n v="2399.94"/>
    <x v="644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2:50:01"/>
    <d v="2011-05-31T13:04:00"/>
    <x v="13"/>
    <x v="31"/>
    <n v="1273"/>
    <x v="645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17:01:43"/>
    <d v="2014-11-01T17:01:43"/>
    <x v="1"/>
    <x v="26"/>
    <n v="4280"/>
    <x v="646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15:54:03"/>
    <d v="2013-04-09T01:30:00"/>
    <x v="0"/>
    <x v="156"/>
    <n v="8058.55"/>
    <x v="647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d v="2012-01-17T09:23:31"/>
    <d v="2012-03-10T23:59:00"/>
    <x v="57"/>
    <x v="61"/>
    <n v="2056.66"/>
    <x v="648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16:11:21"/>
    <d v="2012-08-07T12:01:00"/>
    <x v="36"/>
    <x v="20"/>
    <n v="545"/>
    <x v="649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d v="2013-12-11T18:57:34"/>
    <d v="2013-12-20T23:44:00"/>
    <x v="28"/>
    <x v="53"/>
    <n v="435"/>
    <x v="65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15:12:22"/>
    <d v="2014-06-09T00:00:00"/>
    <x v="1"/>
    <x v="18"/>
    <n v="2681"/>
    <x v="65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17:07:45"/>
    <d v="2015-05-03T23:01:00"/>
    <x v="35"/>
    <x v="275"/>
    <n v="17482"/>
    <x v="3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17:44:10"/>
    <d v="2012-10-05T17:44:10"/>
    <x v="1"/>
    <x v="10"/>
    <n v="3575"/>
    <x v="65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18:20:52"/>
    <d v="2015-03-22T17:20:52"/>
    <x v="18"/>
    <x v="184"/>
    <n v="1436"/>
    <x v="65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0:48:38"/>
    <d v="2010-04-18T01:59:00"/>
    <x v="8"/>
    <x v="276"/>
    <n v="2150.1"/>
    <x v="65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d v="2012-10-04T02:21:24"/>
    <d v="2012-10-29T02:21:24"/>
    <x v="9"/>
    <x v="115"/>
    <n v="12554"/>
    <x v="65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d v="2012-03-04T19:55:30"/>
    <d v="2012-03-25T18:55:30"/>
    <x v="32"/>
    <x v="138"/>
    <n v="5580"/>
    <x v="65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d v="2012-01-19T06:21:47"/>
    <d v="2012-02-14T14:49:00"/>
    <x v="14"/>
    <x v="52"/>
    <n v="310"/>
    <x v="10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2T20:13:02"/>
    <d v="2012-06-25T11:24:00"/>
    <x v="59"/>
    <x v="64"/>
    <n v="1391"/>
    <x v="646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4:14:00"/>
    <d v="2016-07-13T14:14:00"/>
    <x v="12"/>
    <x v="2"/>
    <n v="665.6"/>
    <x v="87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d v="2013-02-20T07:37:05"/>
    <d v="2013-03-22T06:37:05"/>
    <x v="18"/>
    <x v="48"/>
    <n v="1941"/>
    <x v="657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0:31:34"/>
    <d v="2012-04-27T10:31:34"/>
    <x v="1"/>
    <x v="61"/>
    <n v="3500"/>
    <x v="658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d v="2011-11-22T11:12:15"/>
    <d v="2012-01-21T03:13:00"/>
    <x v="42"/>
    <x v="43"/>
    <n v="15091.06"/>
    <x v="659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d v="2014-03-20T16:04:35"/>
    <d v="2014-04-19T16:04:35"/>
    <x v="1"/>
    <x v="32"/>
    <n v="6100"/>
    <x v="66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d v="2013-05-28T14:44:52"/>
    <d v="2013-06-30T22:59:00"/>
    <x v="39"/>
    <x v="138"/>
    <n v="7206"/>
    <x v="66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d v="2012-04-06T05:59:18"/>
    <d v="2012-05-18T22:00:00"/>
    <x v="43"/>
    <x v="18"/>
    <n v="2345"/>
    <x v="662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d v="2013-09-06T20:21:58"/>
    <d v="2013-10-06T20:21:58"/>
    <x v="1"/>
    <x v="11"/>
    <n v="5046.5200000000004"/>
    <x v="663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18:57:42"/>
    <d v="2014-05-01T18:57:42"/>
    <x v="1"/>
    <x v="34"/>
    <n v="3045"/>
    <x v="66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16:33:05"/>
    <d v="2012-01-17T16:33:05"/>
    <x v="1"/>
    <x v="18"/>
    <n v="2908"/>
    <x v="66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3:19:16"/>
    <d v="2012-09-22T13:19:16"/>
    <x v="1"/>
    <x v="11"/>
    <n v="5830.83"/>
    <x v="66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0:26:27"/>
    <d v="2016-09-24T00:26:27"/>
    <x v="1"/>
    <x v="3"/>
    <n v="12041.66"/>
    <x v="66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d v="2014-10-11T15:07:43"/>
    <d v="2014-11-10T16:07:43"/>
    <x v="1"/>
    <x v="11"/>
    <n v="5066"/>
    <x v="668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09:13:03"/>
    <d v="2013-10-13T22:59:00"/>
    <x v="35"/>
    <x v="214"/>
    <n v="1982.08"/>
    <x v="669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1:11:20"/>
    <d v="2016-12-08T03:00:00"/>
    <x v="62"/>
    <x v="10"/>
    <n v="8014"/>
    <x v="67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1:25:52"/>
    <d v="2014-10-31T23:59:00"/>
    <x v="20"/>
    <x v="10"/>
    <n v="5824"/>
    <x v="671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6T23:56:36"/>
    <d v="2016-09-04T22:59:00"/>
    <x v="45"/>
    <x v="11"/>
    <n v="6019.01"/>
    <x v="67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4:24:15"/>
    <d v="2014-03-10T09:00:00"/>
    <x v="21"/>
    <x v="277"/>
    <n v="1717.7728"/>
    <x v="67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s v="music"/>
    <s v="metal"/>
    <d v="2015-06-10T14:09:36"/>
    <d v="2015-07-10T14:09:36"/>
    <x v="1"/>
    <x v="278"/>
    <n v="10"/>
    <x v="31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4:00:33"/>
    <d v="2015-04-14T14:00:33"/>
    <x v="1"/>
    <x v="52"/>
    <n v="300"/>
    <x v="31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5T22:34:24"/>
    <d v="2015-03-15T21:34:24"/>
    <x v="38"/>
    <x v="26"/>
    <n v="4796"/>
    <x v="67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4:51:57"/>
    <d v="2016-04-24T23:59:00"/>
    <x v="15"/>
    <x v="26"/>
    <n v="6207"/>
    <x v="675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16:07:33"/>
    <d v="2016-07-31T14:45:00"/>
    <x v="42"/>
    <x v="14"/>
    <n v="2948.1699999999996"/>
    <x v="676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4:19:55"/>
    <d v="2016-10-24T16:00:00"/>
    <x v="54"/>
    <x v="8"/>
    <n v="3674"/>
    <x v="677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4:58:29"/>
    <d v="2015-02-16T14:58:29"/>
    <x v="1"/>
    <x v="52"/>
    <n v="300"/>
    <x v="31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d v="2016-11-28T00:05:46"/>
    <d v="2016-12-28T00:05:46"/>
    <x v="1"/>
    <x v="279"/>
    <n v="32865.300000000003"/>
    <x v="678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3T22:00:17"/>
    <d v="2016-07-23T22:00:17"/>
    <x v="1"/>
    <x v="280"/>
    <n v="1500"/>
    <x v="679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2:29:16"/>
    <d v="2016-10-25T14:00:00"/>
    <x v="42"/>
    <x v="281"/>
    <n v="615.84999999999991"/>
    <x v="68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08:57:11"/>
    <d v="2015-11-25T09:57:11"/>
    <x v="43"/>
    <x v="282"/>
    <n v="1355.9999999999998"/>
    <x v="3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2:53:38"/>
    <d v="2015-04-15T17:59:00"/>
    <x v="1"/>
    <x v="100"/>
    <n v="2211.9295999999999"/>
    <x v="681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4:41:08"/>
    <d v="2015-06-03T19:00:00"/>
    <x v="1"/>
    <x v="26"/>
    <n v="4187"/>
    <x v="68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06:35:13"/>
    <d v="2013-11-22T07:35:13"/>
    <x v="1"/>
    <x v="36"/>
    <n v="2540"/>
    <x v="68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18:10:04"/>
    <d v="2016-09-16T18:10:04"/>
    <x v="1"/>
    <x v="67"/>
    <n v="101"/>
    <x v="68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s v="music"/>
    <s v="jazz"/>
    <d v="2013-10-12T08:19:08"/>
    <d v="2013-11-11T09:19:08"/>
    <x v="1"/>
    <x v="283"/>
    <n v="217.6"/>
    <x v="685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s v="music"/>
    <s v="jazz"/>
    <d v="2012-01-12T21:49:26"/>
    <d v="2012-02-11T21:49:26"/>
    <x v="1"/>
    <x v="18"/>
    <n v="90"/>
    <x v="68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3T21:33:58"/>
    <d v="2013-10-16T04:59:00"/>
    <x v="23"/>
    <x v="158"/>
    <n v="2700"/>
    <x v="68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3:33:17"/>
    <d v="2013-01-16T13:33:17"/>
    <x v="12"/>
    <x v="49"/>
    <n v="45"/>
    <x v="688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0:18:38"/>
    <d v="2015-02-28T10:10:00"/>
    <x v="61"/>
    <x v="8"/>
    <n v="640"/>
    <x v="689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1T21:31:46"/>
    <d v="2009-11-30T23:59:00"/>
    <x v="12"/>
    <x v="11"/>
    <n v="1201"/>
    <x v="69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7T19:39:58"/>
    <d v="2014-01-06T19:39:58"/>
    <x v="1"/>
    <x v="139"/>
    <n v="50"/>
    <x v="691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15:17:37"/>
    <d v="2013-04-08T14:17:37"/>
    <x v="18"/>
    <x v="284"/>
    <n v="1040"/>
    <x v="692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s v="music"/>
    <s v="jazz"/>
    <d v="2013-08-01T19:32:03"/>
    <d v="2013-08-31T19:32:03"/>
    <x v="1"/>
    <x v="98"/>
    <n v="79.36"/>
    <x v="69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08:28:15"/>
    <d v="2013-11-29T09:28:15"/>
    <x v="1"/>
    <x v="32"/>
    <n v="325"/>
    <x v="69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4:48:47"/>
    <d v="2011-03-10T14:48:47"/>
    <x v="11"/>
    <x v="6"/>
    <n v="65"/>
    <x v="695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s v="music"/>
    <s v="jazz"/>
    <d v="2012-10-01T23:00:40"/>
    <d v="2012-11-11T00:00:40"/>
    <x v="4"/>
    <x v="8"/>
    <n v="45"/>
    <x v="696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d v="2013-04-04T09:00:34"/>
    <d v="2013-05-04T09:00:34"/>
    <x v="1"/>
    <x v="10"/>
    <n v="730"/>
    <x v="697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2:22:11"/>
    <d v="2015-09-21T12:22:11"/>
    <x v="32"/>
    <x v="11"/>
    <n v="0"/>
    <x v="109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06:55:27"/>
    <d v="2013-02-04T06:55:27"/>
    <x v="39"/>
    <x v="285"/>
    <n v="1646.08"/>
    <x v="698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3:56:00"/>
    <d v="2013-12-19T13:56:00"/>
    <x v="1"/>
    <x v="18"/>
    <n v="1351"/>
    <x v="699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s v="music"/>
    <s v="jazz"/>
    <d v="2010-11-23T00:35:24"/>
    <d v="2010-12-23T00:35:24"/>
    <x v="1"/>
    <x v="11"/>
    <n v="65"/>
    <x v="70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d v="2012-05-08T14:55:05"/>
    <d v="2012-05-29T14:55:05"/>
    <x v="22"/>
    <x v="286"/>
    <n v="644"/>
    <x v="70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2:42:18"/>
    <d v="2012-10-30T02:42:18"/>
    <x v="39"/>
    <x v="287"/>
    <n v="113"/>
    <x v="702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1:01:26"/>
    <d v="2012-01-14T01:01:26"/>
    <x v="11"/>
    <x v="288"/>
    <n v="30"/>
    <x v="417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15:39:10"/>
    <d v="2011-09-06T15:39:10"/>
    <x v="39"/>
    <x v="61"/>
    <n v="302"/>
    <x v="703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17:27:15"/>
    <d v="2016-03-02T17:27:15"/>
    <x v="12"/>
    <x v="11"/>
    <n v="2001"/>
    <x v="704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4:15:46"/>
    <d v="2012-05-11T21:31:00"/>
    <x v="42"/>
    <x v="18"/>
    <n v="20"/>
    <x v="471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17:35:11"/>
    <d v="2016-12-30T17:35:11"/>
    <x v="22"/>
    <x v="31"/>
    <n v="750"/>
    <x v="70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15:53:33"/>
    <d v="2016-09-15T15:53:33"/>
    <x v="9"/>
    <x v="9"/>
    <n v="205"/>
    <x v="70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18:00:55"/>
    <d v="2012-05-27T18:00:55"/>
    <x v="1"/>
    <x v="31"/>
    <n v="0"/>
    <x v="109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d v="2011-07-27T13:04:45"/>
    <d v="2011-09-01T01:00:00"/>
    <x v="6"/>
    <x v="31"/>
    <n v="72"/>
    <x v="707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3:49:03"/>
    <d v="2014-10-05T13:49:03"/>
    <x v="1"/>
    <x v="73"/>
    <n v="2360.3200000000002"/>
    <x v="708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d v="2013-10-22T11:46:19"/>
    <d v="2013-11-21T12:46:19"/>
    <x v="1"/>
    <x v="10"/>
    <n v="125"/>
    <x v="70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1T19:45:30"/>
    <d v="2014-08-20T19:45:30"/>
    <x v="1"/>
    <x v="6"/>
    <n v="260"/>
    <x v="14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5T23:48:03"/>
    <d v="2010-07-31T23:00:00"/>
    <x v="63"/>
    <x v="32"/>
    <n v="2445"/>
    <x v="71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16:32:43"/>
    <d v="2015-04-01T15:32:43"/>
    <x v="18"/>
    <x v="18"/>
    <n v="200"/>
    <x v="711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18:33:30"/>
    <d v="2016-06-05T18:33:30"/>
    <x v="1"/>
    <x v="44"/>
    <n v="7834"/>
    <x v="71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09T22:03:49"/>
    <d v="2010-10-24T22:03:49"/>
    <x v="11"/>
    <x v="6"/>
    <n v="195"/>
    <x v="713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15:57:06"/>
    <d v="2015-08-27T23:00:00"/>
    <x v="9"/>
    <x v="6"/>
    <n v="3200"/>
    <x v="142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1:31:48"/>
    <d v="2012-11-28T12:31:48"/>
    <x v="1"/>
    <x v="10"/>
    <n v="0"/>
    <x v="109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d v="2011-12-01T13:11:50"/>
    <d v="2012-01-15T13:11:50"/>
    <x v="11"/>
    <x v="34"/>
    <n v="70"/>
    <x v="714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2T21:22:42"/>
    <d v="2011-05-27T21:22:42"/>
    <x v="11"/>
    <x v="56"/>
    <n v="280"/>
    <x v="715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s v="music"/>
    <s v="jazz"/>
    <d v="2016-02-29T15:23:22"/>
    <d v="2016-03-30T14:23:22"/>
    <x v="18"/>
    <x v="11"/>
    <n v="21"/>
    <x v="7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s v="music"/>
    <s v="jazz"/>
    <d v="2010-04-23T14:28:34"/>
    <d v="2010-06-08T14:11:00"/>
    <x v="11"/>
    <x v="158"/>
    <n v="0"/>
    <x v="109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s v="music"/>
    <s v="jazz"/>
    <d v="2014-07-09T18:10:22"/>
    <d v="2014-08-30T10:30:00"/>
    <x v="64"/>
    <x v="12"/>
    <n v="90"/>
    <x v="717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s v="music"/>
    <s v="jazz"/>
    <d v="2012-08-28T14:06:20"/>
    <d v="2012-09-22T21:25:00"/>
    <x v="9"/>
    <x v="11"/>
    <n v="160"/>
    <x v="416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3T20:55:37"/>
    <d v="2016-01-02T20:55:37"/>
    <x v="1"/>
    <x v="83"/>
    <n v="151"/>
    <x v="718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0:45:26"/>
    <d v="2011-01-24T00:45:26"/>
    <x v="12"/>
    <x v="158"/>
    <n v="196"/>
    <x v="719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s v="music"/>
    <s v="jazz"/>
    <d v="2014-02-10T23:33:10"/>
    <d v="2014-03-12T22:33:10"/>
    <x v="18"/>
    <x v="43"/>
    <n v="0"/>
    <x v="109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s v="music"/>
    <s v="jazz"/>
    <d v="2011-08-11T23:37:03"/>
    <d v="2011-09-10T23:37:03"/>
    <x v="1"/>
    <x v="289"/>
    <n v="0"/>
    <x v="109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4:14:15"/>
    <d v="2010-07-26T23:59:00"/>
    <x v="11"/>
    <x v="34"/>
    <n v="0"/>
    <x v="109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s v="music"/>
    <s v="jazz"/>
    <d v="2012-06-21T11:34:00"/>
    <d v="2012-07-22T23:00:00"/>
    <x v="0"/>
    <x v="102"/>
    <n v="520"/>
    <x v="14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08:05:19"/>
    <d v="2017-03-03T08:05:19"/>
    <x v="12"/>
    <x v="181"/>
    <n v="157.44"/>
    <x v="72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s v="music"/>
    <s v="jazz"/>
    <d v="2014-01-02T19:07:25"/>
    <d v="2014-01-23T19:07:25"/>
    <x v="22"/>
    <x v="74"/>
    <n v="0"/>
    <x v="109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s v="music"/>
    <s v="jazz"/>
    <d v="2012-10-11T21:37:27"/>
    <d v="2012-12-10T22:37:27"/>
    <x v="12"/>
    <x v="8"/>
    <n v="30"/>
    <x v="721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4T22:20:19"/>
    <d v="2012-05-04T22:20:19"/>
    <x v="1"/>
    <x v="12"/>
    <n v="1982"/>
    <x v="722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s v="music"/>
    <s v="jazz"/>
    <d v="2012-07-26T13:19:07"/>
    <d v="2012-08-25T13:19:07"/>
    <x v="1"/>
    <x v="61"/>
    <n v="0"/>
    <x v="109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1:18:34"/>
    <d v="2012-02-29T23:59:00"/>
    <x v="0"/>
    <x v="158"/>
    <n v="375"/>
    <x v="72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s v="music"/>
    <s v="jazz"/>
    <d v="2010-09-13T15:28:54"/>
    <d v="2010-10-22T00:00:00"/>
    <x v="20"/>
    <x v="172"/>
    <n v="0"/>
    <x v="109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s v="music"/>
    <s v="jazz"/>
    <d v="2014-06-12T17:38:50"/>
    <d v="2014-07-13T21:30:00"/>
    <x v="0"/>
    <x v="11"/>
    <n v="30"/>
    <x v="72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16:59:21"/>
    <d v="2014-12-01T17:59:21"/>
    <x v="1"/>
    <x v="290"/>
    <n v="250.88"/>
    <x v="725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s v="music"/>
    <s v="jazz"/>
    <d v="2012-11-14T10:24:05"/>
    <d v="2012-12-19T10:24:05"/>
    <x v="6"/>
    <x v="44"/>
    <n v="100"/>
    <x v="726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s v="music"/>
    <s v="jazz"/>
    <d v="2013-10-15T11:07:02"/>
    <d v="2013-11-14T12:07:02"/>
    <x v="1"/>
    <x v="138"/>
    <n v="0"/>
    <x v="109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0T23:06:16"/>
    <d v="2011-12-12T00:06:16"/>
    <x v="43"/>
    <x v="43"/>
    <n v="4635"/>
    <x v="727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07:43:13"/>
    <d v="2014-10-01T07:43:13"/>
    <x v="6"/>
    <x v="136"/>
    <n v="5680"/>
    <x v="728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s v="music"/>
    <s v="jazz"/>
    <d v="2014-10-22T18:02:03"/>
    <d v="2014-11-21T19:02:03"/>
    <x v="1"/>
    <x v="43"/>
    <n v="330"/>
    <x v="729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17:37:49"/>
    <d v="2013-02-13T17:37:49"/>
    <x v="1"/>
    <x v="10"/>
    <n v="327"/>
    <x v="73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s v="music"/>
    <s v="jazz"/>
    <d v="2013-10-28T16:08:31"/>
    <d v="2013-11-27T17:08:31"/>
    <x v="1"/>
    <x v="32"/>
    <n v="160"/>
    <x v="1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s v="music"/>
    <s v="jazz"/>
    <d v="2010-06-08T19:28:50"/>
    <d v="2010-07-08T17:40:00"/>
    <x v="18"/>
    <x v="156"/>
    <n v="0"/>
    <x v="109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s v="music"/>
    <s v="jazz"/>
    <d v="2012-04-14T14:44:55"/>
    <d v="2012-05-14T14:44:55"/>
    <x v="1"/>
    <x v="44"/>
    <n v="0"/>
    <x v="109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d v="2012-09-28T15:41:53"/>
    <d v="2012-11-17T19:00:00"/>
    <x v="40"/>
    <x v="149"/>
    <n v="1575"/>
    <x v="731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s v="music"/>
    <s v="jazz"/>
    <d v="2012-03-10T00:42:49"/>
    <d v="2012-04-08T23:42:49"/>
    <x v="18"/>
    <x v="9"/>
    <n v="0"/>
    <x v="10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16:58:26"/>
    <d v="2010-06-25T16:32:00"/>
    <x v="16"/>
    <x v="50"/>
    <n v="345"/>
    <x v="732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d v="2014-02-10T03:38:22"/>
    <d v="2014-03-16T17:00:00"/>
    <x v="35"/>
    <x v="38"/>
    <n v="167.68"/>
    <x v="73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18:15:45"/>
    <d v="2013-03-22T17:15:45"/>
    <x v="7"/>
    <x v="291"/>
    <n v="1381"/>
    <x v="73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s v="music"/>
    <s v="jazz"/>
    <d v="2014-03-12T23:03:29"/>
    <d v="2014-05-11T23:03:29"/>
    <x v="12"/>
    <x v="18"/>
    <n v="120"/>
    <x v="735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2:41:24"/>
    <d v="2014-05-04T01:00:00"/>
    <x v="18"/>
    <x v="59"/>
    <n v="1155.2"/>
    <x v="736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3:00:29"/>
    <d v="2016-01-29T03:00:29"/>
    <x v="1"/>
    <x v="8"/>
    <n v="50"/>
    <x v="737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s v="music"/>
    <s v="jazz"/>
    <d v="2011-12-05T19:34:49"/>
    <d v="2012-01-18T15:00:00"/>
    <x v="44"/>
    <x v="260"/>
    <n v="0"/>
    <x v="10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4:09:17"/>
    <d v="2013-11-03T15:09:17"/>
    <x v="1"/>
    <x v="8"/>
    <n v="40"/>
    <x v="738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06:30:48"/>
    <d v="2012-09-02T06:30:48"/>
    <x v="1"/>
    <x v="156"/>
    <n v="25"/>
    <x v="739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3:18:58"/>
    <d v="2013-06-30T14:58:00"/>
    <x v="45"/>
    <x v="273"/>
    <n v="40"/>
    <x v="74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6T19:12:06"/>
    <d v="2015-08-10T19:12:06"/>
    <x v="11"/>
    <x v="7"/>
    <n v="1544"/>
    <x v="741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0T21:19:05"/>
    <d v="2017-02-09T21:19:05"/>
    <x v="1"/>
    <x v="83"/>
    <n v="1161"/>
    <x v="742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15:14:20"/>
    <d v="2016-02-18T15:14:20"/>
    <x v="8"/>
    <x v="63"/>
    <n v="668"/>
    <x v="743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1:01:45"/>
    <d v="2016-11-29T12:01:45"/>
    <x v="1"/>
    <x v="10"/>
    <n v="289"/>
    <x v="744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09:00:50"/>
    <d v="2016-04-18T09:00:00"/>
    <x v="39"/>
    <x v="83"/>
    <n v="6663"/>
    <x v="745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15:57:06"/>
    <d v="2017-02-18T18:59:00"/>
    <x v="25"/>
    <x v="250"/>
    <n v="2806.9199999999996"/>
    <x v="746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3:00:48"/>
    <d v="2016-09-09T13:00:48"/>
    <x v="1"/>
    <x v="43"/>
    <n v="286"/>
    <x v="747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3:45:06"/>
    <d v="2016-06-30T13:45:06"/>
    <x v="12"/>
    <x v="17"/>
    <n v="0"/>
    <x v="109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4:52:44"/>
    <d v="2016-03-12T14:52:44"/>
    <x v="1"/>
    <x v="292"/>
    <n v="542.4"/>
    <x v="7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2T20:02:56"/>
    <d v="2016-02-20T20:02:56"/>
    <x v="12"/>
    <x v="235"/>
    <n v="308.48999999999995"/>
    <x v="7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3:01:01"/>
    <d v="2016-01-17T13:01:01"/>
    <x v="1"/>
    <x v="59"/>
    <n v="1065.52"/>
    <x v="7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0:41:12"/>
    <d v="2016-06-04T10:41:12"/>
    <x v="11"/>
    <x v="83"/>
    <n v="19195"/>
    <x v="7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09:43:32"/>
    <d v="2016-11-18T10:43:32"/>
    <x v="1"/>
    <x v="293"/>
    <n v="19572"/>
    <x v="7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5T22:56:39"/>
    <d v="2015-01-24T22:56:39"/>
    <x v="1"/>
    <x v="43"/>
    <n v="126"/>
    <x v="7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15:00:39"/>
    <d v="2015-08-20T15:00:39"/>
    <x v="43"/>
    <x v="43"/>
    <n v="6511"/>
    <x v="7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2:05:00"/>
    <d v="2016-09-13T02:05:00"/>
    <x v="4"/>
    <x v="294"/>
    <n v="16984"/>
    <x v="7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16:55:59"/>
    <d v="2015-04-26T15:55:59"/>
    <x v="42"/>
    <x v="83"/>
    <n v="861"/>
    <x v="7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08:15:33"/>
    <d v="2016-11-17T09:15:33"/>
    <x v="0"/>
    <x v="15"/>
    <n v="233"/>
    <x v="7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4:16:03"/>
    <d v="2015-04-09T23:59:00"/>
    <x v="22"/>
    <x v="295"/>
    <n v="881"/>
    <x v="7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19T23:11:05"/>
    <d v="2015-01-18T23:11:05"/>
    <x v="1"/>
    <x v="83"/>
    <n v="19430"/>
    <x v="7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0:02:35"/>
    <d v="2017-03-14T09:02:35"/>
    <x v="16"/>
    <x v="296"/>
    <n v="25655"/>
    <x v="7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1:38:55"/>
    <d v="2017-02-20T14:00:00"/>
    <x v="30"/>
    <x v="96"/>
    <n v="40079"/>
    <x v="7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2:05:53"/>
    <d v="2016-02-11T12:05:53"/>
    <x v="20"/>
    <x v="34"/>
    <n v="712"/>
    <x v="7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0:15:19"/>
    <d v="2016-10-17T10:15:19"/>
    <x v="6"/>
    <x v="21"/>
    <n v="377"/>
    <x v="7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0:05:19"/>
    <d v="2015-09-01T10:05:19"/>
    <x v="4"/>
    <x v="297"/>
    <n v="668.04"/>
    <x v="7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3T19:24:06"/>
    <d v="2016-10-25T22:59:00"/>
    <x v="15"/>
    <x v="73"/>
    <n v="298"/>
    <x v="7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0:15:32"/>
    <d v="2016-10-06T10:15:32"/>
    <x v="1"/>
    <x v="15"/>
    <n v="1776"/>
    <x v="7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1:06:14"/>
    <d v="2016-04-22T00:06:14"/>
    <x v="42"/>
    <x v="44"/>
    <n v="3562"/>
    <x v="7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15:20:34"/>
    <d v="2014-08-15T15:20:34"/>
    <x v="1"/>
    <x v="6"/>
    <n v="106"/>
    <x v="7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2:16:47"/>
    <d v="2017-02-09T02:16:47"/>
    <x v="39"/>
    <x v="298"/>
    <n v="686"/>
    <x v="7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0:17:33"/>
    <d v="2017-01-22T23:59:00"/>
    <x v="8"/>
    <x v="59"/>
    <n v="1744.96"/>
    <x v="7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2:01:00"/>
    <d v="2015-06-01T12:01:00"/>
    <x v="11"/>
    <x v="74"/>
    <n v="226"/>
    <x v="7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15:46:38"/>
    <d v="2014-09-04T01:59:00"/>
    <x v="18"/>
    <x v="44"/>
    <n v="6925"/>
    <x v="7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09T19:21:33"/>
    <d v="2015-11-08T20:21:33"/>
    <x v="12"/>
    <x v="44"/>
    <n v="411"/>
    <x v="7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2:59:16"/>
    <d v="2016-03-25T11:59:16"/>
    <x v="18"/>
    <x v="83"/>
    <n v="280"/>
    <x v="47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1:43:05"/>
    <d v="2016-06-28T11:43:05"/>
    <x v="12"/>
    <x v="74"/>
    <n v="2607"/>
    <x v="774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29T20:24:57"/>
    <d v="2015-08-13T20:24:57"/>
    <x v="11"/>
    <x v="299"/>
    <n v="2080.08"/>
    <x v="77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17:36:37"/>
    <d v="2016-02-21T17:36:37"/>
    <x v="1"/>
    <x v="300"/>
    <n v="1027.1699999999998"/>
    <x v="776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2:25:01"/>
    <d v="2016-02-25T02:25:01"/>
    <x v="1"/>
    <x v="301"/>
    <n v="10700.03"/>
    <x v="777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05:00:28"/>
    <d v="2016-06-20T13:59:00"/>
    <x v="6"/>
    <x v="21"/>
    <n v="28986.16"/>
    <x v="77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16:42:02"/>
    <d v="2014-11-30T17:42:02"/>
    <x v="11"/>
    <x v="3"/>
    <n v="1486"/>
    <x v="779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17:43:42"/>
    <d v="2014-08-09T17:43:42"/>
    <x v="1"/>
    <x v="215"/>
    <n v="11"/>
    <x v="78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3:04:46"/>
    <d v="2016-10-02T13:04:46"/>
    <x v="1"/>
    <x v="270"/>
    <n v="3"/>
    <x v="78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1:01:25"/>
    <d v="2016-08-23T15:54:00"/>
    <x v="0"/>
    <x v="302"/>
    <n v="34748.629999999997"/>
    <x v="78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5T21:46:48"/>
    <d v="2015-03-27T20:46:48"/>
    <x v="18"/>
    <x v="3"/>
    <n v="106"/>
    <x v="552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18:13:30"/>
    <d v="2015-12-31T18:00:00"/>
    <x v="18"/>
    <x v="303"/>
    <n v="2133.4399999999996"/>
    <x v="783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3:25:00"/>
    <d v="2016-01-09T19:00:00"/>
    <x v="58"/>
    <x v="98"/>
    <n v="3264"/>
    <x v="784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2:04:10"/>
    <d v="2014-06-23T02:04:10"/>
    <x v="4"/>
    <x v="204"/>
    <n v="7469.2999999999993"/>
    <x v="785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3:33:45"/>
    <d v="2016-10-01T03:33:45"/>
    <x v="1"/>
    <x v="223"/>
    <n v="0"/>
    <x v="109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17:24:55"/>
    <d v="2016-09-28T17:24:55"/>
    <x v="1"/>
    <x v="3"/>
    <n v="1677"/>
    <x v="786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3:49:24"/>
    <d v="2014-09-03T13:49:24"/>
    <x v="1"/>
    <x v="73"/>
    <n v="26"/>
    <x v="479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3:09:48"/>
    <d v="2016-07-12T13:51:00"/>
    <x v="9"/>
    <x v="194"/>
    <n v="271.36"/>
    <x v="787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17:11:59"/>
    <d v="2016-05-07T16:11:59"/>
    <x v="42"/>
    <x v="74"/>
    <n v="467"/>
    <x v="78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18:09:28"/>
    <d v="2016-11-12T00:00:00"/>
    <x v="39"/>
    <x v="222"/>
    <n v="17561"/>
    <x v="78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1:18:50"/>
    <d v="2014-11-30T17:59:00"/>
    <x v="25"/>
    <x v="79"/>
    <n v="4669"/>
    <x v="79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17:34:40"/>
    <d v="2014-11-29T11:00:00"/>
    <x v="34"/>
    <x v="3"/>
    <n v="726"/>
    <x v="791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15:47:40"/>
    <d v="2014-07-27T10:27:00"/>
    <x v="18"/>
    <x v="26"/>
    <n v="65"/>
    <x v="792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8T21:28:17"/>
    <d v="2014-11-27T22:28:17"/>
    <x v="1"/>
    <x v="11"/>
    <n v="65"/>
    <x v="70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4T23:03:21"/>
    <d v="2015-11-19T00:03:21"/>
    <x v="11"/>
    <x v="304"/>
    <n v="26702.6"/>
    <x v="793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2:11:30"/>
    <d v="2014-11-13T03:02:00"/>
    <x v="1"/>
    <x v="305"/>
    <n v="8879.08"/>
    <x v="794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3T20:26:00"/>
    <d v="2017-03-14T19:26:00"/>
    <x v="42"/>
    <x v="306"/>
    <n v="19824"/>
    <x v="795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2:16:53"/>
    <d v="2017-01-30T12:16:53"/>
    <x v="11"/>
    <x v="194"/>
    <n v="6656"/>
    <x v="87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1:25:14"/>
    <d v="2015-12-17T00:59:00"/>
    <x v="18"/>
    <x v="307"/>
    <n v="2960"/>
    <x v="796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2:01:01"/>
    <d v="2017-03-16T11:01:01"/>
    <x v="18"/>
    <x v="235"/>
    <n v="3628.43"/>
    <x v="797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2:00:27"/>
    <d v="2016-02-18T12:00:27"/>
    <x v="1"/>
    <x v="73"/>
    <n v="20552"/>
    <x v="798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09:59:43"/>
    <d v="2015-10-30T09:59:43"/>
    <x v="0"/>
    <x v="79"/>
    <n v="150102"/>
    <x v="799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3T19:57:52"/>
    <d v="2014-12-12T02:11:00"/>
    <x v="65"/>
    <x v="26"/>
    <n v="234"/>
    <x v="8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09:00:23"/>
    <d v="2016-12-14T10:00:23"/>
    <x v="43"/>
    <x v="12"/>
    <n v="13296"/>
    <x v="801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4:25:15"/>
    <d v="2016-12-28T14:25:15"/>
    <x v="1"/>
    <x v="308"/>
    <n v="12.25"/>
    <x v="80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09:30:46"/>
    <d v="2016-06-19T09:30:46"/>
    <x v="1"/>
    <x v="83"/>
    <n v="6565"/>
    <x v="803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4:54:22"/>
    <d v="2016-09-04T21:59:00"/>
    <x v="53"/>
    <x v="309"/>
    <n v="220"/>
    <x v="804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16:33:15"/>
    <d v="2014-12-18T16:33:15"/>
    <x v="11"/>
    <x v="44"/>
    <n v="75"/>
    <x v="80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05:34:12"/>
    <d v="2017-01-24T05:34:12"/>
    <x v="11"/>
    <x v="11"/>
    <n v="1076751.05"/>
    <x v="806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15:00:56"/>
    <d v="2015-12-29T15:00:00"/>
    <x v="38"/>
    <x v="73"/>
    <n v="8632"/>
    <x v="807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1T19:03:35"/>
    <d v="2014-12-31T19:03:35"/>
    <x v="40"/>
    <x v="3"/>
    <n v="3060"/>
    <x v="808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d v="2015-10-26T16:04:55"/>
    <d v="2015-11-25T17:04:55"/>
    <x v="1"/>
    <x v="7"/>
    <n v="240"/>
    <x v="129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1T21:34:16"/>
    <d v="2016-04-06T20:34:16"/>
    <x v="7"/>
    <x v="74"/>
    <n v="2842"/>
    <x v="809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1:12:15"/>
    <d v="2015-11-21T12:12:15"/>
    <x v="4"/>
    <x v="202"/>
    <n v="57197"/>
    <x v="81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06:48:53"/>
    <d v="2016-07-14T06:48:53"/>
    <x v="1"/>
    <x v="44"/>
    <n v="621"/>
    <x v="811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18:22:29"/>
    <d v="2015-02-04T18:22:29"/>
    <x v="1"/>
    <x v="139"/>
    <n v="21300"/>
    <x v="812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2T20:40:09"/>
    <d v="2015-06-01T19:47:00"/>
    <x v="18"/>
    <x v="310"/>
    <n v="2421.36"/>
    <x v="813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1:02:51"/>
    <d v="2015-10-16T23:00:00"/>
    <x v="23"/>
    <x v="10"/>
    <n v="10554.11"/>
    <x v="814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0:31:17"/>
    <d v="2015-05-17T10:31:17"/>
    <x v="1"/>
    <x v="18"/>
    <n v="2298"/>
    <x v="815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17:04:21"/>
    <d v="2015-06-20T17:04:21"/>
    <x v="1"/>
    <x v="38"/>
    <n v="6071.04"/>
    <x v="816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08:56:03"/>
    <d v="2016-01-31T08:56:03"/>
    <x v="1"/>
    <x v="49"/>
    <n v="2610.0304999999998"/>
    <x v="817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15:00:37"/>
    <d v="2015-03-16T14:00:37"/>
    <x v="18"/>
    <x v="222"/>
    <n v="76949.820000000007"/>
    <x v="818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4:46:56"/>
    <d v="2016-03-31T03:46:56"/>
    <x v="39"/>
    <x v="82"/>
    <n v="8960.742400000001"/>
    <x v="819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2T19:49:07"/>
    <d v="2014-10-22T19:49:07"/>
    <x v="1"/>
    <x v="311"/>
    <n v="7733"/>
    <x v="82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0:03:25"/>
    <d v="2017-03-06T15:00:00"/>
    <x v="11"/>
    <x v="168"/>
    <n v="15010.56"/>
    <x v="82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2:05:07"/>
    <d v="2015-04-04T16:59:00"/>
    <x v="58"/>
    <x v="312"/>
    <n v="1229.3599999999999"/>
    <x v="822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06:35:49"/>
    <d v="2016-09-12T06:35:49"/>
    <x v="21"/>
    <x v="18"/>
    <n v="6842"/>
    <x v="823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3:20:10"/>
    <d v="2015-12-16T13:20:10"/>
    <x v="1"/>
    <x v="3"/>
    <n v="10740"/>
    <x v="202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1:00:25"/>
    <d v="2016-06-23T11:00:25"/>
    <x v="1"/>
    <x v="147"/>
    <n v="5858.84"/>
    <x v="824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2:34:40"/>
    <d v="2016-12-12T12:34:40"/>
    <x v="31"/>
    <x v="313"/>
    <n v="1748.48"/>
    <x v="82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3T23:00:04"/>
    <d v="2016-08-04T22:59:00"/>
    <x v="0"/>
    <x v="11"/>
    <n v="6500.09"/>
    <x v="826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0:23:40"/>
    <d v="2015-02-11T10:23:40"/>
    <x v="1"/>
    <x v="314"/>
    <n v="4952"/>
    <x v="827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05:46:30"/>
    <d v="2013-01-07T03:00:00"/>
    <x v="0"/>
    <x v="67"/>
    <n v="5056.22"/>
    <x v="828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4:44:22"/>
    <d v="2015-05-18T00:00:00"/>
    <x v="23"/>
    <x v="31"/>
    <n v="1021"/>
    <x v="829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0:33:43"/>
    <d v="2016-03-18T23:33:43"/>
    <x v="18"/>
    <x v="61"/>
    <n v="2180"/>
    <x v="83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7T21:37:26"/>
    <d v="2016-12-13T02:59:00"/>
    <x v="9"/>
    <x v="9"/>
    <n v="641"/>
    <x v="831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2:00:09"/>
    <d v="2016-08-27T12:00:09"/>
    <x v="1"/>
    <x v="129"/>
    <n v="250"/>
    <x v="385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0T20:26:32"/>
    <d v="2014-07-30T20:26:32"/>
    <x v="32"/>
    <x v="315"/>
    <n v="0"/>
    <x v="109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1:42:28"/>
    <d v="2014-09-12T05:00:00"/>
    <x v="43"/>
    <x v="109"/>
    <n v="10"/>
    <x v="83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1:04:15"/>
    <d v="2015-05-20T01:04:15"/>
    <x v="1"/>
    <x v="74"/>
    <n v="8537"/>
    <x v="83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17:13:21"/>
    <d v="2015-03-05T15:27:00"/>
    <x v="53"/>
    <x v="156"/>
    <n v="6"/>
    <x v="83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d v="2014-07-24T15:59:10"/>
    <d v="2014-08-23T15:59:10"/>
    <x v="1"/>
    <x v="3"/>
    <n v="266"/>
    <x v="83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15:26:00"/>
    <d v="2015-12-26T15:26:00"/>
    <x v="11"/>
    <x v="122"/>
    <n v="0"/>
    <x v="109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4:38:35"/>
    <d v="2014-11-05T15:38:35"/>
    <x v="1"/>
    <x v="18"/>
    <n v="1"/>
    <x v="83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5T20:16:29"/>
    <d v="2016-09-24T20:16:29"/>
    <x v="4"/>
    <x v="43"/>
    <n v="212"/>
    <x v="837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05:20:45"/>
    <d v="2016-02-12T05:20:45"/>
    <x v="1"/>
    <x v="15"/>
    <n v="0"/>
    <x v="10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4:07:57"/>
    <d v="2015-09-14T14:07:57"/>
    <x v="1"/>
    <x v="34"/>
    <n v="0"/>
    <x v="109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29T19:20:25"/>
    <d v="2014-08-26T19:20:25"/>
    <x v="31"/>
    <x v="9"/>
    <n v="0"/>
    <x v="109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4:08:15"/>
    <d v="2016-06-06T15:09:00"/>
    <x v="7"/>
    <x v="316"/>
    <n v="0"/>
    <x v="109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8T23:08:52"/>
    <d v="2017-03-05T23:08:52"/>
    <x v="9"/>
    <x v="61"/>
    <n v="15"/>
    <x v="47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15:26:39"/>
    <d v="2014-08-10T17:00:00"/>
    <x v="1"/>
    <x v="34"/>
    <n v="0"/>
    <x v="10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18:49:05"/>
    <d v="2016-03-07T18:49:05"/>
    <x v="1"/>
    <x v="8"/>
    <n v="0"/>
    <x v="109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2:16:17"/>
    <d v="2015-04-24T11:16:17"/>
    <x v="42"/>
    <x v="3"/>
    <n v="0"/>
    <x v="109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15:54:43"/>
    <d v="2016-12-04T16:54:43"/>
    <x v="1"/>
    <x v="3"/>
    <n v="0"/>
    <x v="109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16:37:23"/>
    <d v="2015-03-25T19:00:00"/>
    <x v="16"/>
    <x v="141"/>
    <n v="0"/>
    <x v="109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3:57:36"/>
    <d v="2015-03-13T12:57:36"/>
    <x v="18"/>
    <x v="312"/>
    <n v="0"/>
    <x v="10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16:54:53"/>
    <d v="2015-04-15T16:54:53"/>
    <x v="1"/>
    <x v="11"/>
    <n v="50"/>
    <x v="471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1:38:28"/>
    <d v="2016-05-01T20:00:00"/>
    <x v="42"/>
    <x v="26"/>
    <n v="0"/>
    <x v="109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d v="2016-07-05T14:22:21"/>
    <d v="2016-07-12T14:22:21"/>
    <x v="36"/>
    <x v="317"/>
    <n v="190"/>
    <x v="838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7-31T19:44:22"/>
    <d v="2016-08-30T19:44:22"/>
    <x v="1"/>
    <x v="31"/>
    <n v="0"/>
    <x v="109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0:28:23"/>
    <d v="2013-07-07T00:28:23"/>
    <x v="11"/>
    <x v="318"/>
    <n v="8077"/>
    <x v="839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4:08:42"/>
    <d v="2014-02-19T04:08:42"/>
    <x v="31"/>
    <x v="319"/>
    <n v="58.32"/>
    <x v="84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18:06:22"/>
    <d v="2013-08-04T18:06:22"/>
    <x v="11"/>
    <x v="78"/>
    <n v="5051"/>
    <x v="841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15:32:11"/>
    <d v="2013-12-21T15:32:11"/>
    <x v="1"/>
    <x v="9"/>
    <n v="130"/>
    <x v="842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3:54:24"/>
    <d v="2016-04-10T02:54:24"/>
    <x v="18"/>
    <x v="12"/>
    <n v="45"/>
    <x v="843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0:30:59"/>
    <d v="2013-11-26T01:30:59"/>
    <x v="15"/>
    <x v="49"/>
    <n v="850"/>
    <x v="84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d v="2012-09-10T19:17:02"/>
    <d v="2012-09-30T19:17:02"/>
    <x v="32"/>
    <x v="3"/>
    <n v="70"/>
    <x v="449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3:04:53"/>
    <d v="2015-11-17T14:04:53"/>
    <x v="1"/>
    <x v="320"/>
    <n v="0"/>
    <x v="109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4:58:17"/>
    <d v="2014-02-05T14:58:17"/>
    <x v="1"/>
    <x v="131"/>
    <n v="51"/>
    <x v="845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d v="2011-09-16T18:09:01"/>
    <d v="2011-10-16T18:09:01"/>
    <x v="1"/>
    <x v="56"/>
    <n v="10"/>
    <x v="84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4T23:09:05"/>
    <d v="2014-01-03T23:09:05"/>
    <x v="1"/>
    <x v="211"/>
    <n v="3407"/>
    <x v="847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16:41:56"/>
    <d v="2012-05-06T16:41:56"/>
    <x v="1"/>
    <x v="31"/>
    <n v="45"/>
    <x v="68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4:04:10"/>
    <d v="2014-09-11T04:04:10"/>
    <x v="60"/>
    <x v="131"/>
    <n v="47074"/>
    <x v="848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4T23:00:11"/>
    <d v="2016-01-13T23:00:11"/>
    <x v="1"/>
    <x v="73"/>
    <n v="7344"/>
    <x v="849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6T23:42:01"/>
    <d v="2011-07-21T23:42:01"/>
    <x v="11"/>
    <x v="22"/>
    <n v="45"/>
    <x v="85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08:35:36"/>
    <d v="2016-05-14T08:35:36"/>
    <x v="9"/>
    <x v="321"/>
    <n v="766.13999999999987"/>
    <x v="851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0T22:18:53"/>
    <d v="2014-05-10T22:18:53"/>
    <x v="1"/>
    <x v="44"/>
    <n v="1821"/>
    <x v="852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17:14:52"/>
    <d v="2015-01-28T17:14:52"/>
    <x v="1"/>
    <x v="163"/>
    <n v="12"/>
    <x v="85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16:44:48"/>
    <d v="2012-08-10T16:44:48"/>
    <x v="1"/>
    <x v="3"/>
    <n v="56"/>
    <x v="47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d v="2014-06-03T10:49:43"/>
    <d v="2014-08-02T10:49:43"/>
    <x v="12"/>
    <x v="157"/>
    <n v="311.60000000000002"/>
    <x v="38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16:53:24"/>
    <d v="2014-08-08T16:53:24"/>
    <x v="1"/>
    <x v="261"/>
    <n v="0"/>
    <x v="109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1:06:15"/>
    <d v="2016-03-14T10:06:15"/>
    <x v="18"/>
    <x v="220"/>
    <n v="779.76"/>
    <x v="854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d v="2014-07-25T15:48:11"/>
    <d v="2014-08-24T15:48:11"/>
    <x v="1"/>
    <x v="140"/>
    <n v="15"/>
    <x v="855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2:08:07"/>
    <d v="2014-06-15T12:08:07"/>
    <x v="1"/>
    <x v="312"/>
    <n v="0"/>
    <x v="109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4:11:07"/>
    <d v="2014-04-24T14:11:07"/>
    <x v="1"/>
    <x v="139"/>
    <n v="6382.34"/>
    <x v="856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6T23:32:55"/>
    <d v="2015-06-25T23:32:55"/>
    <x v="1"/>
    <x v="247"/>
    <n v="1326.62"/>
    <x v="857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8T23:27:33"/>
    <d v="2015-05-28T23:27:33"/>
    <x v="1"/>
    <x v="322"/>
    <n v="3.5999999999999996"/>
    <x v="858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4:41:12"/>
    <d v="2016-04-10T13:41:12"/>
    <x v="18"/>
    <x v="57"/>
    <n v="32"/>
    <x v="859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6T19:37:18"/>
    <d v="2013-01-05T19:37:18"/>
    <x v="1"/>
    <x v="18"/>
    <n v="21"/>
    <x v="86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18:22:17"/>
    <d v="2016-02-11T18:22:17"/>
    <x v="13"/>
    <x v="323"/>
    <n v="32.11"/>
    <x v="861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2:07:13"/>
    <d v="2011-10-09T12:07:13"/>
    <x v="1"/>
    <x v="140"/>
    <n v="3294.01"/>
    <x v="862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07:53:40"/>
    <d v="2013-08-30T07:53:40"/>
    <x v="1"/>
    <x v="90"/>
    <n v="25174"/>
    <x v="86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07:25:54"/>
    <d v="2014-10-03T22:30:00"/>
    <x v="1"/>
    <x v="15"/>
    <n v="2152"/>
    <x v="864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4:01:17"/>
    <d v="2014-03-02T14:01:17"/>
    <x v="4"/>
    <x v="74"/>
    <n v="47"/>
    <x v="865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3:18:15"/>
    <d v="2014-04-13T13:18:15"/>
    <x v="1"/>
    <x v="73"/>
    <n v="1803"/>
    <x v="866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15:04:28"/>
    <d v="2015-05-13T15:04:28"/>
    <x v="1"/>
    <x v="194"/>
    <n v="32"/>
    <x v="726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4T21:39:31"/>
    <d v="2016-02-13T21:39:31"/>
    <x v="1"/>
    <x v="292"/>
    <n v="112.99999999999999"/>
    <x v="867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3:32:18"/>
    <d v="2016-07-14T13:12:00"/>
    <x v="14"/>
    <x v="74"/>
    <n v="41"/>
    <x v="868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29T20:05:25"/>
    <d v="2013-12-09T00:59:00"/>
    <x v="4"/>
    <x v="6"/>
    <n v="425"/>
    <x v="869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d v="2016-04-19T00:19:50"/>
    <d v="2016-06-18T00:19:50"/>
    <x v="12"/>
    <x v="43"/>
    <n v="243"/>
    <x v="87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4:50:21"/>
    <d v="2014-06-11T04:50:21"/>
    <x v="1"/>
    <x v="324"/>
    <n v="3802.88"/>
    <x v="87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1T22:15:27"/>
    <d v="2014-03-23T21:15:27"/>
    <x v="18"/>
    <x v="325"/>
    <n v="1431"/>
    <x v="872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2:46:15"/>
    <d v="2012-04-04T11:46:15"/>
    <x v="18"/>
    <x v="53"/>
    <n v="165"/>
    <x v="87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15:40:24"/>
    <d v="2014-07-23T15:40:24"/>
    <x v="1"/>
    <x v="3"/>
    <n v="0"/>
    <x v="109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0:17:15"/>
    <d v="2012-04-13T09:17:15"/>
    <x v="42"/>
    <x v="73"/>
    <n v="732.5"/>
    <x v="874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d v="2016-10-19T13:03:10"/>
    <d v="2016-11-18T14:03:10"/>
    <x v="1"/>
    <x v="3"/>
    <n v="45"/>
    <x v="875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17:23:42"/>
    <d v="2012-12-07T17:23:42"/>
    <x v="1"/>
    <x v="83"/>
    <n v="255"/>
    <x v="876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8T23:53:10"/>
    <d v="2016-01-07T23:53:10"/>
    <x v="1"/>
    <x v="34"/>
    <n v="1"/>
    <x v="16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3:13:31"/>
    <d v="2015-01-19T03:30:00"/>
    <x v="42"/>
    <x v="326"/>
    <n v="31272.92"/>
    <x v="877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18:27:00"/>
    <d v="2014-08-14T18:27:00"/>
    <x v="1"/>
    <x v="107"/>
    <n v="6.4"/>
    <x v="726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3:18:07"/>
    <d v="2013-10-09T03:18:07"/>
    <x v="1"/>
    <x v="183"/>
    <n v="12.8"/>
    <x v="878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1:41:35"/>
    <d v="2016-03-30T10:41:35"/>
    <x v="18"/>
    <x v="141"/>
    <n v="53"/>
    <x v="879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15:20:08"/>
    <d v="2012-06-09T15:20:08"/>
    <x v="12"/>
    <x v="90"/>
    <n v="178.52"/>
    <x v="88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09:21:53"/>
    <d v="2015-12-25T09:21:53"/>
    <x v="1"/>
    <x v="327"/>
    <n v="93.789999999999992"/>
    <x v="881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5T22:59:39"/>
    <d v="2014-04-04T21:59:39"/>
    <x v="18"/>
    <x v="328"/>
    <n v="78.48"/>
    <x v="882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d v="2014-03-24T14:01:04"/>
    <d v="2014-04-06T14:01:04"/>
    <x v="55"/>
    <x v="286"/>
    <n v="5"/>
    <x v="88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15:56:40"/>
    <d v="2011-10-28T15:56:40"/>
    <x v="11"/>
    <x v="73"/>
    <n v="0"/>
    <x v="109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17:25:16"/>
    <d v="2016-03-13T16:25:16"/>
    <x v="18"/>
    <x v="202"/>
    <n v="29"/>
    <x v="884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1:53:45"/>
    <d v="2013-05-30T11:53:45"/>
    <x v="21"/>
    <x v="329"/>
    <n v="0"/>
    <x v="109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07:34:08"/>
    <d v="2014-04-19T07:34:08"/>
    <x v="1"/>
    <x v="11"/>
    <n v="11"/>
    <x v="885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1:00:51"/>
    <d v="2015-04-30T11:00:51"/>
    <x v="1"/>
    <x v="318"/>
    <n v="425"/>
    <x v="886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09:58:50"/>
    <d v="2015-09-25T09:58:50"/>
    <x v="12"/>
    <x v="25"/>
    <n v="0"/>
    <x v="109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2:51:34"/>
    <d v="2016-07-14T02:51:34"/>
    <x v="1"/>
    <x v="18"/>
    <n v="10"/>
    <x v="7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15:30:00"/>
    <d v="2014-11-14T16:30:00"/>
    <x v="0"/>
    <x v="21"/>
    <n v="585"/>
    <x v="88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0:35:17"/>
    <d v="2014-08-07T10:35:17"/>
    <x v="1"/>
    <x v="107"/>
    <n v="1.28"/>
    <x v="37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1:21:33"/>
    <d v="2016-06-05T01:21:33"/>
    <x v="1"/>
    <x v="44"/>
    <n v="21"/>
    <x v="88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18:55:00"/>
    <d v="2014-11-25T19:55:00"/>
    <x v="12"/>
    <x v="11"/>
    <n v="11"/>
    <x v="885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16:47:48"/>
    <d v="2015-12-24T16:47:48"/>
    <x v="1"/>
    <x v="330"/>
    <n v="0"/>
    <x v="109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1T21:46:11"/>
    <d v="2016-12-31T21:46:11"/>
    <x v="1"/>
    <x v="174"/>
    <n v="1092.8800000000001"/>
    <x v="889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d v="2014-07-01T04:46:21"/>
    <d v="2014-07-31T04:46:21"/>
    <x v="1"/>
    <x v="25"/>
    <n v="25.6"/>
    <x v="89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1:50:28"/>
    <d v="2014-11-28T23:33:00"/>
    <x v="55"/>
    <x v="140"/>
    <n v="0.72"/>
    <x v="891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18:44:54"/>
    <d v="2016-08-06T18:44:54"/>
    <x v="1"/>
    <x v="327"/>
    <n v="56.499999999999993"/>
    <x v="89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d v="2015-11-19T11:07:09"/>
    <d v="2015-12-19T11:07:09"/>
    <x v="1"/>
    <x v="331"/>
    <n v="305.09999999999997"/>
    <x v="893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4:40:21"/>
    <d v="2016-04-23T14:40:21"/>
    <x v="1"/>
    <x v="73"/>
    <n v="9875"/>
    <x v="894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16:45:31"/>
    <d v="2017-01-21T16:45:31"/>
    <x v="32"/>
    <x v="21"/>
    <n v="125"/>
    <x v="739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3:20:26"/>
    <d v="2015-01-01T03:20:26"/>
    <x v="1"/>
    <x v="6"/>
    <n v="5"/>
    <x v="895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06:05:21"/>
    <d v="2015-08-06T06:05:21"/>
    <x v="1"/>
    <x v="194"/>
    <n v="0"/>
    <x v="109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1:47:30"/>
    <d v="2015-07-09T11:47:30"/>
    <x v="1"/>
    <x v="51"/>
    <n v="0"/>
    <x v="109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7T19:08:47"/>
    <d v="2015-02-16T19:08:47"/>
    <x v="1"/>
    <x v="26"/>
    <n v="0"/>
    <x v="109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6T23:38:46"/>
    <d v="2015-12-16T23:38:46"/>
    <x v="1"/>
    <x v="139"/>
    <n v="186"/>
    <x v="89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29T23:22:00"/>
    <d v="2015-04-28T23:22:00"/>
    <x v="1"/>
    <x v="332"/>
    <n v="0"/>
    <x v="109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2:56:32"/>
    <d v="2014-10-02T12:56:32"/>
    <x v="12"/>
    <x v="75"/>
    <n v="100"/>
    <x v="41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17:52:53"/>
    <d v="2014-05-02T17:52:53"/>
    <x v="20"/>
    <x v="32"/>
    <n v="530"/>
    <x v="897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18:19:43"/>
    <d v="2014-10-19T18:19:43"/>
    <x v="12"/>
    <x v="231"/>
    <n v="0"/>
    <x v="109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0-31T23:06:21"/>
    <d v="2016-12-01T00:06:21"/>
    <x v="1"/>
    <x v="43"/>
    <n v="73"/>
    <x v="89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2:02:46"/>
    <d v="2016-06-16T12:02:46"/>
    <x v="1"/>
    <x v="83"/>
    <n v="75"/>
    <x v="843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17:54:35"/>
    <d v="2016-01-08T17:54:35"/>
    <x v="12"/>
    <x v="34"/>
    <n v="252"/>
    <x v="899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7T21:27:43"/>
    <d v="2015-09-06T21:27:43"/>
    <x v="1"/>
    <x v="73"/>
    <n v="0"/>
    <x v="109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2:01:52"/>
    <d v="2015-05-15T12:01:52"/>
    <x v="1"/>
    <x v="102"/>
    <n v="911"/>
    <x v="90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2:08:25"/>
    <d v="2015-06-18T12:08:25"/>
    <x v="1"/>
    <x v="6"/>
    <n v="50"/>
    <x v="901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6T21:36:46"/>
    <d v="2015-09-05T21:36:46"/>
    <x v="1"/>
    <x v="11"/>
    <n v="325"/>
    <x v="902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3:20:08"/>
    <d v="2014-08-14T13:20:08"/>
    <x v="1"/>
    <x v="73"/>
    <n v="188"/>
    <x v="90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4T20:42:42"/>
    <d v="2015-02-23T20:42:42"/>
    <x v="1"/>
    <x v="158"/>
    <n v="0"/>
    <x v="10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0:04:40"/>
    <d v="2014-12-05T11:04:40"/>
    <x v="12"/>
    <x v="3"/>
    <n v="151"/>
    <x v="904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8T21:12:08"/>
    <d v="2014-12-08T21:12:08"/>
    <x v="1"/>
    <x v="63"/>
    <n v="35"/>
    <x v="905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2:26:05"/>
    <d v="2015-06-30T10:45:00"/>
    <x v="1"/>
    <x v="333"/>
    <n v="0"/>
    <x v="10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5T22:43:06"/>
    <d v="2015-03-27T21:43:06"/>
    <x v="18"/>
    <x v="12"/>
    <n v="1155"/>
    <x v="9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0:06:29"/>
    <d v="2015-05-19T10:06:29"/>
    <x v="22"/>
    <x v="140"/>
    <n v="0"/>
    <x v="10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d v="2014-08-25T11:24:24"/>
    <d v="2014-09-25T11:24:24"/>
    <x v="0"/>
    <x v="175"/>
    <n v="35"/>
    <x v="907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2:22:00"/>
    <d v="2014-08-09T12:22:00"/>
    <x v="1"/>
    <x v="334"/>
    <n v="0"/>
    <x v="109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2:23:02"/>
    <d v="2016-06-18T12:23:02"/>
    <x v="1"/>
    <x v="3"/>
    <n v="0"/>
    <x v="10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d v="2014-06-02T00:08:50"/>
    <d v="2014-07-06T00:08:50"/>
    <x v="35"/>
    <x v="3"/>
    <n v="2070.5"/>
    <x v="908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d v="2015-05-26T06:39:02"/>
    <d v="2015-06-25T23:00:00"/>
    <x v="1"/>
    <x v="43"/>
    <n v="2871"/>
    <x v="909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2:38:15"/>
    <d v="2014-09-12T12:38:15"/>
    <x v="0"/>
    <x v="175"/>
    <n v="979"/>
    <x v="91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d v="2016-08-22T20:17:45"/>
    <d v="2016-09-21T20:17:45"/>
    <x v="1"/>
    <x v="140"/>
    <n v="1020"/>
    <x v="911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3:29:23"/>
    <d v="2015-02-22T03:29:23"/>
    <x v="1"/>
    <x v="3"/>
    <n v="17"/>
    <x v="912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16:26:11"/>
    <d v="2015-05-30T16:26:11"/>
    <x v="1"/>
    <x v="35"/>
    <n v="128"/>
    <x v="177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4:18:47"/>
    <d v="2014-11-13T15:18:47"/>
    <x v="10"/>
    <x v="73"/>
    <n v="25"/>
    <x v="37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1:22:32"/>
    <d v="2014-08-20T11:22:32"/>
    <x v="1"/>
    <x v="7"/>
    <n v="0"/>
    <x v="10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8T23:27:37"/>
    <d v="2015-08-02T23:27:37"/>
    <x v="6"/>
    <x v="335"/>
    <n v="30"/>
    <x v="91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15:12:07"/>
    <d v="2016-05-08T15:12:07"/>
    <x v="1"/>
    <x v="43"/>
    <n v="886"/>
    <x v="91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d v="2015-06-15T12:28:59"/>
    <d v="2015-07-15T12:28:59"/>
    <x v="1"/>
    <x v="44"/>
    <n v="585"/>
    <x v="91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0T19:28:18"/>
    <d v="2017-03-06T08:00:00"/>
    <x v="58"/>
    <x v="143"/>
    <n v="7.1999999999999993"/>
    <x v="91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0:51:36"/>
    <d v="2014-10-15T10:51:36"/>
    <x v="1"/>
    <x v="183"/>
    <n v="0"/>
    <x v="10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16:44:12"/>
    <d v="2014-08-16T16:44:12"/>
    <x v="1"/>
    <x v="131"/>
    <n v="5"/>
    <x v="44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d v="2015-09-28T12:17:07"/>
    <d v="2015-10-28T12:17:07"/>
    <x v="1"/>
    <x v="304"/>
    <n v="2432"/>
    <x v="91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4:21:54"/>
    <d v="2014-06-28T14:21:54"/>
    <x v="61"/>
    <x v="83"/>
    <n v="5875"/>
    <x v="918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3:08:41"/>
    <d v="2015-03-01T03:08:41"/>
    <x v="1"/>
    <x v="83"/>
    <n v="4"/>
    <x v="168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4:51:28"/>
    <d v="2017-01-12T11:42:00"/>
    <x v="10"/>
    <x v="31"/>
    <n v="42"/>
    <x v="919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15:40:23"/>
    <d v="2016-11-01T22:59:00"/>
    <x v="19"/>
    <x v="34"/>
    <n v="100"/>
    <x v="92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09:23:31"/>
    <d v="2017-02-06T09:23:31"/>
    <x v="0"/>
    <x v="336"/>
    <n v="29550.080000000002"/>
    <x v="92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15:45:49"/>
    <d v="2015-06-07T23:00:00"/>
    <x v="15"/>
    <x v="115"/>
    <n v="13180"/>
    <x v="922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15:43:15"/>
    <d v="2015-06-01T17:42:00"/>
    <x v="39"/>
    <x v="205"/>
    <n v="10246.4"/>
    <x v="591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16:28:43"/>
    <d v="2015-05-17T13:00:00"/>
    <x v="0"/>
    <x v="337"/>
    <n v="9111"/>
    <x v="923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1:49:00"/>
    <d v="2016-12-28T11:49:00"/>
    <x v="22"/>
    <x v="239"/>
    <n v="2440.36"/>
    <x v="924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18:29:55"/>
    <d v="2016-06-29T18:29:55"/>
    <x v="22"/>
    <x v="7"/>
    <n v="9700"/>
    <x v="92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0:58:45"/>
    <d v="2014-08-31T10:58:45"/>
    <x v="1"/>
    <x v="9"/>
    <n v="675"/>
    <x v="926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09:29:20"/>
    <d v="2016-03-20T08:29:20"/>
    <x v="18"/>
    <x v="338"/>
    <n v="2945"/>
    <x v="927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07:09:38"/>
    <d v="2017-02-11T07:09:38"/>
    <x v="1"/>
    <x v="339"/>
    <n v="371.2"/>
    <x v="92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3:37:33"/>
    <d v="2016-04-09T12:37:33"/>
    <x v="42"/>
    <x v="340"/>
    <n v="21831"/>
    <x v="929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06:42:59"/>
    <d v="2015-04-08T06:42:59"/>
    <x v="1"/>
    <x v="341"/>
    <n v="45516.399999999994"/>
    <x v="93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3:20:53"/>
    <d v="2015-12-20T04:00:00"/>
    <x v="12"/>
    <x v="228"/>
    <n v="15254.999999999998"/>
    <x v="926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4:38:59"/>
    <d v="2015-12-18T14:38:59"/>
    <x v="1"/>
    <x v="342"/>
    <n v="50095.360000000001"/>
    <x v="931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0:57:14"/>
    <d v="2016-06-13T00:59:00"/>
    <x v="1"/>
    <x v="43"/>
    <n v="37994"/>
    <x v="93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09:51:26"/>
    <d v="2015-12-30T22:00:00"/>
    <x v="6"/>
    <x v="8"/>
    <n v="9121"/>
    <x v="933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3:30:00"/>
    <d v="2015-07-08T13:30:00"/>
    <x v="15"/>
    <x v="343"/>
    <n v="3447.04"/>
    <x v="934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06:27:36"/>
    <d v="2015-04-16T06:27:36"/>
    <x v="22"/>
    <x v="104"/>
    <n v="6029"/>
    <x v="935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09:34:06"/>
    <d v="2016-07-15T09:34:06"/>
    <x v="1"/>
    <x v="183"/>
    <n v="7867.2256000000007"/>
    <x v="93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1:55:54"/>
    <d v="2015-06-27T01:55:54"/>
    <x v="1"/>
    <x v="140"/>
    <n v="35863.919999999998"/>
    <x v="937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09:45:27"/>
    <d v="2015-05-31T09:45:27"/>
    <x v="1"/>
    <x v="344"/>
    <n v="16700"/>
    <x v="938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2:57:13"/>
    <d v="2015-12-04T00:00:00"/>
    <x v="7"/>
    <x v="128"/>
    <n v="13383"/>
    <x v="939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07:09:11"/>
    <d v="2015-06-13T07:09:11"/>
    <x v="1"/>
    <x v="345"/>
    <n v="14816.56"/>
    <x v="94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3:37:33"/>
    <d v="2017-03-11T08:29:00"/>
    <x v="15"/>
    <x v="346"/>
    <n v="1169.55"/>
    <x v="94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05:19:33"/>
    <d v="2016-03-31T05:00:00"/>
    <x v="18"/>
    <x v="347"/>
    <n v="19657.48"/>
    <x v="94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2:01:04"/>
    <d v="2016-03-24T11:01:04"/>
    <x v="18"/>
    <x v="3"/>
    <n v="15530"/>
    <x v="943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15:18:25"/>
    <d v="2017-02-25T15:18:25"/>
    <x v="1"/>
    <x v="32"/>
    <n v="6360"/>
    <x v="944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17:36:12"/>
    <d v="2015-05-31T16:00:00"/>
    <x v="23"/>
    <x v="49"/>
    <n v="5594.93"/>
    <x v="945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15:47:41"/>
    <d v="2016-06-09T15:47:41"/>
    <x v="13"/>
    <x v="167"/>
    <n v="768.36"/>
    <x v="946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17:48:15"/>
    <d v="2015-11-26T20:00:00"/>
    <x v="3"/>
    <x v="34"/>
    <n v="3226"/>
    <x v="947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3:08:20"/>
    <d v="2017-01-31T13:08:20"/>
    <x v="6"/>
    <x v="192"/>
    <n v="8505.6"/>
    <x v="948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15:10:05"/>
    <d v="2015-06-09T15:10:05"/>
    <x v="12"/>
    <x v="18"/>
    <n v="2636"/>
    <x v="949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17:09:16"/>
    <d v="2014-05-30T17:09:16"/>
    <x v="1"/>
    <x v="11"/>
    <n v="39304.01"/>
    <x v="95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09:47:37"/>
    <d v="2015-10-02T18:03:00"/>
    <x v="15"/>
    <x v="36"/>
    <n v="20398"/>
    <x v="951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4:25:40"/>
    <d v="2016-07-14T14:25:40"/>
    <x v="1"/>
    <x v="348"/>
    <n v="27189"/>
    <x v="95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0:53:20"/>
    <d v="2015-10-31T22:00:00"/>
    <x v="1"/>
    <x v="7"/>
    <n v="15505"/>
    <x v="953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06:05:13"/>
    <d v="2016-10-20T06:05:13"/>
    <x v="1"/>
    <x v="349"/>
    <n v="26024"/>
    <x v="954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0:05:12"/>
    <d v="2015-08-25T10:05:12"/>
    <x v="1"/>
    <x v="247"/>
    <n v="17588.449999999997"/>
    <x v="955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06:24:48"/>
    <d v="2016-12-03T19:00:00"/>
    <x v="38"/>
    <x v="350"/>
    <n v="3137.2928000000002"/>
    <x v="956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2:17:27"/>
    <d v="2016-03-31T23:00:00"/>
    <x v="1"/>
    <x v="269"/>
    <n v="8523.4"/>
    <x v="957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0T23:15:09"/>
    <d v="2016-11-10T00:15:09"/>
    <x v="1"/>
    <x v="351"/>
    <n v="22197"/>
    <x v="958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08:11:42"/>
    <d v="2014-06-06T08:11:42"/>
    <x v="12"/>
    <x v="43"/>
    <n v="1060"/>
    <x v="959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d v="2013-08-23T16:44:38"/>
    <d v="2013-10-22T16:44:38"/>
    <x v="12"/>
    <x v="10"/>
    <n v="132"/>
    <x v="96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15:59:41"/>
    <d v="2014-04-20T20:00:00"/>
    <x v="35"/>
    <x v="83"/>
    <n v="1937"/>
    <x v="96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17:03:36"/>
    <d v="2014-08-07T02:00:00"/>
    <x v="1"/>
    <x v="18"/>
    <n v="0"/>
    <x v="109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2:30:08"/>
    <d v="2011-09-28T12:30:08"/>
    <x v="12"/>
    <x v="11"/>
    <n v="1465"/>
    <x v="962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06:02:07"/>
    <d v="2012-04-16T11:00:00"/>
    <x v="1"/>
    <x v="273"/>
    <n v="25"/>
    <x v="963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18:20:30"/>
    <d v="2011-02-24T18:20:30"/>
    <x v="1"/>
    <x v="90"/>
    <n v="0"/>
    <x v="109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17:36:08"/>
    <d v="2015-08-27T20:00:00"/>
    <x v="40"/>
    <x v="11"/>
    <n v="0"/>
    <x v="109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15:21:10"/>
    <d v="2013-10-06T15:21:10"/>
    <x v="66"/>
    <x v="11"/>
    <n v="40"/>
    <x v="417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17:46:14"/>
    <d v="2012-02-21T17:46:14"/>
    <x v="22"/>
    <x v="31"/>
    <n v="116"/>
    <x v="96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3:55:42"/>
    <d v="2015-02-02T13:55:42"/>
    <x v="1"/>
    <x v="283"/>
    <n v="0"/>
    <x v="109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4T22:14:59"/>
    <d v="2013-12-14T22:14:59"/>
    <x v="4"/>
    <x v="352"/>
    <n v="210"/>
    <x v="96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1:19:24"/>
    <d v="2012-07-28T11:00:00"/>
    <x v="36"/>
    <x v="34"/>
    <n v="0"/>
    <x v="109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1:47:45"/>
    <d v="2012-08-24T01:47:45"/>
    <x v="32"/>
    <x v="73"/>
    <n v="0"/>
    <x v="109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09:38:56"/>
    <d v="2011-08-06T09:38:56"/>
    <x v="1"/>
    <x v="31"/>
    <n v="178"/>
    <x v="96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18:06:07"/>
    <d v="2012-01-05T18:06:07"/>
    <x v="1"/>
    <x v="34"/>
    <n v="0"/>
    <x v="10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d v="2013-05-14T19:57:37"/>
    <d v="2013-07-12T16:51:00"/>
    <x v="47"/>
    <x v="6"/>
    <n v="241"/>
    <x v="96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15:06:20"/>
    <d v="2014-11-03T00:59:00"/>
    <x v="23"/>
    <x v="11"/>
    <n v="2537"/>
    <x v="968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6T22:58:22"/>
    <d v="2011-09-11T08:18:00"/>
    <x v="13"/>
    <x v="353"/>
    <n v="5"/>
    <x v="969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16:06:11"/>
    <d v="2011-07-08T16:00:00"/>
    <x v="12"/>
    <x v="15"/>
    <n v="1691"/>
    <x v="97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4:48:43"/>
    <d v="2013-04-22T16:00:00"/>
    <x v="0"/>
    <x v="18"/>
    <n v="2076"/>
    <x v="97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d v="2014-05-15T09:23:54"/>
    <d v="2014-06-14T09:23:54"/>
    <x v="1"/>
    <x v="18"/>
    <n v="2405"/>
    <x v="972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1T20:02:29"/>
    <d v="2011-12-05T21:02:29"/>
    <x v="11"/>
    <x v="18"/>
    <n v="2340"/>
    <x v="973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d v="2013-04-06T02:00:55"/>
    <d v="2013-05-06T02:00:55"/>
    <x v="1"/>
    <x v="8"/>
    <n v="4275"/>
    <x v="97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0:45:53"/>
    <d v="2014-06-13T01:59:00"/>
    <x v="6"/>
    <x v="34"/>
    <n v="3791"/>
    <x v="975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2:46:51"/>
    <d v="2012-07-07T12:46:51"/>
    <x v="1"/>
    <x v="11"/>
    <n v="5222"/>
    <x v="976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d v="2014-07-23T10:25:31"/>
    <d v="2014-09-06T10:25:31"/>
    <x v="11"/>
    <x v="12"/>
    <n v="60046"/>
    <x v="977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4:32:47"/>
    <d v="2011-09-25T14:32:47"/>
    <x v="12"/>
    <x v="32"/>
    <n v="6108"/>
    <x v="978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18:42:49"/>
    <d v="2013-10-24T18:42:49"/>
    <x v="31"/>
    <x v="8"/>
    <n v="4818"/>
    <x v="97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3:48:27"/>
    <d v="2014-09-03T13:48:27"/>
    <x v="1"/>
    <x v="278"/>
    <n v="30383.32"/>
    <x v="98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09:54:46"/>
    <d v="2010-12-31T23:59:00"/>
    <x v="53"/>
    <x v="354"/>
    <n v="13323"/>
    <x v="98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15:17:32"/>
    <d v="2013-12-01T16:17:32"/>
    <x v="1"/>
    <x v="10"/>
    <n v="6071"/>
    <x v="98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17:03:51"/>
    <d v="2012-02-12T17:03:51"/>
    <x v="1"/>
    <x v="12"/>
    <n v="35389.129999999997"/>
    <x v="983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2T21:03:10"/>
    <d v="2011-04-02T20:03:10"/>
    <x v="48"/>
    <x v="138"/>
    <n v="16210"/>
    <x v="984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d v="2013-08-01T09:40:12"/>
    <d v="2013-08-31T09:40:12"/>
    <x v="1"/>
    <x v="15"/>
    <n v="25577.56"/>
    <x v="985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18:17:44"/>
    <d v="2014-06-08T22:59:00"/>
    <x v="15"/>
    <x v="34"/>
    <n v="2606"/>
    <x v="98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15:13:40"/>
    <d v="2014-02-26T15:13:40"/>
    <x v="1"/>
    <x v="172"/>
    <n v="3751"/>
    <x v="987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3:13:47"/>
    <d v="2014-01-29T03:13:47"/>
    <x v="1"/>
    <x v="18"/>
    <n v="2025"/>
    <x v="988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d v="2014-01-17T13:18:12"/>
    <d v="2014-02-16T13:18:12"/>
    <x v="1"/>
    <x v="355"/>
    <n v="6195.52"/>
    <x v="989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1T21:01:10"/>
    <d v="2014-03-28T20:00:00"/>
    <x v="35"/>
    <x v="61"/>
    <n v="1785"/>
    <x v="99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0:54:43"/>
    <d v="2013-10-29T10:54:43"/>
    <x v="18"/>
    <x v="109"/>
    <n v="1082"/>
    <x v="99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0:43:35"/>
    <d v="2010-11-30T10:43:35"/>
    <x v="66"/>
    <x v="8"/>
    <n v="4170.17"/>
    <x v="992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16:02:25"/>
    <d v="2014-01-11T16:02:25"/>
    <x v="1"/>
    <x v="291"/>
    <n v="9545"/>
    <x v="99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09:02:38"/>
    <d v="2013-07-24T09:02:38"/>
    <x v="1"/>
    <x v="33"/>
    <n v="22396"/>
    <x v="97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15:17:27"/>
    <d v="2013-09-20T15:17:27"/>
    <x v="1"/>
    <x v="15"/>
    <n v="14000"/>
    <x v="99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4:45:12"/>
    <d v="2016-04-15T19:00:00"/>
    <x v="1"/>
    <x v="356"/>
    <n v="20426"/>
    <x v="995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15:34:02"/>
    <d v="2012-03-25T14:34:02"/>
    <x v="42"/>
    <x v="3"/>
    <n v="11472"/>
    <x v="996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1:24:19"/>
    <d v="2013-11-13T12:24:19"/>
    <x v="1"/>
    <x v="63"/>
    <n v="7635"/>
    <x v="978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2:52:59"/>
    <d v="2010-06-14T23:00:00"/>
    <x v="67"/>
    <x v="11"/>
    <n v="5300"/>
    <x v="944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d v="2014-08-01T12:31:31"/>
    <d v="2014-08-31T12:31:31"/>
    <x v="1"/>
    <x v="269"/>
    <n v="3146.4"/>
    <x v="997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1:33:45"/>
    <d v="2012-08-30T11:33:45"/>
    <x v="6"/>
    <x v="73"/>
    <n v="38743.839999999997"/>
    <x v="998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15:49:47"/>
    <d v="2013-08-07T15:49:47"/>
    <x v="6"/>
    <x v="43"/>
    <n v="24321.1"/>
    <x v="999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1:54:07"/>
    <d v="2009-08-31T23:00:00"/>
    <x v="46"/>
    <x v="10"/>
    <n v="3132.63"/>
    <x v="10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d v="2012-07-31T08:29:07"/>
    <d v="2012-09-04T08:29:07"/>
    <x v="6"/>
    <x v="43"/>
    <n v="15918.65"/>
    <x v="100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08:19:26"/>
    <d v="2014-06-24T21:00:00"/>
    <x v="31"/>
    <x v="158"/>
    <n v="10071"/>
    <x v="1002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d v="2014-02-11T21:22:50"/>
    <d v="2014-03-23T20:22:50"/>
    <x v="45"/>
    <x v="357"/>
    <n v="13864.17"/>
    <x v="100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d v="2010-12-01T13:10:54"/>
    <d v="2011-03-01T13:10:54"/>
    <x v="68"/>
    <x v="43"/>
    <n v="16636.78"/>
    <x v="100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d v="2013-07-08T12:50:36"/>
    <d v="2013-07-28T12:50:36"/>
    <x v="32"/>
    <x v="156"/>
    <n v="7750"/>
    <x v="59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06:24:15"/>
    <d v="2013-12-08T23:59:00"/>
    <x v="1"/>
    <x v="43"/>
    <n v="18542"/>
    <x v="1005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2:13:09"/>
    <d v="2013-03-10T23:00:00"/>
    <x v="17"/>
    <x v="31"/>
    <n v="2110.5"/>
    <x v="1006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0:38:02"/>
    <d v="2016-12-31T11:59:00"/>
    <x v="17"/>
    <x v="18"/>
    <n v="2020"/>
    <x v="5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08:59:35"/>
    <d v="2015-06-20T08:59:35"/>
    <x v="13"/>
    <x v="38"/>
    <n v="2602.2400000000002"/>
    <x v="1007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4:13:47"/>
    <d v="2015-02-17T09:00:00"/>
    <x v="55"/>
    <x v="16"/>
    <n v="2080"/>
    <x v="1008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09:54:16"/>
    <d v="2015-06-12T09:54:16"/>
    <x v="12"/>
    <x v="60"/>
    <n v="774.4"/>
    <x v="1009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09T22:42:43"/>
    <d v="2016-08-09T23:00:00"/>
    <x v="0"/>
    <x v="26"/>
    <n v="4018"/>
    <x v="101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4T22:14:05"/>
    <d v="2017-01-03T22:14:05"/>
    <x v="1"/>
    <x v="61"/>
    <n v="1876"/>
    <x v="1011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09:45:31"/>
    <d v="2015-04-23T01:59:00"/>
    <x v="1"/>
    <x v="8"/>
    <n v="3800"/>
    <x v="1012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0:39:51"/>
    <d v="2015-04-07T02:00:00"/>
    <x v="8"/>
    <x v="10"/>
    <n v="4371"/>
    <x v="95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3:20:28"/>
    <d v="2015-10-06T17:59:00"/>
    <x v="38"/>
    <x v="358"/>
    <n v="2393.6"/>
    <x v="1013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1:49:31"/>
    <d v="2015-11-14T12:49:31"/>
    <x v="1"/>
    <x v="43"/>
    <n v="15335"/>
    <x v="1014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05:53:17"/>
    <d v="2015-10-19T06:00:00"/>
    <x v="10"/>
    <x v="2"/>
    <n v="780.80000000000007"/>
    <x v="1015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d v="2015-06-29T08:44:57"/>
    <d v="2015-07-29T12:00:00"/>
    <x v="1"/>
    <x v="62"/>
    <n v="3262.7200000000003"/>
    <x v="101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2T20:12:53"/>
    <d v="2016-03-13T19:12:53"/>
    <x v="19"/>
    <x v="359"/>
    <n v="1536"/>
    <x v="1017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2:55:58"/>
    <d v="2016-05-01T12:55:58"/>
    <x v="1"/>
    <x v="44"/>
    <n v="21905"/>
    <x v="101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1:20:32"/>
    <d v="2016-04-28T11:20:32"/>
    <x v="1"/>
    <x v="38"/>
    <n v="2679.04"/>
    <x v="1019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4:32:39"/>
    <d v="2015-07-14T14:32:39"/>
    <x v="1"/>
    <x v="8"/>
    <n v="4340"/>
    <x v="102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1:12:18"/>
    <d v="2016-06-01T13:57:00"/>
    <x v="45"/>
    <x v="10"/>
    <n v="4050"/>
    <x v="926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2:59:38"/>
    <d v="2015-07-20T22:00:00"/>
    <x v="2"/>
    <x v="18"/>
    <n v="2055"/>
    <x v="102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0-31T20:23:31"/>
    <d v="2016-11-30T21:23:31"/>
    <x v="1"/>
    <x v="34"/>
    <n v="2500"/>
    <x v="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05:35:20"/>
    <d v="2016-07-31T06:00:00"/>
    <x v="3"/>
    <x v="108"/>
    <n v="5835.6864000000005"/>
    <x v="102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1T23:40:05"/>
    <d v="2017-03-12T22:40:05"/>
    <x v="42"/>
    <x v="252"/>
    <n v="20289.28"/>
    <x v="1023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0:58:28"/>
    <d v="2016-07-21T12:30:00"/>
    <x v="18"/>
    <x v="12"/>
    <n v="7793"/>
    <x v="10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05:58:54"/>
    <d v="2014-12-04T05:58:54"/>
    <x v="1"/>
    <x v="95"/>
    <n v="71771"/>
    <x v="1025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07:04:39"/>
    <d v="2016-02-17T07:04:39"/>
    <x v="1"/>
    <x v="83"/>
    <n v="5757"/>
    <x v="1026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09:43:32"/>
    <d v="2016-10-08T09:43:32"/>
    <x v="4"/>
    <x v="3"/>
    <n v="1136"/>
    <x v="1027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16:11:08"/>
    <d v="2015-10-15T16:11:08"/>
    <x v="6"/>
    <x v="360"/>
    <n v="12879"/>
    <x v="102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1:00:50"/>
    <d v="2016-08-19T11:00:50"/>
    <x v="11"/>
    <x v="44"/>
    <n v="3100"/>
    <x v="1029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4:15:19"/>
    <d v="2016-11-30T15:15:19"/>
    <x v="6"/>
    <x v="202"/>
    <n v="80070"/>
    <x v="103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1:52:02"/>
    <d v="2015-04-18T11:52:02"/>
    <x v="1"/>
    <x v="314"/>
    <n v="28"/>
    <x v="1031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2:01:54"/>
    <d v="2016-03-03T12:01:54"/>
    <x v="1"/>
    <x v="141"/>
    <n v="12446"/>
    <x v="103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1:04:20"/>
    <d v="2016-10-21T11:04:20"/>
    <x v="12"/>
    <x v="85"/>
    <n v="2028"/>
    <x v="1033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06:57:28"/>
    <d v="2015-11-05T20:00:00"/>
    <x v="6"/>
    <x v="74"/>
    <n v="40404"/>
    <x v="1034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18:05:09"/>
    <d v="2016-02-28T18:05:09"/>
    <x v="6"/>
    <x v="131"/>
    <n v="1"/>
    <x v="1035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0:39:06"/>
    <d v="2016-07-21T09:00:00"/>
    <x v="25"/>
    <x v="12"/>
    <n v="1720.05"/>
    <x v="1036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1T20:02:52"/>
    <d v="2015-01-10T20:02:52"/>
    <x v="1"/>
    <x v="141"/>
    <n v="6130"/>
    <x v="1037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4:29:25"/>
    <d v="2014-07-11T11:00:00"/>
    <x v="21"/>
    <x v="361"/>
    <n v="1121.28"/>
    <x v="103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1:34:06"/>
    <d v="2016-12-30T18:00:00"/>
    <x v="18"/>
    <x v="250"/>
    <n v="568.39"/>
    <x v="1039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2:58:57"/>
    <d v="2016-12-23T12:58:57"/>
    <x v="1"/>
    <x v="362"/>
    <n v="662.09"/>
    <x v="104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0:45:25"/>
    <d v="2015-05-21T10:45:25"/>
    <x v="1"/>
    <x v="363"/>
    <n v="135.68"/>
    <x v="1041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1:45:46"/>
    <d v="2016-04-26T01:55:00"/>
    <x v="35"/>
    <x v="43"/>
    <n v="1332"/>
    <x v="104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0:12:32"/>
    <d v="2016-10-13T10:12:32"/>
    <x v="1"/>
    <x v="83"/>
    <n v="4920"/>
    <x v="1043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29T21:03:55"/>
    <d v="2016-12-29T21:03:55"/>
    <x v="1"/>
    <x v="44"/>
    <n v="486"/>
    <x v="1044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4:00:28"/>
    <d v="2015-01-15T14:00:28"/>
    <x v="11"/>
    <x v="74"/>
    <n v="1130"/>
    <x v="1045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1:17:15"/>
    <d v="2015-05-29T11:17:15"/>
    <x v="1"/>
    <x v="364"/>
    <n v="1705"/>
    <x v="1046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0:25:34"/>
    <d v="2016-10-14T10:25:34"/>
    <x v="11"/>
    <x v="131"/>
    <n v="1748"/>
    <x v="1047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0:19:05"/>
    <d v="2014-12-02T01:19:05"/>
    <x v="4"/>
    <x v="83"/>
    <n v="408"/>
    <x v="104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1:38:29"/>
    <d v="2016-07-01T23:00:00"/>
    <x v="1"/>
    <x v="21"/>
    <n v="7873"/>
    <x v="104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07:05:54"/>
    <d v="2016-08-17T07:05:54"/>
    <x v="1"/>
    <x v="202"/>
    <n v="3417"/>
    <x v="105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7T20:26:48"/>
    <d v="2017-01-26T20:26:48"/>
    <x v="1"/>
    <x v="365"/>
    <n v="0"/>
    <x v="109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5T21:33:45"/>
    <d v="2014-07-15T21:33:45"/>
    <x v="1"/>
    <x v="48"/>
    <n v="0"/>
    <x v="109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3:34:47"/>
    <d v="2016-03-11T13:34:47"/>
    <x v="1"/>
    <x v="366"/>
    <n v="14303"/>
    <x v="1051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17:28:22"/>
    <d v="2015-12-05T17:28:22"/>
    <x v="1"/>
    <x v="73"/>
    <n v="4940"/>
    <x v="105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15:43:48"/>
    <d v="2014-12-17T15:43:48"/>
    <x v="6"/>
    <x v="74"/>
    <n v="84947"/>
    <x v="105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08:51:19"/>
    <d v="2017-03-03T08:51:19"/>
    <x v="1"/>
    <x v="83"/>
    <n v="24691"/>
    <x v="1054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4:17:13"/>
    <d v="2015-08-02T14:17:13"/>
    <x v="1"/>
    <x v="12"/>
    <n v="991"/>
    <x v="1055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0:31:55"/>
    <d v="2014-12-08T11:31:55"/>
    <x v="11"/>
    <x v="83"/>
    <n v="3317"/>
    <x v="1056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09:17:33"/>
    <d v="2014-08-15T09:17:33"/>
    <x v="1"/>
    <x v="367"/>
    <n v="0"/>
    <x v="109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09:58:37"/>
    <d v="2016-10-01T09:58:37"/>
    <x v="15"/>
    <x v="35"/>
    <n v="22515.200000000001"/>
    <x v="105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4:35:39"/>
    <d v="2015-07-17T14:35:39"/>
    <x v="1"/>
    <x v="83"/>
    <n v="100"/>
    <x v="41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07:38:03"/>
    <d v="2016-08-18T22:59:00"/>
    <x v="47"/>
    <x v="83"/>
    <n v="51149"/>
    <x v="105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3:57:19"/>
    <d v="2016-06-30T13:57:19"/>
    <x v="18"/>
    <x v="103"/>
    <n v="4306.16"/>
    <x v="105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4:32:39"/>
    <d v="2014-07-14T14:32:39"/>
    <x v="6"/>
    <x v="52"/>
    <n v="375"/>
    <x v="106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7T20:49:11"/>
    <d v="2013-06-26T20:49:11"/>
    <x v="1"/>
    <x v="245"/>
    <n v="7219"/>
    <x v="106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0:18:45"/>
    <d v="2015-03-07T10:18:45"/>
    <x v="1"/>
    <x v="34"/>
    <n v="2555"/>
    <x v="1062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07:08:53"/>
    <d v="2014-12-18T07:08:53"/>
    <x v="31"/>
    <x v="368"/>
    <n v="5985"/>
    <x v="106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2:58:55"/>
    <d v="2015-12-16T01:59:00"/>
    <x v="8"/>
    <x v="59"/>
    <n v="7759.6"/>
    <x v="1064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5T19:18:54"/>
    <d v="2015-12-25T19:18:54"/>
    <x v="1"/>
    <x v="11"/>
    <n v="5202.5"/>
    <x v="1065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2:45:44"/>
    <d v="2016-02-12T12:45:44"/>
    <x v="1"/>
    <x v="44"/>
    <n v="20253"/>
    <x v="1066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08:52:46"/>
    <d v="2015-09-04T22:59:00"/>
    <x v="64"/>
    <x v="3"/>
    <n v="13614"/>
    <x v="1067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3T21:49:48"/>
    <d v="2013-03-10T19:00:00"/>
    <x v="35"/>
    <x v="31"/>
    <n v="1336"/>
    <x v="106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4:22:59"/>
    <d v="2016-06-11T14:22:59"/>
    <x v="1"/>
    <x v="100"/>
    <n v="2000.64"/>
    <x v="106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1:06:45"/>
    <d v="2012-11-30T05:00:00"/>
    <x v="1"/>
    <x v="62"/>
    <n v="3925.76"/>
    <x v="107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4T19:56:00"/>
    <d v="2013-07-04T19:56:00"/>
    <x v="1"/>
    <x v="144"/>
    <n v="6215.56"/>
    <x v="1071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18:05:37"/>
    <d v="2013-03-01T00:59:00"/>
    <x v="18"/>
    <x v="18"/>
    <n v="2506"/>
    <x v="1072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08:42:03"/>
    <d v="2011-06-25T08:42:03"/>
    <x v="1"/>
    <x v="10"/>
    <n v="3350"/>
    <x v="107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4:33:10"/>
    <d v="2011-07-06T14:33:10"/>
    <x v="69"/>
    <x v="369"/>
    <n v="764"/>
    <x v="1074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16:37:00"/>
    <d v="2012-08-02T16:37:00"/>
    <x v="31"/>
    <x v="61"/>
    <n v="2598"/>
    <x v="107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2:12:52"/>
    <d v="2014-06-21T12:12:52"/>
    <x v="1"/>
    <x v="183"/>
    <n v="9675.52"/>
    <x v="1076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17:25:31"/>
    <d v="2013-09-07T17:25:31"/>
    <x v="12"/>
    <x v="31"/>
    <n v="1091"/>
    <x v="1077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15:15:27"/>
    <d v="2016-02-15T02:59:00"/>
    <x v="10"/>
    <x v="119"/>
    <n v="200"/>
    <x v="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1:41:46"/>
    <d v="2015-01-07T11:41:46"/>
    <x v="12"/>
    <x v="114"/>
    <n v="7474.5"/>
    <x v="1078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2:35:52"/>
    <d v="2015-03-16T11:35:52"/>
    <x v="18"/>
    <x v="63"/>
    <n v="7520"/>
    <x v="1079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d v="2014-10-12T18:54:23"/>
    <d v="2014-11-26T19:54:23"/>
    <x v="11"/>
    <x v="63"/>
    <n v="9486.69"/>
    <x v="108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4T19:04:10"/>
    <d v="2015-11-13T20:04:10"/>
    <x v="1"/>
    <x v="11"/>
    <n v="5713"/>
    <x v="108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1T23:34:54"/>
    <d v="2015-06-14T23:34:54"/>
    <x v="34"/>
    <x v="11"/>
    <n v="5535"/>
    <x v="1082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09:15:46"/>
    <d v="2014-04-11T09:15:46"/>
    <x v="1"/>
    <x v="370"/>
    <n v="34090.629999999997"/>
    <x v="108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d v="2013-09-30T19:04:50"/>
    <d v="2013-10-15T19:04:50"/>
    <x v="13"/>
    <x v="61"/>
    <n v="1555"/>
    <x v="108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d v="2015-04-07T13:12:22"/>
    <d v="2015-05-07T13:12:22"/>
    <x v="1"/>
    <x v="371"/>
    <n v="7495"/>
    <x v="1085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2:45:32"/>
    <d v="2012-07-12T12:45:32"/>
    <x v="1"/>
    <x v="9"/>
    <n v="620"/>
    <x v="102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17:50:33"/>
    <d v="2016-12-30T17:50:33"/>
    <x v="1"/>
    <x v="3"/>
    <n v="10501"/>
    <x v="1086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3T22:53:08"/>
    <d v="2016-03-24T21:53:08"/>
    <x v="18"/>
    <x v="61"/>
    <n v="2842"/>
    <x v="1087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5T20:35:19"/>
    <d v="2017-01-14T20:35:19"/>
    <x v="1"/>
    <x v="292"/>
    <n v="7743.8899999999994"/>
    <x v="1088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d v="2016-11-03T11:03:26"/>
    <d v="2016-12-03T12:03:26"/>
    <x v="1"/>
    <x v="372"/>
    <n v="11957.76"/>
    <x v="1089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0:16:10"/>
    <d v="2017-02-02T23:11:00"/>
    <x v="22"/>
    <x v="64"/>
    <n v="1510"/>
    <x v="109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d v="2016-07-17T13:13:30"/>
    <d v="2016-08-01T13:13:30"/>
    <x v="13"/>
    <x v="38"/>
    <n v="5205.76"/>
    <x v="1091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d v="2015-05-06T06:47:56"/>
    <d v="2015-06-05T06:47:56"/>
    <x v="1"/>
    <x v="3"/>
    <n v="11160"/>
    <x v="1092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3:18:26"/>
    <d v="2015-06-08T21:00:00"/>
    <x v="23"/>
    <x v="373"/>
    <n v="106"/>
    <x v="109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0:08:45"/>
    <d v="2016-12-29T00:08:45"/>
    <x v="1"/>
    <x v="11"/>
    <n v="5355"/>
    <x v="1094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4:12:16"/>
    <d v="2013-05-06T14:12:16"/>
    <x v="1"/>
    <x v="6"/>
    <n v="8349"/>
    <x v="1095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2T20:47:58"/>
    <d v="2016-12-22T20:47:58"/>
    <x v="32"/>
    <x v="374"/>
    <n v="3551.48"/>
    <x v="1096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2:38:42"/>
    <d v="2015-07-05T12:38:42"/>
    <x v="1"/>
    <x v="8"/>
    <n v="4343"/>
    <x v="1097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1:32:01"/>
    <d v="2016-04-29T07:11:00"/>
    <x v="60"/>
    <x v="375"/>
    <n v="9980.7136999999984"/>
    <x v="1098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0:31:29"/>
    <d v="2015-07-29T10:31:29"/>
    <x v="1"/>
    <x v="53"/>
    <n v="875"/>
    <x v="109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17:06:35"/>
    <d v="2015-06-02T23:30:00"/>
    <x v="0"/>
    <x v="26"/>
    <n v="5465"/>
    <x v="11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09:45:17"/>
    <d v="2016-10-17T11:14:00"/>
    <x v="14"/>
    <x v="11"/>
    <n v="6740.37"/>
    <x v="1101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06:32:37"/>
    <d v="2016-08-13T06:32:37"/>
    <x v="1"/>
    <x v="2"/>
    <n v="930.56000000000006"/>
    <x v="110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d v="2015-03-24T14:16:46"/>
    <d v="2015-04-27T12:12:00"/>
    <x v="39"/>
    <x v="91"/>
    <n v="3055"/>
    <x v="1103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0:36:58"/>
    <d v="2015-08-21T23:59:00"/>
    <x v="7"/>
    <x v="9"/>
    <n v="551"/>
    <x v="1104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d v="2016-01-31T22:43:06"/>
    <d v="2016-03-02T22:43:06"/>
    <x v="0"/>
    <x v="34"/>
    <n v="2841"/>
    <x v="1105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d v="2016-07-02T11:22:03"/>
    <d v="2016-08-01T11:22:03"/>
    <x v="1"/>
    <x v="3"/>
    <n v="10235"/>
    <x v="110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6T22:28:46"/>
    <d v="2017-02-28T22:00:00"/>
    <x v="43"/>
    <x v="56"/>
    <n v="916"/>
    <x v="1107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d v="2016-12-15T16:48:01"/>
    <d v="2017-01-14T16:48:01"/>
    <x v="1"/>
    <x v="8"/>
    <n v="3916"/>
    <x v="1108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18:58:02"/>
    <d v="2015-02-13T18:58:02"/>
    <x v="1"/>
    <x v="32"/>
    <n v="6438"/>
    <x v="1109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d v="2016-09-27T17:01:50"/>
    <d v="2016-10-27T16:19:00"/>
    <x v="18"/>
    <x v="3"/>
    <n v="11385"/>
    <x v="111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15:58:54"/>
    <d v="2016-07-05T15:58:54"/>
    <x v="1"/>
    <x v="376"/>
    <n v="4826"/>
    <x v="11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d v="2014-09-06T19:06:13"/>
    <d v="2014-10-06T19:06:13"/>
    <x v="1"/>
    <x v="7"/>
    <n v="11353"/>
    <x v="1112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d v="2016-05-08T03:11:13"/>
    <d v="2016-06-12T00:30:00"/>
    <x v="35"/>
    <x v="377"/>
    <n v="750.08"/>
    <x v="11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d v="2013-05-05T18:54:34"/>
    <d v="2013-05-26T18:54:34"/>
    <x v="22"/>
    <x v="34"/>
    <n v="12413"/>
    <x v="111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1T20:16:51"/>
    <d v="2015-04-30T19:16:51"/>
    <x v="42"/>
    <x v="62"/>
    <n v="3493.12"/>
    <x v="1115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d v="2013-06-25T20:30:35"/>
    <d v="2013-07-25T20:30:35"/>
    <x v="1"/>
    <x v="26"/>
    <n v="4103"/>
    <x v="1116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07:14:45"/>
    <d v="2015-02-22T07:14:45"/>
    <x v="9"/>
    <x v="342"/>
    <n v="308.48"/>
    <x v="1117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1:20:01"/>
    <d v="2014-11-28T12:20:01"/>
    <x v="1"/>
    <x v="73"/>
    <n v="105"/>
    <x v="716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05:23:27"/>
    <d v="2015-12-12T05:00:00"/>
    <x v="25"/>
    <x v="378"/>
    <n v="16.95"/>
    <x v="41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07:52:58"/>
    <d v="2014-08-12T07:52:58"/>
    <x v="9"/>
    <x v="10"/>
    <n v="15"/>
    <x v="726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15:55:56"/>
    <d v="2015-11-13T16:55:56"/>
    <x v="1"/>
    <x v="107"/>
    <n v="92.16"/>
    <x v="707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1T22:12:15"/>
    <d v="2014-12-31T23:12:15"/>
    <x v="12"/>
    <x v="26"/>
    <n v="0"/>
    <x v="1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2:38:40"/>
    <d v="2016-06-03T02:38:40"/>
    <x v="11"/>
    <x v="58"/>
    <n v="1.1299999999999999"/>
    <x v="1118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8T20:25:00"/>
    <d v="2015-02-05T20:25:00"/>
    <x v="31"/>
    <x v="25"/>
    <n v="8.9600000000000009"/>
    <x v="1119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3T20:31:39"/>
    <d v="2014-12-03T20:31:39"/>
    <x v="1"/>
    <x v="156"/>
    <n v="320"/>
    <x v="112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05:29:30"/>
    <d v="2016-02-20T05:29:30"/>
    <x v="12"/>
    <x v="14"/>
    <n v="112.99999999999999"/>
    <x v="89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1:04:27"/>
    <d v="2017-01-03T01:04:27"/>
    <x v="1"/>
    <x v="9"/>
    <n v="1"/>
    <x v="418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1:13:11"/>
    <d v="2015-08-16T11:13:11"/>
    <x v="4"/>
    <x v="376"/>
    <n v="800"/>
    <x v="112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17:13:39"/>
    <d v="2015-11-21T18:13:39"/>
    <x v="1"/>
    <x v="83"/>
    <n v="0"/>
    <x v="10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5T22:36:14"/>
    <d v="2015-09-15T06:11:00"/>
    <x v="1"/>
    <x v="67"/>
    <n v="55"/>
    <x v="1122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05:57:14"/>
    <d v="2016-02-25T05:57:14"/>
    <x v="1"/>
    <x v="122"/>
    <n v="6.7799999999999994"/>
    <x v="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05:56:59"/>
    <d v="2016-10-09T05:56:59"/>
    <x v="1"/>
    <x v="114"/>
    <n v="445"/>
    <x v="1123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1:01:26"/>
    <d v="2016-06-28T11:01:26"/>
    <x v="9"/>
    <x v="379"/>
    <n v="3"/>
    <x v="1124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16:58:29"/>
    <d v="2015-02-08T16:58:29"/>
    <x v="1"/>
    <x v="33"/>
    <n v="22"/>
    <x v="37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0:45:04"/>
    <d v="2016-09-21T00:45:04"/>
    <x v="1"/>
    <x v="137"/>
    <n v="17.68"/>
    <x v="479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3:38:51"/>
    <d v="2016-01-01T03:38:51"/>
    <x v="1"/>
    <x v="380"/>
    <n v="72"/>
    <x v="119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2:13:22"/>
    <d v="2016-11-15T13:13:22"/>
    <x v="55"/>
    <x v="63"/>
    <n v="1527"/>
    <x v="1125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29T22:09:19"/>
    <d v="2015-04-28T22:09:19"/>
    <x v="1"/>
    <x v="128"/>
    <n v="0"/>
    <x v="10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4:22:00"/>
    <d v="2015-08-24T04:22:00"/>
    <x v="12"/>
    <x v="327"/>
    <n v="0"/>
    <x v="109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15:26:25"/>
    <d v="2016-09-18T15:26:25"/>
    <x v="1"/>
    <x v="223"/>
    <n v="473.46999999999997"/>
    <x v="1126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4:06:57"/>
    <d v="2016-04-02T03:06:57"/>
    <x v="18"/>
    <x v="327"/>
    <n v="50.849999999999994"/>
    <x v="686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0T20:27:22"/>
    <d v="2015-04-09T20:27:22"/>
    <x v="1"/>
    <x v="3"/>
    <n v="0"/>
    <x v="10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4:31:28"/>
    <d v="2014-12-19T14:31:28"/>
    <x v="0"/>
    <x v="11"/>
    <n v="403"/>
    <x v="1127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0:03:36"/>
    <d v="2015-11-26T01:03:36"/>
    <x v="1"/>
    <x v="137"/>
    <n v="5431"/>
    <x v="1128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3:43:48"/>
    <d v="2015-07-20T13:43:48"/>
    <x v="1"/>
    <x v="141"/>
    <n v="0"/>
    <x v="109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0:01:15"/>
    <d v="2016-12-10T06:00:00"/>
    <x v="4"/>
    <x v="378"/>
    <n v="909.64999999999986"/>
    <x v="1129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3:24:38"/>
    <d v="2015-06-08T10:00:00"/>
    <x v="32"/>
    <x v="381"/>
    <n v="1228.5"/>
    <x v="113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3:43:40"/>
    <d v="2015-10-11T13:43:40"/>
    <x v="1"/>
    <x v="247"/>
    <n v="16.95"/>
    <x v="37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3:24:17"/>
    <d v="2016-02-21T03:24:17"/>
    <x v="1"/>
    <x v="228"/>
    <n v="87.009999999999991"/>
    <x v="1131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07:45:39"/>
    <d v="2014-07-12T23:59:00"/>
    <x v="8"/>
    <x v="10"/>
    <n v="807"/>
    <x v="113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15:54:59"/>
    <d v="2016-04-27T08:55:00"/>
    <x v="18"/>
    <x v="10"/>
    <n v="90"/>
    <x v="41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4:55:01"/>
    <d v="2015-03-07T14:55:01"/>
    <x v="1"/>
    <x v="382"/>
    <n v="136.80000000000001"/>
    <x v="1133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2:57:43"/>
    <d v="2016-05-26T12:57:43"/>
    <x v="1"/>
    <x v="345"/>
    <n v="1.1299999999999999"/>
    <x v="1134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3:22:49"/>
    <d v="2015-09-11T13:22:49"/>
    <x v="12"/>
    <x v="383"/>
    <n v="2585.6"/>
    <x v="1135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0:29:18"/>
    <d v="2016-05-25T10:29:18"/>
    <x v="1"/>
    <x v="61"/>
    <n v="0"/>
    <x v="109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17:13:29"/>
    <d v="2017-01-02T17:13:29"/>
    <x v="1"/>
    <x v="345"/>
    <n v="0"/>
    <x v="10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15:57:42"/>
    <d v="2015-09-12T15:57:42"/>
    <x v="12"/>
    <x v="384"/>
    <n v="0"/>
    <x v="109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08:00:55"/>
    <d v="2015-06-14T08:00:55"/>
    <x v="1"/>
    <x v="385"/>
    <n v="0"/>
    <x v="109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05:44:38"/>
    <d v="2016-04-21T05:44:38"/>
    <x v="32"/>
    <x v="346"/>
    <n v="0"/>
    <x v="109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2:32:14"/>
    <d v="2016-07-08T12:32:14"/>
    <x v="1"/>
    <x v="90"/>
    <n v="75"/>
    <x v="1136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17:28:38"/>
    <d v="2015-05-22T00:25:00"/>
    <x v="1"/>
    <x v="233"/>
    <n v="0"/>
    <x v="109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4:28:25"/>
    <d v="2015-05-10T14:28:25"/>
    <x v="48"/>
    <x v="178"/>
    <n v="0"/>
    <x v="10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0T23:06:37"/>
    <d v="2016-02-19T23:06:37"/>
    <x v="1"/>
    <x v="74"/>
    <n v="1"/>
    <x v="11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18:00:59"/>
    <d v="2014-11-18T19:00:59"/>
    <x v="1"/>
    <x v="386"/>
    <n v="2"/>
    <x v="1138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1:52:43"/>
    <d v="2014-07-28T11:52:43"/>
    <x v="1"/>
    <x v="36"/>
    <n v="0"/>
    <x v="109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1:42:27"/>
    <d v="2017-04-15T10:42:27"/>
    <x v="7"/>
    <x v="254"/>
    <n v="0"/>
    <x v="109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15:48:00"/>
    <d v="2016-04-24T16:59:00"/>
    <x v="22"/>
    <x v="387"/>
    <n v="16.95"/>
    <x v="721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1:08:40"/>
    <d v="2014-09-05T08:39:00"/>
    <x v="58"/>
    <x v="43"/>
    <n v="1575"/>
    <x v="1139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1:02:45"/>
    <d v="2017-01-03T11:02:45"/>
    <x v="1"/>
    <x v="223"/>
    <n v="163.85"/>
    <x v="114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16:30:44"/>
    <d v="2015-11-11T17:30:44"/>
    <x v="1"/>
    <x v="32"/>
    <n v="0"/>
    <x v="109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1:56:00"/>
    <d v="2014-08-10T23:00:00"/>
    <x v="1"/>
    <x v="11"/>
    <n v="0"/>
    <x v="109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3T23:54:56"/>
    <d v="2015-12-02T12:25:00"/>
    <x v="31"/>
    <x v="388"/>
    <n v="0"/>
    <x v="10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16:31:38"/>
    <d v="2014-11-30T18:45:00"/>
    <x v="47"/>
    <x v="389"/>
    <n v="0"/>
    <x v="109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0:29:14"/>
    <d v="2014-10-20T19:00:00"/>
    <x v="39"/>
    <x v="43"/>
    <n v="15186.69"/>
    <x v="114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0:54:31"/>
    <d v="2013-04-10T10:54:31"/>
    <x v="1"/>
    <x v="26"/>
    <n v="4340.7"/>
    <x v="114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16:52:18"/>
    <d v="2013-04-07T15:52:18"/>
    <x v="7"/>
    <x v="22"/>
    <n v="886"/>
    <x v="114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0:52:38"/>
    <d v="2013-02-16T10:52:38"/>
    <x v="1"/>
    <x v="11"/>
    <n v="8160"/>
    <x v="114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2:37:32"/>
    <d v="2012-03-21T22:00:00"/>
    <x v="1"/>
    <x v="12"/>
    <n v="136924.35"/>
    <x v="114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1T23:07:46"/>
    <d v="2016-01-12T00:00:00"/>
    <x v="16"/>
    <x v="102"/>
    <n v="17260.37"/>
    <x v="114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4:14:45"/>
    <d v="2012-03-25T13:14:45"/>
    <x v="42"/>
    <x v="141"/>
    <n v="46032"/>
    <x v="114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2T19:20:49"/>
    <d v="2011-06-11T19:20:49"/>
    <x v="12"/>
    <x v="291"/>
    <n v="9725"/>
    <x v="114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09:21:49"/>
    <d v="2013-02-15T09:21:49"/>
    <x v="1"/>
    <x v="390"/>
    <n v="47978"/>
    <x v="11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4:51:03"/>
    <d v="2012-12-28T14:51:03"/>
    <x v="22"/>
    <x v="61"/>
    <n v="1877"/>
    <x v="115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17:58:54"/>
    <d v="2015-04-09T17:58:54"/>
    <x v="1"/>
    <x v="35"/>
    <n v="33229"/>
    <x v="115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08:01:43"/>
    <d v="2013-10-16T08:01:43"/>
    <x v="1"/>
    <x v="73"/>
    <n v="34676"/>
    <x v="115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18:30:39"/>
    <d v="2012-03-01T18:30:39"/>
    <x v="1"/>
    <x v="61"/>
    <n v="1807.74"/>
    <x v="115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2:28:12"/>
    <d v="2013-09-13T12:28:12"/>
    <x v="1"/>
    <x v="10"/>
    <n v="3368"/>
    <x v="115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2:21:03"/>
    <d v="2014-12-19T23:59:00"/>
    <x v="15"/>
    <x v="43"/>
    <n v="28300.45"/>
    <x v="115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0T20:00:22"/>
    <d v="2011-09-09T20:00:22"/>
    <x v="1"/>
    <x v="32"/>
    <n v="39693.279999999999"/>
    <x v="115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09:46:44"/>
    <d v="2011-12-22T22:00:00"/>
    <x v="42"/>
    <x v="12"/>
    <n v="33393"/>
    <x v="115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15:55:13"/>
    <d v="2013-05-14T15:55:13"/>
    <x v="21"/>
    <x v="83"/>
    <n v="590807.11"/>
    <x v="115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2:53:09"/>
    <d v="2014-05-09T22:59:00"/>
    <x v="21"/>
    <x v="276"/>
    <n v="2198"/>
    <x v="115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17:24:59"/>
    <d v="2013-07-26T12:00:00"/>
    <x v="3"/>
    <x v="83"/>
    <n v="58520.2"/>
    <x v="116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17:09:05"/>
    <d v="2013-11-02T17:09:05"/>
    <x v="1"/>
    <x v="59"/>
    <n v="79.8"/>
    <x v="116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15:35:36"/>
    <d v="2012-09-07T02:51:00"/>
    <x v="23"/>
    <x v="11"/>
    <n v="5"/>
    <x v="37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6T23:37:55"/>
    <d v="2016-07-21T23:37:55"/>
    <x v="9"/>
    <x v="156"/>
    <n v="50"/>
    <x v="116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3T23:49:23"/>
    <d v="2012-07-21T09:51:00"/>
    <x v="47"/>
    <x v="18"/>
    <n v="0"/>
    <x v="109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4:06:13"/>
    <d v="2015-06-20T14:06:13"/>
    <x v="11"/>
    <x v="354"/>
    <n v="150"/>
    <x v="116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7T23:02:41"/>
    <d v="2015-02-26T23:02:41"/>
    <x v="1"/>
    <x v="44"/>
    <n v="48"/>
    <x v="1164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17:01:11"/>
    <d v="2016-08-02T17:01:11"/>
    <x v="1"/>
    <x v="3"/>
    <n v="0"/>
    <x v="109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08:31:00"/>
    <d v="2014-01-05T08:31:00"/>
    <x v="1"/>
    <x v="391"/>
    <n v="259.2"/>
    <x v="365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09:40:52"/>
    <d v="2012-11-15T10:40:52"/>
    <x v="1"/>
    <x v="11"/>
    <n v="0"/>
    <x v="10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08:27:54"/>
    <d v="2013-10-02T08:27:54"/>
    <x v="18"/>
    <x v="289"/>
    <n v="895"/>
    <x v="1165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d v="2014-12-18T12:07:23"/>
    <d v="2015-02-15T10:38:00"/>
    <x v="47"/>
    <x v="46"/>
    <n v="100"/>
    <x v="1166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16:14:06"/>
    <d v="2011-06-18T16:14:06"/>
    <x v="1"/>
    <x v="26"/>
    <n v="30"/>
    <x v="573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15:47:55"/>
    <d v="2013-06-16T15:47:55"/>
    <x v="1"/>
    <x v="392"/>
    <n v="0"/>
    <x v="109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2:20:13"/>
    <d v="2015-04-03T10:38:00"/>
    <x v="18"/>
    <x v="11"/>
    <n v="445"/>
    <x v="1167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3:57:11"/>
    <d v="2011-08-27T13:57:11"/>
    <x v="1"/>
    <x v="18"/>
    <n v="0"/>
    <x v="109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06:24:19"/>
    <d v="2014-09-16T06:24:19"/>
    <x v="12"/>
    <x v="61"/>
    <n v="0"/>
    <x v="10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0:25:22"/>
    <d v="2013-07-31T14:43:00"/>
    <x v="43"/>
    <x v="43"/>
    <n v="1"/>
    <x v="44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18:36:18"/>
    <d v="2014-09-03T18:36:18"/>
    <x v="11"/>
    <x v="10"/>
    <n v="57"/>
    <x v="116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5T19:10:33"/>
    <d v="2016-08-04T19:10:33"/>
    <x v="12"/>
    <x v="18"/>
    <n v="5"/>
    <x v="116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16:42:37"/>
    <d v="2013-05-01T16:42:37"/>
    <x v="1"/>
    <x v="91"/>
    <n v="701"/>
    <x v="117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09:00:23"/>
    <d v="2015-07-08T09:00:23"/>
    <x v="1"/>
    <x v="393"/>
    <n v="65733.919999999998"/>
    <x v="117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08:01:20"/>
    <d v="2016-03-25T17:00:00"/>
    <x v="31"/>
    <x v="336"/>
    <n v="28567.040000000001"/>
    <x v="117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3:20:01"/>
    <d v="2016-10-23T03:20:01"/>
    <x v="12"/>
    <x v="394"/>
    <n v="4571.9008999999996"/>
    <x v="117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0:47:04"/>
    <d v="2014-06-10T03:33:00"/>
    <x v="38"/>
    <x v="192"/>
    <n v="23124.48"/>
    <x v="117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05:38:23"/>
    <d v="2016-03-22T15:01:00"/>
    <x v="61"/>
    <x v="395"/>
    <n v="18727.489999999998"/>
    <x v="117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3:51:44"/>
    <d v="2014-07-24T13:51:44"/>
    <x v="1"/>
    <x v="16"/>
    <n v="2138.88"/>
    <x v="209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05:48:29"/>
    <d v="2010-05-15T03:10:00"/>
    <x v="47"/>
    <x v="46"/>
    <n v="2580"/>
    <x v="1176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09:44:41"/>
    <d v="2014-06-27T09:44:41"/>
    <x v="0"/>
    <x v="19"/>
    <n v="20491"/>
    <x v="1177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07:48:05"/>
    <d v="2017-02-14T17:59:00"/>
    <x v="18"/>
    <x v="396"/>
    <n v="24450.0586"/>
    <x v="1178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4:14:38"/>
    <d v="2014-07-19T04:14:38"/>
    <x v="1"/>
    <x v="397"/>
    <n v="20691.968000000001"/>
    <x v="1179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09:00:04"/>
    <d v="2015-11-18T10:00:04"/>
    <x v="1"/>
    <x v="36"/>
    <n v="15651"/>
    <x v="118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1:25:39"/>
    <d v="2017-02-05T11:25:39"/>
    <x v="1"/>
    <x v="8"/>
    <n v="19557"/>
    <x v="118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0:17:46"/>
    <d v="2014-07-16T10:17:46"/>
    <x v="1"/>
    <x v="42"/>
    <n v="15361.92"/>
    <x v="1182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09:20:40"/>
    <d v="2015-09-27T09:20:40"/>
    <x v="4"/>
    <x v="73"/>
    <n v="26619"/>
    <x v="1183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1:04:57"/>
    <d v="2016-03-16T00:04:57"/>
    <x v="18"/>
    <x v="113"/>
    <n v="56588.04"/>
    <x v="1184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06:11:32"/>
    <d v="2016-10-06T09:00:00"/>
    <x v="1"/>
    <x v="137"/>
    <n v="18472"/>
    <x v="1185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08:35:53"/>
    <d v="2014-12-06T01:00:00"/>
    <x v="1"/>
    <x v="43"/>
    <n v="24297"/>
    <x v="1186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4:40:52"/>
    <d v="2014-05-31T14:40:52"/>
    <x v="1"/>
    <x v="43"/>
    <n v="30805"/>
    <x v="1187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2:48:03"/>
    <d v="2014-06-20T16:59:00"/>
    <x v="31"/>
    <x v="7"/>
    <n v="9302.75"/>
    <x v="1188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15:35:13"/>
    <d v="2014-12-18T23:00:00"/>
    <x v="8"/>
    <x v="140"/>
    <n v="18625"/>
    <x v="1189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2T23:01:31"/>
    <d v="2016-06-06T23:01:31"/>
    <x v="6"/>
    <x v="398"/>
    <n v="40055"/>
    <x v="119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4:55:39"/>
    <d v="2014-10-17T14:55:39"/>
    <x v="1"/>
    <x v="399"/>
    <n v="60450.1"/>
    <x v="1191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3:01:56"/>
    <d v="2014-12-22T19:00:00"/>
    <x v="0"/>
    <x v="19"/>
    <n v="23096"/>
    <x v="1192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07:01:30"/>
    <d v="2017-02-20T07:01:30"/>
    <x v="1"/>
    <x v="400"/>
    <n v="683.1"/>
    <x v="1193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1:52:18"/>
    <d v="2016-08-18T11:52:18"/>
    <x v="1"/>
    <x v="30"/>
    <n v="4524.1499999999996"/>
    <x v="1194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1:37:27"/>
    <d v="2016-01-19T01:37:27"/>
    <x v="46"/>
    <x v="401"/>
    <n v="27675"/>
    <x v="1195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09:24:46"/>
    <d v="2017-03-14T08:24:46"/>
    <x v="38"/>
    <x v="8"/>
    <n v="3865.55"/>
    <x v="119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2:35:22"/>
    <d v="2017-01-31T19:00:00"/>
    <x v="1"/>
    <x v="10"/>
    <n v="8447"/>
    <x v="1197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0:05:20"/>
    <d v="2015-03-19T09:05:20"/>
    <x v="18"/>
    <x v="231"/>
    <n v="19129"/>
    <x v="1198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3:24:55"/>
    <d v="2015-10-23T13:24:55"/>
    <x v="9"/>
    <x v="21"/>
    <n v="47189"/>
    <x v="1199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4:15:26"/>
    <d v="2014-11-30T22:00:00"/>
    <x v="15"/>
    <x v="402"/>
    <n v="4135"/>
    <x v="12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06:24:25"/>
    <d v="2016-02-15T10:00:00"/>
    <x v="34"/>
    <x v="105"/>
    <n v="17424.72"/>
    <x v="1201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3T19:02:57"/>
    <d v="2016-05-01T22:59:00"/>
    <x v="46"/>
    <x v="139"/>
    <n v="65313"/>
    <x v="120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1:11:02"/>
    <d v="2015-09-04T11:11:02"/>
    <x v="1"/>
    <x v="63"/>
    <n v="31330"/>
    <x v="1203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4:53:51"/>
    <d v="2016-05-23T17:00:00"/>
    <x v="18"/>
    <x v="26"/>
    <n v="5297"/>
    <x v="1204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4:15:10"/>
    <d v="2015-08-27T14:15:10"/>
    <x v="1"/>
    <x v="15"/>
    <n v="30037.01"/>
    <x v="1205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2:33:47"/>
    <d v="2016-08-06T13:00:00"/>
    <x v="8"/>
    <x v="378"/>
    <n v="24394.44"/>
    <x v="1206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3:46:10"/>
    <d v="2015-01-22T13:46:10"/>
    <x v="11"/>
    <x v="156"/>
    <n v="7184"/>
    <x v="1207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17:03:39"/>
    <d v="2017-01-03T17:03:39"/>
    <x v="39"/>
    <x v="44"/>
    <n v="27197.22"/>
    <x v="1208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6T19:10:16"/>
    <d v="2014-11-25T20:15:00"/>
    <x v="1"/>
    <x v="43"/>
    <n v="17680"/>
    <x v="1209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2:05:38"/>
    <d v="2014-12-31T12:05:38"/>
    <x v="1"/>
    <x v="140"/>
    <n v="6"/>
    <x v="10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18:55:00"/>
    <d v="2015-06-30T18:55:00"/>
    <x v="13"/>
    <x v="72"/>
    <n v="15.2"/>
    <x v="92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07:13:54"/>
    <d v="2014-11-22T08:13:54"/>
    <x v="1"/>
    <x v="403"/>
    <n v="10"/>
    <x v="121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7T20:13:44"/>
    <d v="2015-03-31T19:18:00"/>
    <x v="16"/>
    <x v="31"/>
    <n v="0"/>
    <x v="109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16:13:54"/>
    <d v="2015-03-02T16:16:00"/>
    <x v="35"/>
    <x v="10"/>
    <n v="1"/>
    <x v="108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0:06:39"/>
    <d v="2014-09-17T00:06:39"/>
    <x v="12"/>
    <x v="107"/>
    <n v="369.92"/>
    <x v="1211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05:14:42"/>
    <d v="2017-02-23T05:14:42"/>
    <x v="36"/>
    <x v="404"/>
    <n v="0"/>
    <x v="109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16:10:20"/>
    <d v="2015-11-08T17:10:20"/>
    <x v="1"/>
    <x v="266"/>
    <n v="60"/>
    <x v="1212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3T22:15:59"/>
    <d v="2015-11-02T23:15:59"/>
    <x v="1"/>
    <x v="9"/>
    <n v="170"/>
    <x v="483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05:47:14"/>
    <d v="2016-05-12T05:47:14"/>
    <x v="1"/>
    <x v="405"/>
    <n v="129.28"/>
    <x v="1213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4:47:19"/>
    <d v="2015-05-27T14:47:19"/>
    <x v="1"/>
    <x v="8"/>
    <n v="0"/>
    <x v="10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1:31:48"/>
    <d v="2014-09-30T22:59:00"/>
    <x v="32"/>
    <x v="406"/>
    <n v="2115"/>
    <x v="121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1:47:27"/>
    <d v="2015-09-02T01:47:27"/>
    <x v="1"/>
    <x v="32"/>
    <n v="0"/>
    <x v="109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1:03:10"/>
    <d v="2015-08-02T01:03:10"/>
    <x v="1"/>
    <x v="407"/>
    <n v="0"/>
    <x v="109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09:43:52"/>
    <d v="2015-09-17T12:00:00"/>
    <x v="17"/>
    <x v="56"/>
    <n v="0"/>
    <x v="109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3T22:40:24"/>
    <d v="2016-07-03T22:40:24"/>
    <x v="1"/>
    <x v="103"/>
    <n v="514.52"/>
    <x v="121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0:40:33"/>
    <d v="2014-09-20T10:40:33"/>
    <x v="0"/>
    <x v="34"/>
    <n v="100"/>
    <x v="92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4:32:39"/>
    <d v="2015-08-28T07:12:00"/>
    <x v="42"/>
    <x v="405"/>
    <n v="44.800000000000004"/>
    <x v="1216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d v="2015-04-13T20:16:39"/>
    <d v="2015-04-28T20:16:39"/>
    <x v="13"/>
    <x v="43"/>
    <n v="50"/>
    <x v="11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d v="2014-10-23T19:29:53"/>
    <d v="2014-11-12T20:29:53"/>
    <x v="32"/>
    <x v="34"/>
    <n v="94"/>
    <x v="1217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7T20:00:03"/>
    <d v="2013-11-06T21:00:03"/>
    <x v="1"/>
    <x v="3"/>
    <n v="67"/>
    <x v="12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08:35:16"/>
    <d v="2009-12-01T19:50:00"/>
    <x v="67"/>
    <x v="26"/>
    <n v="0"/>
    <x v="109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2:49:11"/>
    <d v="2014-03-14T11:49:11"/>
    <x v="42"/>
    <x v="183"/>
    <n v="108.8"/>
    <x v="1219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3:48:29"/>
    <d v="2015-05-28T15:05:00"/>
    <x v="0"/>
    <x v="3"/>
    <n v="10"/>
    <x v="37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2:31:01"/>
    <d v="2011-06-08T12:31:01"/>
    <x v="1"/>
    <x v="26"/>
    <n v="100"/>
    <x v="453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17:00:04"/>
    <d v="2016-07-27T17:00:00"/>
    <x v="31"/>
    <x v="12"/>
    <n v="6375"/>
    <x v="122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17:29:05"/>
    <d v="2014-02-16T19:00:00"/>
    <x v="13"/>
    <x v="0"/>
    <n v="350"/>
    <x v="1221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8T20:29:45"/>
    <d v="2014-12-23T20:29:45"/>
    <x v="6"/>
    <x v="73"/>
    <n v="3410"/>
    <x v="1222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1:18:34"/>
    <d v="2013-05-25T11:18:34"/>
    <x v="1"/>
    <x v="12"/>
    <n v="0"/>
    <x v="10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4:31:22"/>
    <d v="2016-04-08T13:31:22"/>
    <x v="18"/>
    <x v="32"/>
    <n v="2484"/>
    <x v="61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3:28:03"/>
    <d v="2015-06-19T13:28:03"/>
    <x v="1"/>
    <x v="408"/>
    <n v="102.4"/>
    <x v="122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3T19:47:39"/>
    <d v="2016-02-28T18:59:00"/>
    <x v="34"/>
    <x v="62"/>
    <n v="160"/>
    <x v="15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19T19:00:02"/>
    <d v="2017-03-31T22:59:00"/>
    <x v="4"/>
    <x v="409"/>
    <n v="169.48"/>
    <x v="1224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17:15:29"/>
    <d v="2015-02-17T17:15:29"/>
    <x v="6"/>
    <x v="3"/>
    <n v="506"/>
    <x v="12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07:34:56"/>
    <d v="2014-07-09T07:34:56"/>
    <x v="1"/>
    <x v="3"/>
    <n v="2291"/>
    <x v="122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16:06:08"/>
    <d v="2015-06-30T16:06:08"/>
    <x v="11"/>
    <x v="11"/>
    <n v="650"/>
    <x v="1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15:20:48"/>
    <d v="2012-07-24T15:20:48"/>
    <x v="12"/>
    <x v="3"/>
    <n v="55"/>
    <x v="122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8T20:34:51"/>
    <d v="2010-09-01T21:00:00"/>
    <x v="34"/>
    <x v="410"/>
    <n v="205"/>
    <x v="122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18:54:51"/>
    <d v="2013-08-28T18:54:51"/>
    <x v="39"/>
    <x v="411"/>
    <n v="28"/>
    <x v="122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1T20:12:06"/>
    <d v="2012-05-20T20:12:06"/>
    <x v="12"/>
    <x v="412"/>
    <n v="0"/>
    <x v="10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05:46:30"/>
    <d v="2015-12-19T05:46:30"/>
    <x v="15"/>
    <x v="107"/>
    <n v="6.4"/>
    <x v="726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3:57:33"/>
    <d v="2015-10-26T16:20:00"/>
    <x v="41"/>
    <x v="31"/>
    <n v="93"/>
    <x v="123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16:43:11"/>
    <d v="2014-09-25T16:43:11"/>
    <x v="1"/>
    <x v="98"/>
    <n v="19.2"/>
    <x v="123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0:35:01"/>
    <d v="2014-05-30T10:35:01"/>
    <x v="2"/>
    <x v="46"/>
    <n v="0"/>
    <x v="109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16:29:28"/>
    <d v="2016-12-25T06:00:00"/>
    <x v="22"/>
    <x v="239"/>
    <n v="1200.8"/>
    <x v="123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5T21:30:22"/>
    <d v="2015-04-04T20:30:22"/>
    <x v="18"/>
    <x v="61"/>
    <n v="0"/>
    <x v="109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17:49:25"/>
    <d v="2014-12-13T17:49:25"/>
    <x v="1"/>
    <x v="63"/>
    <n v="1"/>
    <x v="47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0:59:59"/>
    <d v="2015-01-31T15:12:00"/>
    <x v="1"/>
    <x v="413"/>
    <n v="0"/>
    <x v="109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18:38:06"/>
    <d v="2015-10-09T18:38:06"/>
    <x v="1"/>
    <x v="46"/>
    <n v="0"/>
    <x v="109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d v="2015-08-24T15:34:24"/>
    <d v="2015-09-23T15:34:24"/>
    <x v="1"/>
    <x v="217"/>
    <n v="1152.5999999999999"/>
    <x v="1233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2:25:41"/>
    <d v="2016-04-03T11:25:41"/>
    <x v="18"/>
    <x v="414"/>
    <n v="5237.76"/>
    <x v="1234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0T20:44:45"/>
    <d v="2015-03-27T19:44:45"/>
    <x v="7"/>
    <x v="373"/>
    <n v="0"/>
    <x v="109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d v="2015-01-29T15:17:35"/>
    <d v="2015-02-28T15:17:35"/>
    <x v="1"/>
    <x v="33"/>
    <n v="3"/>
    <x v="12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2:06:22"/>
    <d v="2016-05-15T11:21:00"/>
    <x v="42"/>
    <x v="31"/>
    <n v="205"/>
    <x v="123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d v="2014-05-20T20:12:08"/>
    <d v="2014-06-18T15:13:00"/>
    <x v="31"/>
    <x v="74"/>
    <n v="280"/>
    <x v="1237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d v="2014-10-29T05:19:29"/>
    <d v="2014-12-13T06:19:29"/>
    <x v="11"/>
    <x v="415"/>
    <n v="96"/>
    <x v="1238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3:29:57"/>
    <d v="2016-09-20T03:29:57"/>
    <x v="1"/>
    <x v="43"/>
    <n v="0"/>
    <x v="109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1:00:58"/>
    <d v="2015-07-26T11:00:58"/>
    <x v="12"/>
    <x v="184"/>
    <n v="1"/>
    <x v="415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07:56:16"/>
    <d v="2016-04-08T06:56:16"/>
    <x v="18"/>
    <x v="2"/>
    <n v="0"/>
    <x v="10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5-31T20:22:32"/>
    <d v="2014-07-15T00:11:00"/>
    <x v="7"/>
    <x v="11"/>
    <n v="367"/>
    <x v="123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4T21:13:53"/>
    <d v="2011-05-04T21:13:53"/>
    <x v="1"/>
    <x v="34"/>
    <n v="2706.23"/>
    <x v="124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2:08:37"/>
    <d v="2011-10-14T18:00:00"/>
    <x v="43"/>
    <x v="61"/>
    <n v="1502.5"/>
    <x v="325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d v="2011-11-28T23:04:19"/>
    <d v="2012-01-27T23:04:19"/>
    <x v="12"/>
    <x v="18"/>
    <n v="2000.66"/>
    <x v="124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15:17:15"/>
    <d v="2012-03-17T14:17:15"/>
    <x v="45"/>
    <x v="91"/>
    <n v="3419"/>
    <x v="124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d v="2011-07-22T19:18:33"/>
    <d v="2011-08-01T02:00:00"/>
    <x v="28"/>
    <x v="32"/>
    <n v="6041.6"/>
    <x v="124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3T21:40:38"/>
    <d v="2011-03-23T20:40:38"/>
    <x v="37"/>
    <x v="6"/>
    <n v="8080.33"/>
    <x v="1244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4:24:11"/>
    <d v="2012-06-14T14:24:11"/>
    <x v="22"/>
    <x v="3"/>
    <n v="14511"/>
    <x v="124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4:56:26"/>
    <d v="2014-01-01T00:26:00"/>
    <x v="15"/>
    <x v="46"/>
    <n v="1215"/>
    <x v="98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09T19:01:49"/>
    <d v="2011-11-02T03:00:00"/>
    <x v="57"/>
    <x v="61"/>
    <n v="1775"/>
    <x v="124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17:11:50"/>
    <d v="2012-12-15T17:11:50"/>
    <x v="1"/>
    <x v="18"/>
    <n v="5437"/>
    <x v="1247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4T19:00:32"/>
    <d v="2013-06-04T19:00:32"/>
    <x v="22"/>
    <x v="184"/>
    <n v="1001"/>
    <x v="1248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s v="music"/>
    <s v="rock"/>
    <d v="2012-12-03T15:59:44"/>
    <d v="2013-01-02T15:59:44"/>
    <x v="1"/>
    <x v="9"/>
    <n v="550"/>
    <x v="1249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d v="2012-06-21T20:40:02"/>
    <d v="2012-07-21T20:40:02"/>
    <x v="1"/>
    <x v="31"/>
    <n v="1015"/>
    <x v="125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d v="2014-06-04T18:32:49"/>
    <d v="2014-08-03T12:00:00"/>
    <x v="42"/>
    <x v="11"/>
    <n v="5135"/>
    <x v="125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d v="2011-10-28T20:13:16"/>
    <d v="2011-12-12T21:13:16"/>
    <x v="11"/>
    <x v="6"/>
    <n v="9130"/>
    <x v="1252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2:10:21"/>
    <d v="2012-11-22T17:00:00"/>
    <x v="16"/>
    <x v="3"/>
    <n v="10420"/>
    <x v="1253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0:56:28"/>
    <d v="2013-11-01T14:00:00"/>
    <x v="39"/>
    <x v="156"/>
    <n v="10210"/>
    <x v="125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0:42:15"/>
    <d v="2013-03-08T10:42:15"/>
    <x v="4"/>
    <x v="61"/>
    <n v="1576"/>
    <x v="125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d v="2014-08-24T23:28:06"/>
    <d v="2014-09-14T23:28:06"/>
    <x v="22"/>
    <x v="61"/>
    <n v="2000"/>
    <x v="25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d v="2013-02-16T03:09:00"/>
    <d v="2013-02-23T03:09:00"/>
    <x v="36"/>
    <x v="31"/>
    <n v="1130"/>
    <x v="1256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09:33:35"/>
    <d v="2012-05-27T22:59:00"/>
    <x v="57"/>
    <x v="11"/>
    <n v="6060"/>
    <x v="1257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2:04:34"/>
    <d v="2014-12-17T02:59:00"/>
    <x v="4"/>
    <x v="416"/>
    <n v="7019"/>
    <x v="1258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1:31:29"/>
    <d v="2013-08-27T11:31:29"/>
    <x v="12"/>
    <x v="405"/>
    <n v="970.24"/>
    <x v="125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3:48:55"/>
    <d v="2013-01-09T03:48:55"/>
    <x v="4"/>
    <x v="31"/>
    <n v="1180"/>
    <x v="126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d v="2012-08-14T11:47:33"/>
    <d v="2012-09-11T11:47:33"/>
    <x v="31"/>
    <x v="63"/>
    <n v="11650"/>
    <x v="1261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d v="2013-11-01T15:21:07"/>
    <d v="2013-12-01T16:21:07"/>
    <x v="1"/>
    <x v="6"/>
    <n v="8095"/>
    <x v="1262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1:58:09"/>
    <d v="2012-11-25T23:59:00"/>
    <x v="39"/>
    <x v="18"/>
    <n v="2340"/>
    <x v="973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2:41:22"/>
    <d v="2014-06-17T12:41:22"/>
    <x v="39"/>
    <x v="26"/>
    <n v="4037"/>
    <x v="126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d v="2014-01-06T15:48:53"/>
    <d v="2014-02-20T15:48:53"/>
    <x v="11"/>
    <x v="32"/>
    <n v="6220"/>
    <x v="108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15:06:15"/>
    <d v="2012-03-02T01:59:00"/>
    <x v="1"/>
    <x v="26"/>
    <n v="10610"/>
    <x v="1264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15:37:41"/>
    <d v="2012-10-12T15:37:41"/>
    <x v="1"/>
    <x v="3"/>
    <n v="15591"/>
    <x v="126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d v="2011-07-26T03:10:54"/>
    <d v="2011-09-24T03:10:54"/>
    <x v="12"/>
    <x v="26"/>
    <n v="4065"/>
    <x v="126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16:12:36"/>
    <d v="2012-01-16T00:00:00"/>
    <x v="38"/>
    <x v="3"/>
    <n v="10000"/>
    <x v="31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d v="2011-04-24T23:33:21"/>
    <d v="2011-06-02T00:59:00"/>
    <x v="20"/>
    <x v="18"/>
    <n v="2010"/>
    <x v="1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d v="2016-05-12T15:51:01"/>
    <d v="2016-07-11T15:51:01"/>
    <x v="12"/>
    <x v="18"/>
    <n v="2506"/>
    <x v="107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29T21:04:48"/>
    <d v="2011-06-11T23:00:00"/>
    <x v="44"/>
    <x v="67"/>
    <n v="4660"/>
    <x v="1267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3:02:20"/>
    <d v="2009-12-31T18:39:00"/>
    <x v="53"/>
    <x v="9"/>
    <n v="519"/>
    <x v="971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1:29:28"/>
    <d v="2013-02-28T16:25:00"/>
    <x v="11"/>
    <x v="31"/>
    <n v="1050"/>
    <x v="2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0:39:25"/>
    <d v="2012-03-03T10:39:25"/>
    <x v="1"/>
    <x v="48"/>
    <n v="1800"/>
    <x v="3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0:32:35"/>
    <d v="2010-08-02T20:59:00"/>
    <x v="55"/>
    <x v="53"/>
    <n v="679.44"/>
    <x v="1268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09:19:04"/>
    <d v="2014-12-19T09:19:04"/>
    <x v="1"/>
    <x v="34"/>
    <n v="2535"/>
    <x v="58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4T19:35:27"/>
    <d v="2011-06-13T19:35:27"/>
    <x v="32"/>
    <x v="46"/>
    <n v="1200"/>
    <x v="3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d v="2012-08-25T14:46:52"/>
    <d v="2012-09-24T14:46:52"/>
    <x v="1"/>
    <x v="11"/>
    <n v="6235"/>
    <x v="1269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2T20:26:00"/>
    <d v="2012-11-21T21:26:00"/>
    <x v="12"/>
    <x v="3"/>
    <n v="10950"/>
    <x v="127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s v="music"/>
    <s v="pop"/>
    <d v="2013-09-04T09:49:00"/>
    <d v="2013-09-18T09:49:00"/>
    <x v="21"/>
    <x v="11"/>
    <n v="5540"/>
    <x v="1271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05:48:23"/>
    <d v="2014-08-14T13:11:00"/>
    <x v="15"/>
    <x v="38"/>
    <n v="2821.12"/>
    <x v="1272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d v="2012-05-10T04:49:37"/>
    <d v="2012-06-09T04:49:37"/>
    <x v="1"/>
    <x v="11"/>
    <n v="5236"/>
    <x v="1273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d v="2011-02-18T11:54:42"/>
    <d v="2011-03-20T10:54:42"/>
    <x v="18"/>
    <x v="134"/>
    <n v="2881"/>
    <x v="1274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1:25:55"/>
    <d v="2014-05-23T11:25:55"/>
    <x v="11"/>
    <x v="59"/>
    <n v="3822.33"/>
    <x v="127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05:27:17"/>
    <d v="2013-10-09T05:27:17"/>
    <x v="1"/>
    <x v="18"/>
    <n v="2831"/>
    <x v="1276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16:37:00"/>
    <d v="2011-04-26T01:59:00"/>
    <x v="39"/>
    <x v="18"/>
    <n v="2015"/>
    <x v="127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d v="2013-10-25T06:49:53"/>
    <d v="2013-11-24T07:49:53"/>
    <x v="1"/>
    <x v="67"/>
    <n v="4530"/>
    <x v="1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15:01:36"/>
    <d v="2011-04-24T15:01:36"/>
    <x v="0"/>
    <x v="11"/>
    <n v="8711.52"/>
    <x v="1278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d v="2012-03-19T16:22:40"/>
    <d v="2012-04-18T16:22:40"/>
    <x v="1"/>
    <x v="312"/>
    <n v="1319"/>
    <x v="1279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4:00:20"/>
    <d v="2012-04-05T13:00:20"/>
    <x v="18"/>
    <x v="61"/>
    <n v="2143"/>
    <x v="128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17:17:32"/>
    <d v="2012-12-13T17:17:32"/>
    <x v="1"/>
    <x v="63"/>
    <n v="7525.12"/>
    <x v="1281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3:46:08"/>
    <d v="2012-05-24T13:46:08"/>
    <x v="1"/>
    <x v="73"/>
    <n v="26233.45"/>
    <x v="1282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d v="2012-11-10T00:19:27"/>
    <d v="2012-12-18T09:20:00"/>
    <x v="20"/>
    <x v="32"/>
    <n v="7934"/>
    <x v="1283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d v="2013-11-18T16:55:21"/>
    <d v="2013-12-17T07:00:00"/>
    <x v="31"/>
    <x v="2"/>
    <n v="721.92"/>
    <x v="128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1:39:10"/>
    <d v="2016-04-30T16:59:00"/>
    <x v="0"/>
    <x v="417"/>
    <n v="1133.3899999999999"/>
    <x v="1285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18:57:11"/>
    <d v="2016-01-17T16:00:00"/>
    <x v="43"/>
    <x v="418"/>
    <n v="9150.74"/>
    <x v="128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0-31T23:45:36"/>
    <d v="2011-12-31T00:45:36"/>
    <x v="12"/>
    <x v="6"/>
    <n v="8211"/>
    <x v="1287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s v="music"/>
    <s v="pop"/>
    <d v="2015-01-01T19:31:47"/>
    <d v="2015-01-31T19:31:47"/>
    <x v="1"/>
    <x v="31"/>
    <n v="1080"/>
    <x v="1288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d v="2012-01-31T13:16:58"/>
    <d v="2012-03-15T22:59:00"/>
    <x v="7"/>
    <x v="34"/>
    <n v="3060.22"/>
    <x v="1289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0:35:13"/>
    <d v="2011-02-21T22:00:00"/>
    <x v="0"/>
    <x v="8"/>
    <n v="4181"/>
    <x v="129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1:04:33"/>
    <d v="2013-03-28T00:04:33"/>
    <x v="18"/>
    <x v="34"/>
    <n v="4022"/>
    <x v="129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1T20:41:38"/>
    <d v="2014-03-11T01:59:00"/>
    <x v="38"/>
    <x v="144"/>
    <n v="4313"/>
    <x v="1292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8T22:35:39"/>
    <d v="2011-11-27T23:35:39"/>
    <x v="1"/>
    <x v="6"/>
    <n v="8211"/>
    <x v="128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16:14:36"/>
    <d v="2016-05-31T16:14:36"/>
    <x v="12"/>
    <x v="18"/>
    <n v="2795"/>
    <x v="1293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d v="2010-05-15T17:19:59"/>
    <d v="2010-07-04T23:00:00"/>
    <x v="40"/>
    <x v="31"/>
    <n v="1026"/>
    <x v="952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d v="2016-07-02T08:03:34"/>
    <d v="2016-08-01T08:03:34"/>
    <x v="1"/>
    <x v="18"/>
    <n v="2013.47"/>
    <x v="129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0:45:30"/>
    <d v="2012-06-04T10:45:30"/>
    <x v="1"/>
    <x v="272"/>
    <n v="1920"/>
    <x v="129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d v="2015-02-04T16:04:52"/>
    <d v="2015-03-06T16:04:52"/>
    <x v="1"/>
    <x v="286"/>
    <n v="2690"/>
    <x v="1296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09:31:46"/>
    <d v="2016-08-18T01:59:00"/>
    <x v="1"/>
    <x v="11"/>
    <n v="10085"/>
    <x v="1297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2:35:40"/>
    <d v="2011-10-16T17:03:00"/>
    <x v="1"/>
    <x v="31"/>
    <n v="1374.16"/>
    <x v="1298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2:25:47"/>
    <d v="2012-04-20T22:59:00"/>
    <x v="30"/>
    <x v="10"/>
    <n v="3460"/>
    <x v="1299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4:46:16"/>
    <d v="2016-04-16T00:59:00"/>
    <x v="42"/>
    <x v="58"/>
    <n v="7570.9999999999991"/>
    <x v="1073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d v="2014-01-23T15:31:11"/>
    <d v="2014-02-06T15:31:11"/>
    <x v="21"/>
    <x v="61"/>
    <n v="1776"/>
    <x v="130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s v="music"/>
    <s v="pop"/>
    <d v="2011-06-28T20:39:05"/>
    <d v="2011-07-21T20:39:05"/>
    <x v="17"/>
    <x v="18"/>
    <n v="3500"/>
    <x v="1301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3:11:07"/>
    <d v="2014-07-12T13:11:07"/>
    <x v="1"/>
    <x v="31"/>
    <n v="1175"/>
    <x v="1302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d v="2017-02-07T21:54:44"/>
    <d v="2017-03-28T21:00:00"/>
    <x v="48"/>
    <x v="135"/>
    <n v="65924.38"/>
    <x v="1303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0:07:40"/>
    <d v="2017-04-13T23:07:40"/>
    <x v="42"/>
    <x v="32"/>
    <n v="0"/>
    <x v="109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3:45:38"/>
    <d v="2017-04-07T13:45:38"/>
    <x v="34"/>
    <x v="419"/>
    <n v="858.8"/>
    <x v="1304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4:34:01"/>
    <d v="2017-03-17T13:34:01"/>
    <x v="38"/>
    <x v="6"/>
    <n v="8730"/>
    <x v="1305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s v="music"/>
    <s v="faith"/>
    <d v="2017-02-22T01:00:23"/>
    <d v="2017-03-24T00:00:23"/>
    <x v="18"/>
    <x v="20"/>
    <n v="360"/>
    <x v="82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s v="music"/>
    <s v="faith"/>
    <d v="2017-02-26T15:15:19"/>
    <d v="2017-04-27T14:15:19"/>
    <x v="42"/>
    <x v="59"/>
    <n v="13.68"/>
    <x v="130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7T20:07:25"/>
    <d v="2017-04-10T15:15:00"/>
    <x v="39"/>
    <x v="3"/>
    <n v="3125"/>
    <x v="130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07:49:54"/>
    <d v="2017-04-09T06:49:54"/>
    <x v="18"/>
    <x v="26"/>
    <n v="1772"/>
    <x v="130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17:37:10"/>
    <d v="2017-03-16T16:37:10"/>
    <x v="18"/>
    <x v="392"/>
    <n v="2400"/>
    <x v="3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05:20:42"/>
    <d v="2017-04-06T04:20:42"/>
    <x v="18"/>
    <x v="34"/>
    <n v="635"/>
    <x v="130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1:50:08"/>
    <d v="2017-04-02T20:00:00"/>
    <x v="15"/>
    <x v="12"/>
    <n v="10042"/>
    <x v="131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1T22:37:47"/>
    <d v="2017-03-26T18:59:00"/>
    <x v="15"/>
    <x v="11"/>
    <n v="2390"/>
    <x v="131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17:05:12"/>
    <d v="2017-04-09T15:00:00"/>
    <x v="1"/>
    <x v="25"/>
    <n v="358.40000000000003"/>
    <x v="131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s v="music"/>
    <s v="faith"/>
    <d v="2017-02-25T11:04:34"/>
    <d v="2017-03-26T23:36:00"/>
    <x v="18"/>
    <x v="3"/>
    <n v="5"/>
    <x v="836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6T19:45:14"/>
    <d v="2017-04-09T20:00:00"/>
    <x v="35"/>
    <x v="15"/>
    <n v="1405"/>
    <x v="1313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s v="music"/>
    <s v="faith"/>
    <d v="2017-03-01T20:40:11"/>
    <d v="2017-03-31T19:40:11"/>
    <x v="18"/>
    <x v="294"/>
    <n v="0"/>
    <x v="109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d v="2017-03-10T19:47:28"/>
    <d v="2017-04-09T18:47:28"/>
    <x v="18"/>
    <x v="115"/>
    <n v="2526"/>
    <x v="13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s v="music"/>
    <s v="faith"/>
    <d v="2017-03-01T23:59:20"/>
    <d v="2017-03-25T22:33:00"/>
    <x v="17"/>
    <x v="335"/>
    <n v="0"/>
    <x v="109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15:44:05"/>
    <d v="2017-04-11T15:44:05"/>
    <x v="1"/>
    <x v="420"/>
    <n v="216"/>
    <x v="131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1T20:43:10"/>
    <d v="2017-03-31T23:00:00"/>
    <x v="1"/>
    <x v="44"/>
    <n v="5212"/>
    <x v="1316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0:56:45"/>
    <d v="2015-01-15T10:56:45"/>
    <x v="1"/>
    <x v="421"/>
    <n v="10"/>
    <x v="1317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15:52:30"/>
    <d v="2015-03-30T14:52:30"/>
    <x v="18"/>
    <x v="422"/>
    <n v="1"/>
    <x v="1318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1:45:37"/>
    <d v="2015-08-31T01:45:37"/>
    <x v="12"/>
    <x v="11"/>
    <n v="51"/>
    <x v="391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d v="2015-01-16T22:21:13"/>
    <d v="2015-02-15T22:21:13"/>
    <x v="1"/>
    <x v="18"/>
    <n v="1302"/>
    <x v="1319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s v="music"/>
    <s v="faith"/>
    <d v="2015-08-28T19:24:06"/>
    <d v="2015-09-09T11:00:00"/>
    <x v="54"/>
    <x v="18"/>
    <n v="0"/>
    <x v="109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2:21:12"/>
    <d v="2015-08-23T02:21:12"/>
    <x v="12"/>
    <x v="423"/>
    <n v="0"/>
    <x v="109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2:18:15"/>
    <d v="2016-03-28T11:18:15"/>
    <x v="18"/>
    <x v="11"/>
    <n v="487"/>
    <x v="132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15:48:26"/>
    <d v="2016-05-01T15:48:26"/>
    <x v="4"/>
    <x v="156"/>
    <n v="0"/>
    <x v="109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08:31:54"/>
    <d v="2014-08-31T14:39:00"/>
    <x v="16"/>
    <x v="412"/>
    <n v="85"/>
    <x v="1321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s v="music"/>
    <s v="faith"/>
    <d v="2015-12-03T09:11:28"/>
    <d v="2016-01-18T08:00:00"/>
    <x v="11"/>
    <x v="223"/>
    <n v="38.419999999999995"/>
    <x v="132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0:30:34"/>
    <d v="2014-09-01T10:30:34"/>
    <x v="0"/>
    <x v="3"/>
    <n v="1050"/>
    <x v="1139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16:55:53"/>
    <d v="2015-06-30T16:55:53"/>
    <x v="12"/>
    <x v="11"/>
    <n v="0"/>
    <x v="109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4:13:32"/>
    <d v="2014-10-05T14:13:32"/>
    <x v="1"/>
    <x v="10"/>
    <n v="50"/>
    <x v="132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17:02:41"/>
    <d v="2015-05-01T17:02:41"/>
    <x v="1"/>
    <x v="73"/>
    <n v="1967"/>
    <x v="132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0:13:05"/>
    <d v="2015-03-30T22:22:00"/>
    <x v="18"/>
    <x v="11"/>
    <n v="11"/>
    <x v="8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s v="music"/>
    <s v="faith"/>
    <d v="2016-10-30T08:51:39"/>
    <d v="2016-12-09T09:51:39"/>
    <x v="4"/>
    <x v="18"/>
    <n v="150"/>
    <x v="85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18:33:58"/>
    <d v="2016-04-20T23:00:00"/>
    <x v="32"/>
    <x v="424"/>
    <n v="1395"/>
    <x v="1325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s v="music"/>
    <s v="faith"/>
    <d v="2016-03-31T09:39:09"/>
    <d v="2016-05-13T23:59:00"/>
    <x v="44"/>
    <x v="21"/>
    <n v="75"/>
    <x v="1326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d v="2014-08-18T07:49:51"/>
    <d v="2014-09-17T07:49:51"/>
    <x v="1"/>
    <x v="26"/>
    <n v="35"/>
    <x v="1327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3:47:51"/>
    <d v="2014-11-09T14:47:51"/>
    <x v="1"/>
    <x v="26"/>
    <n v="225"/>
    <x v="1328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06:04:23"/>
    <d v="2015-12-11T06:04:23"/>
    <x v="1"/>
    <x v="11"/>
    <n v="0"/>
    <x v="109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18:03:49"/>
    <d v="2016-04-02T19:10:00"/>
    <x v="61"/>
    <x v="425"/>
    <n v="1"/>
    <x v="13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4:48:35"/>
    <d v="2015-07-01T01:00:00"/>
    <x v="53"/>
    <x v="3"/>
    <n v="650"/>
    <x v="90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17:22:42"/>
    <d v="2014-10-30T17:22:42"/>
    <x v="1"/>
    <x v="32"/>
    <n v="35"/>
    <x v="133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18:14:09"/>
    <d v="2014-08-24T18:14:09"/>
    <x v="1"/>
    <x v="138"/>
    <n v="560"/>
    <x v="1331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17:04:24"/>
    <d v="2014-06-27T17:04:24"/>
    <x v="18"/>
    <x v="158"/>
    <n v="2196"/>
    <x v="1332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17:16:17"/>
    <d v="2015-04-05T06:00:00"/>
    <x v="58"/>
    <x v="25"/>
    <n v="1.28"/>
    <x v="108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0:01:14"/>
    <d v="2015-10-21T10:01:14"/>
    <x v="1"/>
    <x v="23"/>
    <n v="855"/>
    <x v="1333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s v="music"/>
    <s v="faith"/>
    <d v="2016-04-10T20:15:06"/>
    <d v="2016-06-09T20:15:06"/>
    <x v="12"/>
    <x v="3"/>
    <n v="0"/>
    <x v="10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s v="music"/>
    <s v="faith"/>
    <d v="2015-09-24T21:06:23"/>
    <d v="2015-10-24T21:06:23"/>
    <x v="1"/>
    <x v="10"/>
    <n v="0"/>
    <x v="109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16:45:52"/>
    <d v="2015-06-11T10:00:00"/>
    <x v="55"/>
    <x v="31"/>
    <n v="0"/>
    <x v="109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1:24:41"/>
    <d v="2016-01-16T00:00:00"/>
    <x v="42"/>
    <x v="26"/>
    <n v="0"/>
    <x v="109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1:12:54"/>
    <d v="2016-09-13T16:30:00"/>
    <x v="59"/>
    <x v="3"/>
    <n v="0"/>
    <x v="109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7T19:52:36"/>
    <d v="2015-05-07T19:52:36"/>
    <x v="1"/>
    <x v="67"/>
    <n v="1"/>
    <x v="13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s v="music"/>
    <s v="faith"/>
    <d v="2016-07-08T14:32:25"/>
    <d v="2016-08-07T14:32:25"/>
    <x v="1"/>
    <x v="31"/>
    <n v="110"/>
    <x v="13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15:40:33"/>
    <d v="2015-11-08T16:40:33"/>
    <x v="1"/>
    <x v="10"/>
    <n v="22"/>
    <x v="13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17:46:32"/>
    <d v="2015-07-20T17:46:32"/>
    <x v="1"/>
    <x v="26"/>
    <n v="850"/>
    <x v="122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s v="music"/>
    <s v="faith"/>
    <d v="2014-09-02T15:59:02"/>
    <d v="2014-10-02T15:59:02"/>
    <x v="1"/>
    <x v="11"/>
    <n v="20"/>
    <x v="17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s v="music"/>
    <s v="faith"/>
    <d v="2016-03-06T15:58:52"/>
    <d v="2016-05-04T14:58:52"/>
    <x v="47"/>
    <x v="31"/>
    <n v="1"/>
    <x v="37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4:37:02"/>
    <d v="2015-07-16T14:37:02"/>
    <x v="1"/>
    <x v="10"/>
    <n v="0"/>
    <x v="109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0:04:31"/>
    <d v="2015-06-10T10:04:31"/>
    <x v="11"/>
    <x v="100"/>
    <n v="1702.4"/>
    <x v="1337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16:02:50"/>
    <d v="2017-01-07T16:00:00"/>
    <x v="0"/>
    <x v="18"/>
    <n v="2175"/>
    <x v="65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17:12:55"/>
    <d v="2016-08-26T22:59:00"/>
    <x v="23"/>
    <x v="32"/>
    <n v="6025"/>
    <x v="1338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09:31:17"/>
    <d v="2015-03-08T08:31:17"/>
    <x v="7"/>
    <x v="426"/>
    <n v="8339.2000000000007"/>
    <x v="1339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1:13:58"/>
    <d v="2016-12-21T21:00:00"/>
    <x v="6"/>
    <x v="156"/>
    <n v="7981"/>
    <x v="134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4T23:14:27"/>
    <d v="2016-11-23T21:00:00"/>
    <x v="18"/>
    <x v="43"/>
    <n v="22215"/>
    <x v="134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05:27:10"/>
    <d v="2015-11-13T10:00:00"/>
    <x v="18"/>
    <x v="219"/>
    <n v="12090.880000000001"/>
    <x v="1342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17:49:03"/>
    <d v="2015-09-02T17:49:03"/>
    <x v="1"/>
    <x v="157"/>
    <n v="49380.24"/>
    <x v="134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18:25:21"/>
    <d v="2017-03-01T14:00:00"/>
    <x v="8"/>
    <x v="427"/>
    <n v="14023.864999999998"/>
    <x v="1344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15:05:04"/>
    <d v="2016-04-19T15:05:04"/>
    <x v="9"/>
    <x v="11"/>
    <n v="10081"/>
    <x v="1345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3:45:23"/>
    <d v="2015-03-19T12:45:23"/>
    <x v="18"/>
    <x v="3"/>
    <n v="10290"/>
    <x v="1346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1:04:42"/>
    <d v="2016-10-14T01:04:42"/>
    <x v="1"/>
    <x v="100"/>
    <n v="3996.1600000000003"/>
    <x v="1347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2:59:28"/>
    <d v="2016-03-21T11:59:28"/>
    <x v="18"/>
    <x v="403"/>
    <n v="2430"/>
    <x v="128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16:02:33"/>
    <d v="2015-04-03T15:02:33"/>
    <x v="18"/>
    <x v="258"/>
    <n v="7140.2"/>
    <x v="1348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3:56:01"/>
    <d v="2015-10-05T13:56:01"/>
    <x v="1"/>
    <x v="373"/>
    <n v="30"/>
    <x v="43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19T23:01:09"/>
    <d v="2016-08-28T23:01:09"/>
    <x v="4"/>
    <x v="138"/>
    <n v="5655.6"/>
    <x v="134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4:51:23"/>
    <d v="2017-01-28T14:29:00"/>
    <x v="18"/>
    <x v="11"/>
    <n v="5800"/>
    <x v="135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17:56:32"/>
    <d v="2016-07-14T17:56:32"/>
    <x v="12"/>
    <x v="31"/>
    <n v="1147"/>
    <x v="1351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4:53:49"/>
    <d v="2015-03-25T13:53:49"/>
    <x v="19"/>
    <x v="11"/>
    <n v="5330"/>
    <x v="1352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1:08:33"/>
    <d v="2016-02-25T11:08:33"/>
    <x v="32"/>
    <x v="11"/>
    <n v="8272"/>
    <x v="135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08:37:40"/>
    <d v="2015-09-12T08:37:40"/>
    <x v="40"/>
    <x v="339"/>
    <n v="198.4"/>
    <x v="1354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18:34:05"/>
    <d v="2016-03-11T18:34:05"/>
    <x v="1"/>
    <x v="428"/>
    <n v="885"/>
    <x v="135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15:50:40"/>
    <d v="2016-10-23T15:50:40"/>
    <x v="1"/>
    <x v="15"/>
    <n v="12229"/>
    <x v="1356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06:39:39"/>
    <d v="2014-08-03T06:39:39"/>
    <x v="18"/>
    <x v="429"/>
    <n v="2759.68"/>
    <x v="1357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18:31:52"/>
    <d v="2014-08-13T18:31:52"/>
    <x v="1"/>
    <x v="115"/>
    <n v="7433.48"/>
    <x v="1358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15:38:08"/>
    <d v="2014-08-25T15:38:08"/>
    <x v="22"/>
    <x v="430"/>
    <n v="0"/>
    <x v="109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0:48:04"/>
    <d v="2014-08-03T10:48:04"/>
    <x v="1"/>
    <x v="11"/>
    <n v="2286"/>
    <x v="1359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08:27:24"/>
    <d v="2014-09-27T08:27:24"/>
    <x v="12"/>
    <x v="11"/>
    <n v="187"/>
    <x v="136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4:39:19"/>
    <d v="2015-01-13T14:39:19"/>
    <x v="1"/>
    <x v="141"/>
    <n v="1081"/>
    <x v="136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3:43:14"/>
    <d v="2014-10-14T13:43:14"/>
    <x v="6"/>
    <x v="193"/>
    <n v="13846"/>
    <x v="1362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18:30:40"/>
    <d v="2014-10-23T18:30:40"/>
    <x v="1"/>
    <x v="431"/>
    <n v="1145.6000000000001"/>
    <x v="136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2:13:56"/>
    <d v="2014-07-06T12:13:56"/>
    <x v="12"/>
    <x v="426"/>
    <n v="1098.24"/>
    <x v="136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3:14:58"/>
    <d v="2015-01-19T13:14:58"/>
    <x v="11"/>
    <x v="12"/>
    <n v="1877"/>
    <x v="1365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0:14:52"/>
    <d v="2014-11-29T09:59:00"/>
    <x v="43"/>
    <x v="34"/>
    <n v="1148"/>
    <x v="77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18:26:00"/>
    <d v="2014-10-24T18:26:00"/>
    <x v="11"/>
    <x v="432"/>
    <n v="21158"/>
    <x v="1366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17:57:51"/>
    <d v="2014-10-29T17:57:51"/>
    <x v="8"/>
    <x v="194"/>
    <n v="428.8"/>
    <x v="1367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3:34:13"/>
    <d v="2015-02-20T03:34:13"/>
    <x v="1"/>
    <x v="433"/>
    <n v="735.62999999999988"/>
    <x v="1368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15:43:15"/>
    <d v="2015-03-27T14:43:15"/>
    <x v="7"/>
    <x v="83"/>
    <n v="995"/>
    <x v="1369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1:36:20"/>
    <d v="2016-09-02T11:36:20"/>
    <x v="1"/>
    <x v="40"/>
    <n v="3986"/>
    <x v="137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09:25:10"/>
    <d v="2016-07-02T09:25:10"/>
    <x v="12"/>
    <x v="12"/>
    <n v="11923"/>
    <x v="1371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09:49:05"/>
    <d v="2016-09-15T09:49:05"/>
    <x v="0"/>
    <x v="138"/>
    <n v="1417"/>
    <x v="137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08:48:09"/>
    <d v="2016-02-21T08:48:09"/>
    <x v="39"/>
    <x v="21"/>
    <n v="5422"/>
    <x v="1373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17:47:58"/>
    <d v="2015-05-21T17:47:58"/>
    <x v="1"/>
    <x v="141"/>
    <n v="9477"/>
    <x v="1374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0:44:00"/>
    <d v="2015-01-30T22:25:00"/>
    <x v="0"/>
    <x v="11"/>
    <n v="1988"/>
    <x v="1375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4T22:14:15"/>
    <d v="2014-10-15T19:00:00"/>
    <x v="1"/>
    <x v="130"/>
    <n v="4853"/>
    <x v="1376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08:12:57"/>
    <d v="2014-12-15T08:12:57"/>
    <x v="1"/>
    <x v="434"/>
    <n v="1022.6499999999999"/>
    <x v="137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0:43:57"/>
    <d v="2015-04-04T09:43:57"/>
    <x v="18"/>
    <x v="3"/>
    <n v="1533"/>
    <x v="1378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17:45:42"/>
    <d v="2014-10-31T17:45:42"/>
    <x v="1"/>
    <x v="426"/>
    <n v="97.28"/>
    <x v="1379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1:00:03"/>
    <d v="2015-01-12T01:00:03"/>
    <x v="12"/>
    <x v="6"/>
    <n v="40"/>
    <x v="726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1:11:18"/>
    <d v="2015-02-05T11:11:18"/>
    <x v="1"/>
    <x v="435"/>
    <n v="1636"/>
    <x v="138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2:46:05"/>
    <d v="2015-01-29T12:46:05"/>
    <x v="12"/>
    <x v="25"/>
    <n v="136.96"/>
    <x v="138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3T19:44:42"/>
    <d v="2015-08-10T01:59:00"/>
    <x v="61"/>
    <x v="73"/>
    <n v="15281"/>
    <x v="138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16:24:00"/>
    <d v="2014-11-27T17:24:00"/>
    <x v="1"/>
    <x v="319"/>
    <n v="28.799999999999997"/>
    <x v="138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08:13:42"/>
    <d v="2015-02-11T08:13:42"/>
    <x v="6"/>
    <x v="7"/>
    <n v="997"/>
    <x v="138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1:55:41"/>
    <d v="2016-10-14T11:00:00"/>
    <x v="18"/>
    <x v="436"/>
    <n v="12255.98"/>
    <x v="138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05:32:46"/>
    <d v="2016-07-24T05:32:46"/>
    <x v="12"/>
    <x v="437"/>
    <n v="5363.2"/>
    <x v="138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08:39:49"/>
    <d v="2016-12-15T08:39:49"/>
    <x v="1"/>
    <x v="3"/>
    <n v="6755"/>
    <x v="69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2:50:33"/>
    <d v="2016-02-04T02:50:33"/>
    <x v="12"/>
    <x v="102"/>
    <n v="2182"/>
    <x v="138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15:13:28"/>
    <d v="2014-11-11T16:13:28"/>
    <x v="32"/>
    <x v="123"/>
    <n v="89.382400000000004"/>
    <x v="138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09:32:50"/>
    <d v="2016-10-10T09:32:50"/>
    <x v="1"/>
    <x v="438"/>
    <n v="12108.800000000001"/>
    <x v="138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0:51:08"/>
    <d v="2015-12-15T07:10:00"/>
    <x v="0"/>
    <x v="94"/>
    <n v="3014.4"/>
    <x v="139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06:20:30"/>
    <d v="2015-06-27T16:59:00"/>
    <x v="17"/>
    <x v="419"/>
    <n v="1917.61"/>
    <x v="139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3T20:43:02"/>
    <d v="2015-02-13T20:43:02"/>
    <x v="0"/>
    <x v="270"/>
    <n v="5390"/>
    <x v="139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1:16:44"/>
    <d v="2015-11-14T12:16:44"/>
    <x v="4"/>
    <x v="439"/>
    <n v="5452"/>
    <x v="139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4:17:38"/>
    <d v="2015-10-02T13:00:00"/>
    <x v="0"/>
    <x v="440"/>
    <n v="9255.83"/>
    <x v="139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0:19:09"/>
    <d v="2014-09-30T10:19:09"/>
    <x v="6"/>
    <x v="98"/>
    <n v="756.48"/>
    <x v="139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8T20:38:33"/>
    <d v="2014-09-27T20:38:33"/>
    <x v="1"/>
    <x v="11"/>
    <n v="553"/>
    <x v="139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1:20:30"/>
    <d v="2017-02-11T11:20:30"/>
    <x v="6"/>
    <x v="121"/>
    <n v="11594"/>
    <x v="139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16:47:19"/>
    <d v="2015-03-01T16:47:19"/>
    <x v="6"/>
    <x v="441"/>
    <n v="288.8"/>
    <x v="1398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16:50:26"/>
    <d v="2014-08-21T16:50:26"/>
    <x v="59"/>
    <x v="66"/>
    <n v="15"/>
    <x v="422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05:24:30"/>
    <d v="2014-10-23T23:00:00"/>
    <x v="42"/>
    <x v="211"/>
    <n v="40"/>
    <x v="1399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2:38:56"/>
    <d v="2016-07-03T02:38:56"/>
    <x v="1"/>
    <x v="192"/>
    <n v="1107.2"/>
    <x v="140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16:20:12"/>
    <d v="2014-08-08T16:20:12"/>
    <x v="1"/>
    <x v="442"/>
    <n v="0"/>
    <x v="109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2:32:16"/>
    <d v="2015-02-28T02:32:16"/>
    <x v="1"/>
    <x v="443"/>
    <n v="7554.56"/>
    <x v="1401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16:45:37"/>
    <d v="2015-07-01T16:45:37"/>
    <x v="21"/>
    <x v="10"/>
    <n v="0"/>
    <x v="109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16:01:43"/>
    <d v="2016-07-25T14:00:00"/>
    <x v="38"/>
    <x v="73"/>
    <n v="509"/>
    <x v="140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0:53:27"/>
    <d v="2017-01-30T01:59:00"/>
    <x v="42"/>
    <x v="140"/>
    <n v="9419"/>
    <x v="1403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0:37:30"/>
    <d v="2015-04-02T23:37:30"/>
    <x v="18"/>
    <x v="43"/>
    <n v="0"/>
    <x v="109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3:03:16"/>
    <d v="2014-07-30T13:03:16"/>
    <x v="1"/>
    <x v="46"/>
    <n v="25"/>
    <x v="1404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1T21:01:30"/>
    <d v="2015-03-31T20:01:30"/>
    <x v="18"/>
    <x v="125"/>
    <n v="1707"/>
    <x v="1405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2:39:27"/>
    <d v="2012-03-03T02:39:27"/>
    <x v="11"/>
    <x v="34"/>
    <n v="3372.25"/>
    <x v="1406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4:07:42"/>
    <d v="2014-01-31T14:01:00"/>
    <x v="6"/>
    <x v="323"/>
    <n v="228"/>
    <x v="3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1:26:16"/>
    <d v="2012-10-24T11:26:16"/>
    <x v="1"/>
    <x v="266"/>
    <n v="811"/>
    <x v="1407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16:59:27"/>
    <d v="2014-01-07T21:08:00"/>
    <x v="32"/>
    <x v="10"/>
    <n v="3002"/>
    <x v="1408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15:01:43"/>
    <d v="2013-07-11T15:01:43"/>
    <x v="17"/>
    <x v="18"/>
    <n v="2101"/>
    <x v="1409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17:10:17"/>
    <d v="2014-02-17T17:10:17"/>
    <x v="1"/>
    <x v="18"/>
    <n v="2020"/>
    <x v="5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d v="2011-01-12T02:49:21"/>
    <d v="2011-03-03T02:49:21"/>
    <x v="40"/>
    <x v="6"/>
    <n v="8053"/>
    <x v="14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d v="2014-04-07T16:35:30"/>
    <d v="2014-05-09T17:00:00"/>
    <x v="15"/>
    <x v="44"/>
    <n v="20032"/>
    <x v="1411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3T21:06:11"/>
    <d v="2011-01-21T17:00:00"/>
    <x v="48"/>
    <x v="61"/>
    <n v="2500.25"/>
    <x v="1412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d v="2014-01-25T11:25:07"/>
    <d v="2014-02-24T11:25:07"/>
    <x v="1"/>
    <x v="43"/>
    <n v="15230"/>
    <x v="141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18:54:23"/>
    <d v="2012-05-12T18:54:23"/>
    <x v="13"/>
    <x v="31"/>
    <n v="1030"/>
    <x v="288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07:57:07"/>
    <d v="2011-03-04T07:57:07"/>
    <x v="1"/>
    <x v="20"/>
    <n v="500"/>
    <x v="1414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s v="music"/>
    <s v="rock"/>
    <d v="2013-01-28T20:03:23"/>
    <d v="2013-03-02T02:59:00"/>
    <x v="15"/>
    <x v="53"/>
    <n v="1050"/>
    <x v="1415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d v="2014-12-15T18:08:15"/>
    <d v="2015-01-24T18:08:15"/>
    <x v="4"/>
    <x v="3"/>
    <n v="11805"/>
    <x v="1416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1:51:11"/>
    <d v="2016-03-31T10:51:11"/>
    <x v="18"/>
    <x v="2"/>
    <n v="665.6"/>
    <x v="87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4:25:29"/>
    <d v="2013-02-17T14:25:29"/>
    <x v="62"/>
    <x v="11"/>
    <n v="10017"/>
    <x v="141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7T20:08:55"/>
    <d v="2012-03-17T19:08:55"/>
    <x v="42"/>
    <x v="22"/>
    <n v="1841"/>
    <x v="1418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3:52:37"/>
    <d v="2011-09-30T22:00:00"/>
    <x v="31"/>
    <x v="31"/>
    <n v="1001.49"/>
    <x v="1419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d v="2016-09-01T12:19:42"/>
    <d v="2016-10-01T12:19:42"/>
    <x v="1"/>
    <x v="31"/>
    <n v="2053"/>
    <x v="142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7T21:18:30"/>
    <d v="2013-05-06T23:59:00"/>
    <x v="19"/>
    <x v="50"/>
    <n v="980"/>
    <x v="1421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15:17:25"/>
    <d v="2014-05-19T23:59:00"/>
    <x v="39"/>
    <x v="18"/>
    <n v="2035"/>
    <x v="1422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0:09:41"/>
    <d v="2015-03-02T00:59:00"/>
    <x v="39"/>
    <x v="18"/>
    <n v="2505"/>
    <x v="14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18:52:34"/>
    <d v="2011-02-20T18:52:34"/>
    <x v="1"/>
    <x v="3"/>
    <n v="12400.61"/>
    <x v="142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18:21:54"/>
    <d v="2011-06-10T22:00:00"/>
    <x v="20"/>
    <x v="61"/>
    <n v="1521"/>
    <x v="58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2:59:58"/>
    <d v="2016-06-16T23:55:00"/>
    <x v="21"/>
    <x v="31"/>
    <n v="1000"/>
    <x v="3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0:36:17"/>
    <d v="2012-12-15T10:36:17"/>
    <x v="1"/>
    <x v="43"/>
    <n v="20689"/>
    <x v="142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d v="2015-03-31T00:40:32"/>
    <d v="2015-04-21T00:40:32"/>
    <x v="22"/>
    <x v="34"/>
    <n v="3022"/>
    <x v="142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d v="2011-05-28T13:54:48"/>
    <d v="2011-07-31T01:59:00"/>
    <x v="50"/>
    <x v="10"/>
    <n v="3221"/>
    <x v="142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d v="2012-09-17T15:17:39"/>
    <d v="2012-10-17T15:17:39"/>
    <x v="1"/>
    <x v="52"/>
    <n v="301"/>
    <x v="142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18:01:40"/>
    <d v="2014-07-10T18:01:40"/>
    <x v="1"/>
    <x v="7"/>
    <n v="9137"/>
    <x v="142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16:45:38"/>
    <d v="2014-07-27T20:00:00"/>
    <x v="32"/>
    <x v="64"/>
    <n v="1301"/>
    <x v="143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3:30:52"/>
    <d v="2015-04-24T19:00:00"/>
    <x v="61"/>
    <x v="43"/>
    <n v="17545"/>
    <x v="143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4T20:26:57"/>
    <d v="2012-11-13T21:26:57"/>
    <x v="40"/>
    <x v="184"/>
    <n v="815"/>
    <x v="143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d v="2013-04-23T19:30:37"/>
    <d v="2013-05-23T19:30:37"/>
    <x v="1"/>
    <x v="43"/>
    <n v="15318.55"/>
    <x v="143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07:55:40"/>
    <d v="2014-01-06T07:55:40"/>
    <x v="11"/>
    <x v="444"/>
    <n v="10244.9216"/>
    <x v="143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15:31:12"/>
    <d v="2014-07-18T15:31:12"/>
    <x v="22"/>
    <x v="18"/>
    <n v="2025"/>
    <x v="988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3:26:53"/>
    <d v="2014-09-12T13:26:53"/>
    <x v="1"/>
    <x v="10"/>
    <n v="3000"/>
    <x v="3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6T23:48:41"/>
    <d v="2011-12-16T00:48:41"/>
    <x v="12"/>
    <x v="445"/>
    <n v="6041.55"/>
    <x v="1435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3:28:49"/>
    <d v="2011-09-22T13:28:49"/>
    <x v="1"/>
    <x v="10"/>
    <n v="3955"/>
    <x v="143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2:01:24"/>
    <d v="2014-02-06T12:01:24"/>
    <x v="22"/>
    <x v="56"/>
    <n v="1001"/>
    <x v="1437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2:12:21"/>
    <d v="2015-01-26T02:12:21"/>
    <x v="1"/>
    <x v="244"/>
    <n v="0"/>
    <x v="109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06:49:34"/>
    <d v="2017-03-08T02:30:00"/>
    <x v="30"/>
    <x v="140"/>
    <n v="1455"/>
    <x v="1438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4:08:05"/>
    <d v="2014-06-12T14:08:05"/>
    <x v="1"/>
    <x v="34"/>
    <n v="10"/>
    <x v="177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2:11:40"/>
    <d v="2014-05-04T12:11:40"/>
    <x v="1"/>
    <x v="158"/>
    <n v="2788"/>
    <x v="1439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3:49:07"/>
    <d v="2016-11-06T04:49:07"/>
    <x v="6"/>
    <x v="446"/>
    <n v="5.12"/>
    <x v="144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0:54:57"/>
    <d v="2017-02-28T23:00:00"/>
    <x v="25"/>
    <x v="73"/>
    <n v="125"/>
    <x v="72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17:11:52"/>
    <d v="2016-11-05T17:11:52"/>
    <x v="1"/>
    <x v="44"/>
    <n v="10"/>
    <x v="83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3:42:05"/>
    <d v="2015-12-15T02:59:00"/>
    <x v="34"/>
    <x v="73"/>
    <n v="1217"/>
    <x v="1441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4T19:04:09"/>
    <d v="2017-01-03T19:04:09"/>
    <x v="1"/>
    <x v="3"/>
    <n v="0"/>
    <x v="1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3:32:15"/>
    <d v="2016-01-30T23:17:00"/>
    <x v="31"/>
    <x v="8"/>
    <n v="361"/>
    <x v="144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3:48:21"/>
    <d v="2014-11-20T14:48:21"/>
    <x v="4"/>
    <x v="158"/>
    <n v="4666"/>
    <x v="144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0T22:06:42"/>
    <d v="2015-06-29T22:06:42"/>
    <x v="1"/>
    <x v="44"/>
    <n v="212"/>
    <x v="55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d v="2015-06-09T09:46:50"/>
    <d v="2015-07-08T11:45:00"/>
    <x v="18"/>
    <x v="447"/>
    <n v="27.36"/>
    <x v="875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18:15:33"/>
    <d v="2016-06-28T18:15:33"/>
    <x v="32"/>
    <x v="218"/>
    <n v="26"/>
    <x v="144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16:35:08"/>
    <d v="2016-08-06T16:35:08"/>
    <x v="12"/>
    <x v="3"/>
    <n v="51"/>
    <x v="876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1:50:05"/>
    <d v="2014-06-16T01:50:05"/>
    <x v="1"/>
    <x v="448"/>
    <n v="0"/>
    <x v="109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0T19:42:05"/>
    <d v="2015-02-28T19:42:05"/>
    <x v="18"/>
    <x v="449"/>
    <n v="0"/>
    <x v="109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3T19:12:35"/>
    <d v="2014-06-12T19:12:35"/>
    <x v="1"/>
    <x v="45"/>
    <n v="0"/>
    <x v="109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0:35:29"/>
    <d v="2016-03-14T09:35:29"/>
    <x v="18"/>
    <x v="223"/>
    <n v="6.7799999999999994"/>
    <x v="1445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08:36:20"/>
    <d v="2016-03-30T07:36:20"/>
    <x v="31"/>
    <x v="194"/>
    <n v="1285.1200000000001"/>
    <x v="1446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7T22:39:49"/>
    <d v="2015-03-09T21:39:49"/>
    <x v="18"/>
    <x v="18"/>
    <n v="3453.69"/>
    <x v="1447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17:46:52"/>
    <d v="2012-07-10T18:48:00"/>
    <x v="39"/>
    <x v="450"/>
    <n v="3380"/>
    <x v="1448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17:45:08"/>
    <d v="2012-04-08T16:45:08"/>
    <x v="18"/>
    <x v="162"/>
    <n v="1047"/>
    <x v="1449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2T23:45:35"/>
    <d v="2012-11-27T07:00:00"/>
    <x v="6"/>
    <x v="31"/>
    <n v="1351"/>
    <x v="145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8T21:15:10"/>
    <d v="2012-08-10T17:00:00"/>
    <x v="15"/>
    <x v="451"/>
    <n v="5322"/>
    <x v="1451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16:45:38"/>
    <d v="2014-11-12T17:45:38"/>
    <x v="1"/>
    <x v="46"/>
    <n v="1225"/>
    <x v="1452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d v="2015-11-15T14:12:12"/>
    <d v="2015-12-03T16:30:00"/>
    <x v="10"/>
    <x v="122"/>
    <n v="3768.5499999999997"/>
    <x v="145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0:45:32"/>
    <d v="2010-05-31T23:59:00"/>
    <x v="1"/>
    <x v="34"/>
    <n v="4152"/>
    <x v="1454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4:02:26"/>
    <d v="2013-03-11T13:02:26"/>
    <x v="7"/>
    <x v="18"/>
    <n v="2132"/>
    <x v="1352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3:52:08"/>
    <d v="2012-12-15T13:52:08"/>
    <x v="1"/>
    <x v="15"/>
    <n v="17350.13"/>
    <x v="145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4:09:14"/>
    <d v="2010-07-22T01:00:00"/>
    <x v="11"/>
    <x v="3"/>
    <n v="10555"/>
    <x v="1456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0:18:01"/>
    <d v="2011-06-07T10:18:01"/>
    <x v="1"/>
    <x v="9"/>
    <n v="683"/>
    <x v="1457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17:36:25"/>
    <d v="2011-04-15T22:59:00"/>
    <x v="3"/>
    <x v="34"/>
    <n v="2600"/>
    <x v="87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16:43:03"/>
    <d v="2012-02-12T16:43:03"/>
    <x v="0"/>
    <x v="31"/>
    <n v="1145"/>
    <x v="1458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2:55:22"/>
    <d v="2015-10-20T12:55:22"/>
    <x v="1"/>
    <x v="452"/>
    <n v="9228"/>
    <x v="1459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2:02:45"/>
    <d v="2012-04-12T12:02:45"/>
    <x v="1"/>
    <x v="453"/>
    <n v="559"/>
    <x v="146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09:00:06"/>
    <d v="2014-03-04T16:00:00"/>
    <x v="23"/>
    <x v="454"/>
    <n v="6506"/>
    <x v="1461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7T23:37:53"/>
    <d v="2016-02-01T13:00:00"/>
    <x v="6"/>
    <x v="31"/>
    <n v="1445"/>
    <x v="146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17:36:06"/>
    <d v="2015-03-25T16:36:06"/>
    <x v="18"/>
    <x v="50"/>
    <n v="1200"/>
    <x v="25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15:55:31"/>
    <d v="2012-10-06T04:59:00"/>
    <x v="38"/>
    <x v="34"/>
    <n v="2734.11"/>
    <x v="1463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08:02:09"/>
    <d v="2015-05-22T08:00:00"/>
    <x v="18"/>
    <x v="455"/>
    <n v="3417.6"/>
    <x v="1464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3:57:27"/>
    <d v="2015-03-04T13:57:27"/>
    <x v="1"/>
    <x v="327"/>
    <n v="13.559999999999999"/>
    <x v="1465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3:29:51"/>
    <d v="2017-01-27T13:29:51"/>
    <x v="12"/>
    <x v="10"/>
    <n v="1398"/>
    <x v="1466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1:27:01"/>
    <d v="2016-01-02T11:27:01"/>
    <x v="11"/>
    <x v="83"/>
    <n v="50"/>
    <x v="37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17:13:14"/>
    <d v="2014-09-07T17:13:14"/>
    <x v="1"/>
    <x v="73"/>
    <n v="42"/>
    <x v="1467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1:06:23"/>
    <d v="2016-06-23T11:06:23"/>
    <x v="1"/>
    <x v="83"/>
    <n v="21380"/>
    <x v="1468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09:05:25"/>
    <d v="2014-05-23T09:05:25"/>
    <x v="13"/>
    <x v="12"/>
    <n v="85"/>
    <x v="146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17:01:40"/>
    <d v="2016-12-29T17:01:40"/>
    <x v="1"/>
    <x v="73"/>
    <n v="433"/>
    <x v="147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05:17:59"/>
    <d v="2014-10-23T05:17:59"/>
    <x v="1"/>
    <x v="21"/>
    <n v="4939"/>
    <x v="1471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18:06:57"/>
    <d v="2015-10-31T17:45:00"/>
    <x v="44"/>
    <x v="456"/>
    <n v="37839.179999999993"/>
    <x v="1472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09T19:48:54"/>
    <d v="2014-08-08T19:48:54"/>
    <x v="1"/>
    <x v="457"/>
    <n v="6.8000000000000007"/>
    <x v="147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0:26:00"/>
    <d v="2015-06-04T00:26:00"/>
    <x v="1"/>
    <x v="11"/>
    <n v="2965"/>
    <x v="1474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07:16:18"/>
    <d v="2014-10-08T07:16:18"/>
    <x v="1"/>
    <x v="458"/>
    <n v="815.36"/>
    <x v="147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6T23:11:13"/>
    <d v="2014-10-31T22:59:00"/>
    <x v="21"/>
    <x v="459"/>
    <n v="60"/>
    <x v="1476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2T20:10:22"/>
    <d v="2014-09-01T20:10:22"/>
    <x v="32"/>
    <x v="9"/>
    <n v="8"/>
    <x v="1477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2:12:55"/>
    <d v="2016-11-07T13:12:55"/>
    <x v="9"/>
    <x v="44"/>
    <n v="102"/>
    <x v="87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1:28:53"/>
    <d v="2017-02-10T01:28:53"/>
    <x v="1"/>
    <x v="460"/>
    <n v="26653.25"/>
    <x v="1478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3:57:31"/>
    <d v="2014-08-12T13:57:31"/>
    <x v="6"/>
    <x v="73"/>
    <n v="260"/>
    <x v="147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16:00:49"/>
    <d v="2015-05-19T16:00:49"/>
    <x v="1"/>
    <x v="9"/>
    <n v="237"/>
    <x v="148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16:01:01"/>
    <d v="2015-10-21T18:00:00"/>
    <x v="31"/>
    <x v="168"/>
    <n v="5507.84"/>
    <x v="1481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0:19:03"/>
    <d v="2012-07-14T00:19:03"/>
    <x v="1"/>
    <x v="61"/>
    <n v="2052"/>
    <x v="1482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1:08:27"/>
    <d v="2013-12-12T01:08:27"/>
    <x v="1"/>
    <x v="18"/>
    <n v="2311"/>
    <x v="1483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15:22:12"/>
    <d v="2011-09-26T23:59:00"/>
    <x v="4"/>
    <x v="461"/>
    <n v="301"/>
    <x v="148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d v="2013-12-18T13:15:55"/>
    <d v="2014-01-15T14:33:00"/>
    <x v="31"/>
    <x v="10"/>
    <n v="3432"/>
    <x v="316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16:38:08"/>
    <d v="2013-10-10T19:00:00"/>
    <x v="23"/>
    <x v="61"/>
    <n v="1655"/>
    <x v="148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17:54:16"/>
    <d v="2010-11-01T19:26:00"/>
    <x v="38"/>
    <x v="61"/>
    <n v="2930.69"/>
    <x v="148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15:40:39"/>
    <d v="2012-03-07T23:59:00"/>
    <x v="13"/>
    <x v="22"/>
    <n v="620"/>
    <x v="101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0:33:14"/>
    <d v="2013-05-07T10:33:14"/>
    <x v="1"/>
    <x v="462"/>
    <n v="2630"/>
    <x v="148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3T19:31:06"/>
    <d v="2011-07-04T19:31:06"/>
    <x v="43"/>
    <x v="62"/>
    <n v="3210"/>
    <x v="148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08:24:42"/>
    <d v="2013-07-07T08:24:42"/>
    <x v="12"/>
    <x v="31"/>
    <n v="1270"/>
    <x v="7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16:25:09"/>
    <d v="2012-05-21T22:30:00"/>
    <x v="55"/>
    <x v="18"/>
    <n v="2412.02"/>
    <x v="148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4:26:13"/>
    <d v="2012-01-24T14:26:13"/>
    <x v="22"/>
    <x v="29"/>
    <n v="5617"/>
    <x v="149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7T22:08:27"/>
    <d v="2014-09-26T22:08:27"/>
    <x v="1"/>
    <x v="32"/>
    <n v="10346"/>
    <x v="1491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15:48:41"/>
    <d v="2011-12-25T00:00:00"/>
    <x v="8"/>
    <x v="11"/>
    <n v="6181"/>
    <x v="1492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17:22:51"/>
    <d v="2014-06-20T23:59:00"/>
    <x v="61"/>
    <x v="34"/>
    <n v="2710"/>
    <x v="149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16:21:10"/>
    <d v="2011-12-06T00:59:00"/>
    <x v="1"/>
    <x v="63"/>
    <n v="8739.01"/>
    <x v="1494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29T21:51:21"/>
    <d v="2012-06-14T22:59:00"/>
    <x v="3"/>
    <x v="22"/>
    <n v="1123.47"/>
    <x v="149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1:13:51"/>
    <d v="2013-07-02T00:00:00"/>
    <x v="1"/>
    <x v="43"/>
    <n v="17390"/>
    <x v="1496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18:38:28"/>
    <d v="2013-03-10T17:38:28"/>
    <x v="18"/>
    <x v="3"/>
    <n v="11070"/>
    <x v="1082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07:10:33"/>
    <d v="2011-06-14T22:59:00"/>
    <x v="20"/>
    <x v="109"/>
    <n v="1111"/>
    <x v="1497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1:58:51"/>
    <d v="2014-05-15T01:58:51"/>
    <x v="1"/>
    <x v="202"/>
    <n v="315295.89"/>
    <x v="1498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4:52:20"/>
    <d v="2011-07-04T14:52:20"/>
    <x v="68"/>
    <x v="32"/>
    <n v="8306.42"/>
    <x v="1499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1:28:36"/>
    <d v="2016-08-11T01:28:36"/>
    <x v="11"/>
    <x v="3"/>
    <n v="170525"/>
    <x v="150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09:01:30"/>
    <d v="2014-05-01T09:01:30"/>
    <x v="1"/>
    <x v="141"/>
    <n v="315222.2"/>
    <x v="1501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1:02:38"/>
    <d v="2015-07-12T01:02:38"/>
    <x v="4"/>
    <x v="250"/>
    <n v="393260.33999999997"/>
    <x v="1502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8T22:36:01"/>
    <d v="2014-04-19T21:36:01"/>
    <x v="42"/>
    <x v="63"/>
    <n v="11231"/>
    <x v="150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17:02:00"/>
    <d v="2009-11-23T00:59:00"/>
    <x v="61"/>
    <x v="184"/>
    <n v="805.07"/>
    <x v="1504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09:30:09"/>
    <d v="2016-06-06T12:02:00"/>
    <x v="58"/>
    <x v="74"/>
    <n v="800211"/>
    <x v="1505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05:09:11"/>
    <d v="2014-07-10T05:09:11"/>
    <x v="1"/>
    <x v="283"/>
    <n v="67841.664000000004"/>
    <x v="1506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1T23:21:13"/>
    <d v="2011-04-21T23:21:13"/>
    <x v="0"/>
    <x v="364"/>
    <n v="96248.960000000006"/>
    <x v="1507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05:05:37"/>
    <d v="2016-11-07T06:05:37"/>
    <x v="1"/>
    <x v="83"/>
    <n v="106222"/>
    <x v="1508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09:33:35"/>
    <d v="2013-10-16T09:33:35"/>
    <x v="61"/>
    <x v="88"/>
    <n v="52793.650800000003"/>
    <x v="1509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1T23:47:45"/>
    <d v="2012-03-01T22:00:00"/>
    <x v="31"/>
    <x v="43"/>
    <n v="33892"/>
    <x v="151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08:56:16"/>
    <d v="2016-03-12T00:00:00"/>
    <x v="30"/>
    <x v="83"/>
    <n v="349474"/>
    <x v="1511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1:31:21"/>
    <d v="2012-05-23T14:00:00"/>
    <x v="15"/>
    <x v="463"/>
    <n v="167410.01999999999"/>
    <x v="151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17:10:05"/>
    <d v="2015-04-18T16:10:05"/>
    <x v="7"/>
    <x v="175"/>
    <n v="176420"/>
    <x v="1513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6T21:21:53"/>
    <d v="2012-10-26T21:21:53"/>
    <x v="1"/>
    <x v="12"/>
    <n v="50251.41"/>
    <x v="1514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18:42:41"/>
    <d v="2013-03-23T17:42:41"/>
    <x v="18"/>
    <x v="156"/>
    <n v="100490.02"/>
    <x v="1515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15:17:40"/>
    <d v="2014-09-30T19:00:00"/>
    <x v="16"/>
    <x v="3"/>
    <n v="15673.44"/>
    <x v="1516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3:42:21"/>
    <d v="2014-12-21T03:42:21"/>
    <x v="1"/>
    <x v="464"/>
    <n v="9078.52"/>
    <x v="1517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6T23:40:17"/>
    <d v="2012-10-05T22:59:00"/>
    <x v="45"/>
    <x v="3"/>
    <n v="110538.12"/>
    <x v="1518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3:43:56"/>
    <d v="2014-05-13T13:43:56"/>
    <x v="1"/>
    <x v="3"/>
    <n v="19292.5"/>
    <x v="1519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05:18:54"/>
    <d v="2014-09-16T05:18:54"/>
    <x v="6"/>
    <x v="437"/>
    <n v="30858.240000000002"/>
    <x v="152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1:32:52"/>
    <d v="2016-04-22T01:32:52"/>
    <x v="1"/>
    <x v="465"/>
    <n v="261643.72559999998"/>
    <x v="152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0T21:08:30"/>
    <d v="2012-01-11T20:00:00"/>
    <x v="22"/>
    <x v="11"/>
    <n v="13114"/>
    <x v="152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07:58:18"/>
    <d v="2014-08-14T07:58:18"/>
    <x v="1"/>
    <x v="74"/>
    <n v="206743.09"/>
    <x v="152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0:55:29"/>
    <d v="2014-05-01T10:55:29"/>
    <x v="1"/>
    <x v="44"/>
    <n v="74026"/>
    <x v="1524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09:05:15"/>
    <d v="2016-12-03T10:05:15"/>
    <x v="0"/>
    <x v="83"/>
    <n v="142483"/>
    <x v="152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4:01:08"/>
    <d v="2016-08-05T14:01:08"/>
    <x v="1"/>
    <x v="98"/>
    <n v="148244.48000000001"/>
    <x v="1526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8T23:38:21"/>
    <d v="2013-04-19T22:38:21"/>
    <x v="42"/>
    <x v="11"/>
    <n v="56590"/>
    <x v="1527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07:01:01"/>
    <d v="2013-11-14T23:00:00"/>
    <x v="0"/>
    <x v="466"/>
    <n v="1052110.8700000001"/>
    <x v="1528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8T19:17:24"/>
    <d v="2012-11-17T20:17:24"/>
    <x v="1"/>
    <x v="34"/>
    <n v="16862"/>
    <x v="1529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2:21:04"/>
    <d v="2016-08-06T02:00:00"/>
    <x v="20"/>
    <x v="467"/>
    <n v="508525.01"/>
    <x v="15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3:01:09"/>
    <d v="2013-08-19T03:01:09"/>
    <x v="12"/>
    <x v="98"/>
    <n v="96126.975999999995"/>
    <x v="1531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3:07:31"/>
    <d v="2013-03-10T13:07:31"/>
    <x v="1"/>
    <x v="102"/>
    <n v="33393.339999999997"/>
    <x v="1532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16:35:25"/>
    <d v="2013-07-13T16:35:25"/>
    <x v="1"/>
    <x v="123"/>
    <n v="17745.920000000002"/>
    <x v="1533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0:12:20"/>
    <d v="2015-12-19T02:59:00"/>
    <x v="30"/>
    <x v="83"/>
    <n v="201165"/>
    <x v="1534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0:24:52"/>
    <d v="2012-06-12T02:00:00"/>
    <x v="39"/>
    <x v="83"/>
    <n v="513422.57"/>
    <x v="153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06:02:26"/>
    <d v="2015-11-18T23:59:00"/>
    <x v="8"/>
    <x v="79"/>
    <n v="229802.31"/>
    <x v="1536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08:01:02"/>
    <d v="2016-04-03T07:01:02"/>
    <x v="45"/>
    <x v="204"/>
    <n v="200475.57129999998"/>
    <x v="1537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2:24:25"/>
    <d v="2014-07-09T12:24:25"/>
    <x v="1"/>
    <x v="81"/>
    <n v="289.56"/>
    <x v="1538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09:04:47"/>
    <d v="2016-12-04T10:04:47"/>
    <x v="1"/>
    <x v="468"/>
    <n v="0"/>
    <x v="109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0T19:16:58"/>
    <d v="2016-09-02T02:00:00"/>
    <x v="23"/>
    <x v="435"/>
    <n v="1419"/>
    <x v="1539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3:58:01"/>
    <d v="2014-11-30T14:58:01"/>
    <x v="12"/>
    <x v="43"/>
    <n v="3172"/>
    <x v="154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1:46:11"/>
    <d v="2016-08-02T18:00:00"/>
    <x v="18"/>
    <x v="469"/>
    <n v="65.28"/>
    <x v="154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05:24:43"/>
    <d v="2016-03-14T04:24:43"/>
    <x v="18"/>
    <x v="38"/>
    <n v="1.28"/>
    <x v="83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0:21:16"/>
    <d v="2015-03-01T10:21:16"/>
    <x v="1"/>
    <x v="426"/>
    <n v="2990.08"/>
    <x v="1542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3:19:02"/>
    <d v="2015-08-20T13:19:02"/>
    <x v="1"/>
    <x v="32"/>
    <n v="25"/>
    <x v="151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1:20:08"/>
    <d v="2016-12-11T11:20:08"/>
    <x v="1"/>
    <x v="11"/>
    <n v="50"/>
    <x v="471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8T23:42:12"/>
    <d v="2016-02-12T23:42:12"/>
    <x v="13"/>
    <x v="10"/>
    <n v="509"/>
    <x v="1543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16:26:26"/>
    <d v="2015-07-03T16:26:26"/>
    <x v="22"/>
    <x v="18"/>
    <n v="140"/>
    <x v="1544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8T22:26:31"/>
    <d v="2015-02-17T22:26:31"/>
    <x v="1"/>
    <x v="61"/>
    <n v="2"/>
    <x v="1545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09:07:17"/>
    <d v="2015-12-21T09:07:17"/>
    <x v="1"/>
    <x v="38"/>
    <n v="0"/>
    <x v="109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7T19:09:02"/>
    <d v="2016-12-06T20:09:02"/>
    <x v="12"/>
    <x v="62"/>
    <n v="0"/>
    <x v="109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16:38:56"/>
    <d v="2015-07-16T16:38:56"/>
    <x v="32"/>
    <x v="167"/>
    <n v="59.28"/>
    <x v="154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4:40:11"/>
    <d v="2014-07-10T14:40:11"/>
    <x v="1"/>
    <x v="470"/>
    <n v="0"/>
    <x v="109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17:20:12"/>
    <d v="2014-08-26T17:20:12"/>
    <x v="1"/>
    <x v="158"/>
    <n v="0"/>
    <x v="109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6T21:50:38"/>
    <d v="2014-07-31T21:50:38"/>
    <x v="11"/>
    <x v="34"/>
    <n v="655"/>
    <x v="154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06:35:08"/>
    <d v="2014-11-13T07:35:08"/>
    <x v="1"/>
    <x v="471"/>
    <n v="302.08"/>
    <x v="154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17:50:13"/>
    <d v="2016-01-06T17:50:13"/>
    <x v="1"/>
    <x v="59"/>
    <n v="475"/>
    <x v="85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0:01:56"/>
    <d v="2015-06-12T15:00:00"/>
    <x v="0"/>
    <x v="472"/>
    <n v="237493.22999999998"/>
    <x v="1549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2:05:43"/>
    <d v="2017-01-23T12:05:43"/>
    <x v="1"/>
    <x v="83"/>
    <n v="108397.11"/>
    <x v="155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7T22:00:52"/>
    <d v="2010-07-02T18:00:00"/>
    <x v="21"/>
    <x v="9"/>
    <n v="1560"/>
    <x v="1551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09:31:03"/>
    <d v="2014-07-10T09:31:03"/>
    <x v="1"/>
    <x v="83"/>
    <n v="117210.24000000001"/>
    <x v="1552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4:30:18"/>
    <d v="2013-10-15T22:59:00"/>
    <x v="38"/>
    <x v="12"/>
    <n v="37104.03"/>
    <x v="155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07:00:45"/>
    <d v="2014-12-03T08:00:45"/>
    <x v="6"/>
    <x v="83"/>
    <n v="123920"/>
    <x v="15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15:06:26"/>
    <d v="2010-08-23T23:00:00"/>
    <x v="33"/>
    <x v="3"/>
    <n v="11570.92"/>
    <x v="1555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09:30:22"/>
    <d v="2011-09-19T09:30:22"/>
    <x v="7"/>
    <x v="473"/>
    <n v="1839"/>
    <x v="155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2:45:43"/>
    <d v="2016-11-23T03:45:43"/>
    <x v="8"/>
    <x v="204"/>
    <n v="172414.27"/>
    <x v="1557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18:54:51"/>
    <d v="2016-08-18T18:54:51"/>
    <x v="1"/>
    <x v="12"/>
    <n v="96015.9"/>
    <x v="1558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3:36:13"/>
    <d v="2016-01-11T18:00:00"/>
    <x v="39"/>
    <x v="204"/>
    <n v="463053.66"/>
    <x v="1559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4:44:01"/>
    <d v="2015-02-05T14:44:01"/>
    <x v="1"/>
    <x v="11"/>
    <n v="11745"/>
    <x v="156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18:03:34"/>
    <d v="2016-07-08T18:03:34"/>
    <x v="12"/>
    <x v="218"/>
    <n v="791862"/>
    <x v="1561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0:08:59"/>
    <d v="2013-03-24T23:08:59"/>
    <x v="39"/>
    <x v="12"/>
    <n v="2344134.67"/>
    <x v="1562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16:02:43"/>
    <d v="2011-09-09T16:02:43"/>
    <x v="1"/>
    <x v="474"/>
    <n v="8136.01"/>
    <x v="156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16:08:19"/>
    <d v="2013-03-09T16:08:19"/>
    <x v="1"/>
    <x v="3"/>
    <n v="92154.22"/>
    <x v="156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1T20:22:35"/>
    <d v="2012-03-23T23:00:00"/>
    <x v="0"/>
    <x v="73"/>
    <n v="31275.599999999999"/>
    <x v="156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3:46:49"/>
    <d v="2015-08-13T03:46:49"/>
    <x v="1"/>
    <x v="475"/>
    <n v="75097.799899999984"/>
    <x v="1566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2:00:21"/>
    <d v="2016-09-22T12:00:21"/>
    <x v="1"/>
    <x v="141"/>
    <n v="193963.9"/>
    <x v="1567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7T21:20:24"/>
    <d v="2014-05-14T18:04:00"/>
    <x v="8"/>
    <x v="61"/>
    <n v="2885"/>
    <x v="1568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09T20:41:37"/>
    <d v="2014-09-23T20:41:37"/>
    <x v="11"/>
    <x v="11"/>
    <n v="14055"/>
    <x v="1569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08:39:32"/>
    <d v="2016-06-11T08:39:32"/>
    <x v="1"/>
    <x v="74"/>
    <n v="125137"/>
    <x v="157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05:05:53"/>
    <d v="2015-06-11T05:05:53"/>
    <x v="1"/>
    <x v="74"/>
    <n v="161459"/>
    <x v="157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18:12:24"/>
    <d v="2012-08-12T22:00:00"/>
    <x v="35"/>
    <x v="26"/>
    <n v="23414"/>
    <x v="157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1T23:25:46"/>
    <d v="2015-06-10T23:25:46"/>
    <x v="1"/>
    <x v="227"/>
    <n v="181839.59999999998"/>
    <x v="1573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2:39:45"/>
    <d v="2014-04-20T22:59:00"/>
    <x v="11"/>
    <x v="73"/>
    <n v="33370.769999999997"/>
    <x v="157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4:31:59"/>
    <d v="2015-03-30T13:31:59"/>
    <x v="7"/>
    <x v="74"/>
    <n v="120249"/>
    <x v="1575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17:03:26"/>
    <d v="2010-03-15T16:55:00"/>
    <x v="8"/>
    <x v="10"/>
    <n v="3785"/>
    <x v="1576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7T19:31:21"/>
    <d v="2014-08-26T19:31:21"/>
    <x v="1"/>
    <x v="34"/>
    <n v="9030"/>
    <x v="1577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18:54:56"/>
    <d v="2012-11-29T18:54:56"/>
    <x v="1"/>
    <x v="476"/>
    <n v="94891.520000000004"/>
    <x v="1578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2:54:13"/>
    <d v="2015-01-08T20:00:00"/>
    <x v="61"/>
    <x v="204"/>
    <n v="67997.75"/>
    <x v="1579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08:34:34"/>
    <d v="2016-12-15T00:00:00"/>
    <x v="18"/>
    <x v="73"/>
    <n v="76047"/>
    <x v="158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6T20:58:38"/>
    <d v="2014-04-25T20:58:38"/>
    <x v="1"/>
    <x v="73"/>
    <n v="44669"/>
    <x v="158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2T22:07:13"/>
    <d v="2015-05-07T01:58:00"/>
    <x v="60"/>
    <x v="477"/>
    <n v="301719.59000000003"/>
    <x v="1582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0:00:07"/>
    <d v="2015-12-18T20:00:00"/>
    <x v="11"/>
    <x v="75"/>
    <n v="168829.14"/>
    <x v="1583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15:45:19"/>
    <d v="2014-05-09T15:45:19"/>
    <x v="1"/>
    <x v="12"/>
    <n v="39500.5"/>
    <x v="1584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0:02:33"/>
    <d v="2013-12-30T01:02:33"/>
    <x v="12"/>
    <x v="3"/>
    <n v="30047.64"/>
    <x v="1585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1:30:21"/>
    <d v="2013-07-01T13:00:00"/>
    <x v="15"/>
    <x v="42"/>
    <n v="43060.480000000003"/>
    <x v="1586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05:32:05"/>
    <d v="2016-11-30T23:59:00"/>
    <x v="18"/>
    <x v="335"/>
    <n v="170271"/>
    <x v="1587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17:15:03"/>
    <d v="2013-11-15T18:15:03"/>
    <x v="13"/>
    <x v="10"/>
    <n v="7445.14"/>
    <x v="1588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07:37:07"/>
    <d v="2016-11-10T08:37:07"/>
    <x v="1"/>
    <x v="291"/>
    <n v="17277"/>
    <x v="1589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1:59:34"/>
    <d v="2016-01-22T11:59:34"/>
    <x v="12"/>
    <x v="3"/>
    <n v="12353"/>
    <x v="159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7T23:14:37"/>
    <d v="2016-12-10T23:59:00"/>
    <x v="58"/>
    <x v="478"/>
    <n v="7011"/>
    <x v="1591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1:25:14"/>
    <d v="2015-06-13T11:25:14"/>
    <x v="1"/>
    <x v="43"/>
    <n v="16232"/>
    <x v="1592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8T21:07:27"/>
    <d v="2012-07-08T21:07:27"/>
    <x v="1"/>
    <x v="245"/>
    <n v="40140.01"/>
    <x v="1593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2T23:07:24"/>
    <d v="2013-05-22T23:07:24"/>
    <x v="1"/>
    <x v="3"/>
    <n v="12110"/>
    <x v="159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16:41:10"/>
    <d v="2015-04-16T19:00:00"/>
    <x v="18"/>
    <x v="479"/>
    <n v="72676.08"/>
    <x v="159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0:38:11"/>
    <d v="2013-05-23T10:38:11"/>
    <x v="1"/>
    <x v="129"/>
    <n v="126082.45"/>
    <x v="1596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07:39:23"/>
    <d v="2013-12-02T17:59:00"/>
    <x v="6"/>
    <x v="283"/>
    <n v="76922.047999999995"/>
    <x v="1597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0T20:42:58"/>
    <d v="2015-05-30T20:42:58"/>
    <x v="4"/>
    <x v="3"/>
    <n v="47327"/>
    <x v="159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5T19:32:17"/>
    <d v="2013-12-25T19:32:17"/>
    <x v="1"/>
    <x v="6"/>
    <n v="10429"/>
    <x v="1599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5T21:00:53"/>
    <d v="2016-02-19T21:00:53"/>
    <x v="11"/>
    <x v="83"/>
    <n v="176524"/>
    <x v="160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09:49:11"/>
    <d v="2015-11-25T10:49:11"/>
    <x v="1"/>
    <x v="11"/>
    <n v="5051"/>
    <x v="160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07:30:10"/>
    <d v="2014-05-02T07:30:10"/>
    <x v="1"/>
    <x v="363"/>
    <n v="50888.959999999999"/>
    <x v="1602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1:10:43"/>
    <d v="2014-12-02T23:00:00"/>
    <x v="18"/>
    <x v="32"/>
    <n v="10045"/>
    <x v="160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3:15:42"/>
    <d v="2013-04-17T13:15:42"/>
    <x v="1"/>
    <x v="83"/>
    <n v="76726"/>
    <x v="160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06:52:12"/>
    <d v="2016-02-26T06:52:12"/>
    <x v="1"/>
    <x v="142"/>
    <n v="38828.582400000007"/>
    <x v="1605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3:53:50"/>
    <d v="2015-03-02T15:00:00"/>
    <x v="45"/>
    <x v="480"/>
    <n v="5514.24"/>
    <x v="1606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09:27:34"/>
    <d v="2016-01-31T16:59:00"/>
    <x v="45"/>
    <x v="12"/>
    <n v="43037"/>
    <x v="1607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0:25:50"/>
    <d v="2014-07-23T10:25:50"/>
    <x v="12"/>
    <x v="73"/>
    <n v="49100"/>
    <x v="1608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3:20:54"/>
    <d v="2016-12-31T13:20:54"/>
    <x v="1"/>
    <x v="11"/>
    <n v="5396"/>
    <x v="1609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4:11:38"/>
    <d v="2016-03-24T03:11:38"/>
    <x v="18"/>
    <x v="43"/>
    <n v="17246.55"/>
    <x v="161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2:35:01"/>
    <d v="2016-05-15T12:35:01"/>
    <x v="39"/>
    <x v="292"/>
    <n v="6691.86"/>
    <x v="161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3:45:23"/>
    <d v="2013-05-31T07:00:00"/>
    <x v="8"/>
    <x v="481"/>
    <n v="500784.27"/>
    <x v="1612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3:00:29"/>
    <d v="2013-12-25T03:00:29"/>
    <x v="1"/>
    <x v="252"/>
    <n v="101998.144"/>
    <x v="161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3:31:23"/>
    <d v="2014-08-23T13:31:23"/>
    <x v="1"/>
    <x v="18"/>
    <n v="4372"/>
    <x v="1614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15:29:36"/>
    <d v="2015-05-24T15:29:36"/>
    <x v="39"/>
    <x v="482"/>
    <n v="803.84"/>
    <x v="161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15:11:55"/>
    <d v="2016-10-20T15:11:55"/>
    <x v="1"/>
    <x v="73"/>
    <n v="26305.97"/>
    <x v="1616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18:19:51"/>
    <d v="2016-01-02T18:19:51"/>
    <x v="0"/>
    <x v="83"/>
    <n v="64203.33"/>
    <x v="1617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0:45:23"/>
    <d v="2016-06-28T10:45:23"/>
    <x v="1"/>
    <x v="483"/>
    <n v="448224.67"/>
    <x v="1618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1:41:24"/>
    <d v="2016-10-02T01:41:24"/>
    <x v="11"/>
    <x v="44"/>
    <n v="56146"/>
    <x v="1619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08:57:12"/>
    <d v="2016-05-07T08:57:12"/>
    <x v="1"/>
    <x v="484"/>
    <n v="79173"/>
    <x v="162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1:01:58"/>
    <d v="2015-05-08T11:01:58"/>
    <x v="11"/>
    <x v="74"/>
    <n v="152604.29999999999"/>
    <x v="1621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4:49:42"/>
    <d v="2016-05-06T14:49:42"/>
    <x v="1"/>
    <x v="22"/>
    <n v="615"/>
    <x v="78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1:21:28"/>
    <d v="2013-07-25T11:21:28"/>
    <x v="1"/>
    <x v="307"/>
    <n v="167820.6"/>
    <x v="1622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16:08:09"/>
    <d v="2014-07-23T16:08:09"/>
    <x v="4"/>
    <x v="485"/>
    <n v="1244921.5872"/>
    <x v="162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8T20:01:16"/>
    <d v="2015-06-05T16:00:00"/>
    <x v="41"/>
    <x v="83"/>
    <n v="57754"/>
    <x v="1624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3:30:57"/>
    <d v="2016-12-18T13:30:57"/>
    <x v="1"/>
    <x v="235"/>
    <n v="29652.329999999998"/>
    <x v="1625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2:03:13"/>
    <d v="2015-06-25T14:00:00"/>
    <x v="1"/>
    <x v="168"/>
    <n v="36885.760000000002"/>
    <x v="1626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17:58:20"/>
    <d v="2015-11-11T18:58:20"/>
    <x v="1"/>
    <x v="31"/>
    <n v="5078"/>
    <x v="1627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4T22:45:55"/>
    <d v="2012-05-15T23:59:00"/>
    <x v="16"/>
    <x v="8"/>
    <n v="4010"/>
    <x v="1628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4T21:53:16"/>
    <d v="2011-11-23T22:53:16"/>
    <x v="12"/>
    <x v="61"/>
    <n v="1661"/>
    <x v="1629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2:19:55"/>
    <d v="2012-06-04T12:19:55"/>
    <x v="1"/>
    <x v="56"/>
    <n v="850"/>
    <x v="163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4:59:42"/>
    <d v="2014-05-04T01:59:00"/>
    <x v="0"/>
    <x v="10"/>
    <n v="3250"/>
    <x v="1008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15:03:07"/>
    <d v="2012-07-15T15:03:07"/>
    <x v="1"/>
    <x v="32"/>
    <n v="7412"/>
    <x v="1631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1:05:32"/>
    <d v="2011-12-13T23:59:00"/>
    <x v="1"/>
    <x v="26"/>
    <n v="4028"/>
    <x v="16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d v="2011-08-08T23:54:18"/>
    <d v="2011-09-07T23:54:18"/>
    <x v="1"/>
    <x v="61"/>
    <n v="1553"/>
    <x v="1633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2:09:12"/>
    <d v="2010-09-10T22:59:00"/>
    <x v="8"/>
    <x v="10"/>
    <n v="3465.32"/>
    <x v="1634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7T20:49:54"/>
    <d v="2013-08-01T20:49:54"/>
    <x v="6"/>
    <x v="34"/>
    <n v="3010.01"/>
    <x v="163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4:09:15"/>
    <d v="2013-02-24T04:09:15"/>
    <x v="1"/>
    <x v="6"/>
    <n v="9203.23"/>
    <x v="1636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2:44:38"/>
    <d v="2011-03-01T15:00:00"/>
    <x v="48"/>
    <x v="140"/>
    <n v="21684.2"/>
    <x v="1637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1:58:52"/>
    <d v="2011-10-07T11:58:52"/>
    <x v="12"/>
    <x v="32"/>
    <n v="6077"/>
    <x v="1638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15:30:32"/>
    <d v="2012-12-22T16:30:32"/>
    <x v="12"/>
    <x v="61"/>
    <n v="1537"/>
    <x v="9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0T19:28:50"/>
    <d v="2012-03-04T22:00:00"/>
    <x v="35"/>
    <x v="8"/>
    <n v="4219"/>
    <x v="1639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2:36:13"/>
    <d v="2011-10-02T12:36:13"/>
    <x v="12"/>
    <x v="34"/>
    <n v="2500"/>
    <x v="31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3:12:15"/>
    <d v="2012-10-25T22:59:00"/>
    <x v="13"/>
    <x v="22"/>
    <n v="610"/>
    <x v="66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09:02:15"/>
    <d v="2011-12-01T10:02:15"/>
    <x v="12"/>
    <x v="10"/>
    <n v="3000"/>
    <x v="31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d v="2012-02-06T21:43:55"/>
    <d v="2012-03-07T21:43:55"/>
    <x v="1"/>
    <x v="32"/>
    <n v="6020"/>
    <x v="1428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2:54:44"/>
    <d v="2015-07-01T22:40:00"/>
    <x v="55"/>
    <x v="10"/>
    <n v="3971"/>
    <x v="164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15:02:21"/>
    <d v="2012-06-29T22:59:00"/>
    <x v="13"/>
    <x v="22"/>
    <n v="820"/>
    <x v="16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4T22:35:14"/>
    <d v="2012-02-12T22:35:14"/>
    <x v="12"/>
    <x v="18"/>
    <n v="2265"/>
    <x v="1642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15:50:48"/>
    <d v="2011-05-05T15:50:48"/>
    <x v="1"/>
    <x v="31"/>
    <n v="1360"/>
    <x v="1643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3:07:07"/>
    <d v="2012-11-09T14:07:07"/>
    <x v="1"/>
    <x v="295"/>
    <n v="11364"/>
    <x v="164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29T20:47:14"/>
    <d v="2013-05-30T19:00:00"/>
    <x v="1"/>
    <x v="184"/>
    <n v="1036"/>
    <x v="1645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3:55:53"/>
    <d v="2014-11-20T23:00:00"/>
    <x v="59"/>
    <x v="18"/>
    <n v="5080"/>
    <x v="1646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0:09:34"/>
    <d v="2013-01-26T00:09:34"/>
    <x v="1"/>
    <x v="49"/>
    <n v="2355"/>
    <x v="1647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2:03:13"/>
    <d v="2014-11-12T13:03:13"/>
    <x v="22"/>
    <x v="18"/>
    <n v="2154.66"/>
    <x v="1648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3T23:13:00"/>
    <d v="2012-09-09T22:55:00"/>
    <x v="14"/>
    <x v="102"/>
    <n v="17170"/>
    <x v="1649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2:00:17"/>
    <d v="2015-07-05T12:00:17"/>
    <x v="1"/>
    <x v="26"/>
    <n v="4261"/>
    <x v="165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1:06:09"/>
    <d v="2014-05-27T23:59:00"/>
    <x v="38"/>
    <x v="18"/>
    <n v="2007"/>
    <x v="28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8T23:43:45"/>
    <d v="2011-08-14T20:00:00"/>
    <x v="33"/>
    <x v="18"/>
    <n v="2130"/>
    <x v="165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17:16:33"/>
    <d v="2013-04-15T17:16:33"/>
    <x v="21"/>
    <x v="52"/>
    <n v="300"/>
    <x v="31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15:46:16"/>
    <d v="2014-09-23T15:46:16"/>
    <x v="6"/>
    <x v="156"/>
    <n v="7340"/>
    <x v="165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4:34:30"/>
    <d v="2010-12-08T23:59:00"/>
    <x v="69"/>
    <x v="11"/>
    <n v="5235"/>
    <x v="165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0T20:56:41"/>
    <d v="2011-02-19T20:56:41"/>
    <x v="1"/>
    <x v="61"/>
    <n v="3385"/>
    <x v="165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3:40:03"/>
    <d v="2012-10-02T13:40:03"/>
    <x v="48"/>
    <x v="364"/>
    <n v="48434"/>
    <x v="165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2T20:25:49"/>
    <d v="2015-10-26T23:59:00"/>
    <x v="21"/>
    <x v="46"/>
    <n v="1773"/>
    <x v="165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15:08:56"/>
    <d v="2011-07-24T15:08:56"/>
    <x v="1"/>
    <x v="31"/>
    <n v="1346.11"/>
    <x v="165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6T22:07:25"/>
    <d v="2012-08-15T22:07:25"/>
    <x v="1"/>
    <x v="18"/>
    <n v="2015"/>
    <x v="1277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18:08:56"/>
    <d v="2014-01-01T18:08:56"/>
    <x v="46"/>
    <x v="6"/>
    <n v="8070.43"/>
    <x v="1658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d v="2016-12-12T12:49:08"/>
    <d v="2017-01-11T12:49:08"/>
    <x v="1"/>
    <x v="83"/>
    <n v="284"/>
    <x v="1659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2:12:49"/>
    <d v="2017-01-07T02:12:49"/>
    <x v="1"/>
    <x v="486"/>
    <n v="15.190000000000001"/>
    <x v="166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05:11:47"/>
    <d v="2010-03-15T01:59:00"/>
    <x v="57"/>
    <x v="9"/>
    <n v="50"/>
    <x v="711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d v="2010-10-12T19:40:35"/>
    <d v="2010-11-30T00:00:00"/>
    <x v="48"/>
    <x v="312"/>
    <n v="115"/>
    <x v="1661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5T19:33:53"/>
    <d v="2015-08-04T19:33:53"/>
    <x v="1"/>
    <x v="175"/>
    <n v="852"/>
    <x v="1662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18:21:27"/>
    <d v="2014-12-08T18:21:27"/>
    <x v="1"/>
    <x v="44"/>
    <n v="10"/>
    <x v="83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07:07:43"/>
    <d v="2015-03-12T06:07:43"/>
    <x v="18"/>
    <x v="487"/>
    <n v="10337.280000000001"/>
    <x v="166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d v="2014-07-23T13:32:49"/>
    <d v="2014-09-21T13:32:49"/>
    <x v="12"/>
    <x v="145"/>
    <n v="19"/>
    <x v="87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8T19:35:00"/>
    <d v="2016-03-09T19:35:00"/>
    <x v="1"/>
    <x v="18"/>
    <n v="236"/>
    <x v="1664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d v="2014-07-11T21:04:23"/>
    <d v="2014-08-15T21:04:23"/>
    <x v="6"/>
    <x v="463"/>
    <n v="85"/>
    <x v="1665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1T23:58:11"/>
    <d v="2015-07-11T23:58:11"/>
    <x v="1"/>
    <x v="9"/>
    <n v="25"/>
    <x v="152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06:41:32"/>
    <d v="2014-02-03T06:41:32"/>
    <x v="1"/>
    <x v="74"/>
    <n v="2112.9899999999998"/>
    <x v="1666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6T21:19:59"/>
    <d v="2011-04-24T01:59:00"/>
    <x v="20"/>
    <x v="31"/>
    <n v="16"/>
    <x v="1477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16:16:31"/>
    <d v="2013-04-27T16:16:31"/>
    <x v="1"/>
    <x v="32"/>
    <n v="104"/>
    <x v="1667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18:07:13"/>
    <d v="2012-10-04T18:07:13"/>
    <x v="1"/>
    <x v="11"/>
    <n v="478"/>
    <x v="1668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07:13:06"/>
    <d v="2013-10-19T07:13:06"/>
    <x v="1"/>
    <x v="75"/>
    <n v="47.69"/>
    <x v="1669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3:30:29"/>
    <d v="2014-12-05T13:30:29"/>
    <x v="1"/>
    <x v="157"/>
    <n v="10794.28"/>
    <x v="167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09T19:18:59"/>
    <d v="2013-11-08T20:18:59"/>
    <x v="1"/>
    <x v="107"/>
    <n v="163.84"/>
    <x v="1671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3:00:08"/>
    <d v="2016-11-03T13:00:08"/>
    <x v="1"/>
    <x v="12"/>
    <n v="1626"/>
    <x v="167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15:00:24"/>
    <d v="2013-01-11T15:00:24"/>
    <x v="1"/>
    <x v="90"/>
    <n v="560"/>
    <x v="1673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0:39:19"/>
    <d v="2014-11-14T01:39:19"/>
    <x v="1"/>
    <x v="43"/>
    <n v="0"/>
    <x v="10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1:50:10"/>
    <d v="2015-12-30T11:50:10"/>
    <x v="31"/>
    <x v="488"/>
    <n v="679.12999999999988"/>
    <x v="167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16:16:52"/>
    <d v="2010-07-21T14:00:00"/>
    <x v="66"/>
    <x v="18"/>
    <n v="225"/>
    <x v="1675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08:07:20"/>
    <d v="2013-09-14T08:07:20"/>
    <x v="15"/>
    <x v="489"/>
    <n v="607"/>
    <x v="1676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0:41:54"/>
    <d v="2013-11-27T01:41:54"/>
    <x v="1"/>
    <x v="43"/>
    <n v="4565"/>
    <x v="1677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1:18:30"/>
    <d v="2016-02-11T11:18:30"/>
    <x v="21"/>
    <x v="11"/>
    <n v="1"/>
    <x v="46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2:05:48"/>
    <d v="2014-11-16T03:05:48"/>
    <x v="15"/>
    <x v="490"/>
    <n v="2716"/>
    <x v="167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2:36:22"/>
    <d v="2015-04-02T11:36:22"/>
    <x v="18"/>
    <x v="339"/>
    <n v="2.56"/>
    <x v="17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5T19:35:56"/>
    <d v="2010-07-30T19:00:00"/>
    <x v="35"/>
    <x v="18"/>
    <n v="0"/>
    <x v="109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1:49:59"/>
    <d v="2016-07-13T01:49:59"/>
    <x v="1"/>
    <x v="32"/>
    <n v="48.6"/>
    <x v="167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15:20:14"/>
    <d v="2016-06-29T15:20:14"/>
    <x v="1"/>
    <x v="139"/>
    <n v="118"/>
    <x v="168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d v="2014-02-13T14:58:29"/>
    <d v="2014-03-15T13:58:29"/>
    <x v="18"/>
    <x v="12"/>
    <n v="50"/>
    <x v="878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16:51:58"/>
    <d v="2015-01-10T02:59:00"/>
    <x v="45"/>
    <x v="491"/>
    <n v="34"/>
    <x v="1681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0:10:27"/>
    <d v="2014-01-28T10:10:27"/>
    <x v="32"/>
    <x v="224"/>
    <n v="2"/>
    <x v="41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2:56:25"/>
    <d v="2016-03-31T11:56:25"/>
    <x v="18"/>
    <x v="194"/>
    <n v="147.20000000000002"/>
    <x v="168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15:30:06"/>
    <d v="2013-09-16T15:30:06"/>
    <x v="11"/>
    <x v="492"/>
    <n v="1493"/>
    <x v="1683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18:33:03"/>
    <d v="2016-12-23T02:59:00"/>
    <x v="15"/>
    <x v="131"/>
    <n v="21144"/>
    <x v="1684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15:29:34"/>
    <d v="2013-02-04T15:29:34"/>
    <x v="11"/>
    <x v="294"/>
    <n v="19770.11"/>
    <x v="168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2:32:54"/>
    <d v="2011-07-16T12:32:54"/>
    <x v="1"/>
    <x v="105"/>
    <n v="26"/>
    <x v="168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2:05:05"/>
    <d v="2012-05-19T12:05:05"/>
    <x v="1"/>
    <x v="3"/>
    <n v="85"/>
    <x v="1687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15:27:39"/>
    <d v="2015-09-23T15:27:39"/>
    <x v="1"/>
    <x v="53"/>
    <n v="463"/>
    <x v="1688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3:23:11"/>
    <d v="2014-07-24T13:23:11"/>
    <x v="0"/>
    <x v="67"/>
    <n v="5052"/>
    <x v="1154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d v="2015-04-17T16:35:20"/>
    <d v="2015-06-07T22:50:00"/>
    <x v="64"/>
    <x v="34"/>
    <n v="3305"/>
    <x v="1689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2:13:34"/>
    <d v="2016-06-24T22:59:00"/>
    <x v="1"/>
    <x v="138"/>
    <n v="5645"/>
    <x v="169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d v="2016-03-09T11:00:35"/>
    <d v="2016-04-08T10:00:35"/>
    <x v="18"/>
    <x v="493"/>
    <n v="3916.5799999999995"/>
    <x v="169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15:06:58"/>
    <d v="2014-12-05T16:06:58"/>
    <x v="11"/>
    <x v="18"/>
    <n v="2932"/>
    <x v="1692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s v="music"/>
    <s v="rock"/>
    <d v="2012-08-31T20:35:37"/>
    <d v="2012-09-14T20:35:37"/>
    <x v="21"/>
    <x v="494"/>
    <n v="180"/>
    <x v="43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d v="2017-01-10T09:24:21"/>
    <d v="2017-02-10T00:00:00"/>
    <x v="1"/>
    <x v="140"/>
    <n v="21884.69"/>
    <x v="1693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1:49:11"/>
    <d v="2017-03-02T11:49:11"/>
    <x v="26"/>
    <x v="495"/>
    <n v="153"/>
    <x v="3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3:00:22"/>
    <d v="2015-08-22T13:00:22"/>
    <x v="4"/>
    <x v="20"/>
    <n v="633"/>
    <x v="1694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17:58:15"/>
    <d v="2015-06-22T00:00:00"/>
    <x v="6"/>
    <x v="26"/>
    <n v="4243"/>
    <x v="1695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08:55:20"/>
    <d v="2015-04-18T08:55:20"/>
    <x v="1"/>
    <x v="31"/>
    <n v="1000"/>
    <x v="3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1:37:23"/>
    <d v="2013-09-09T22:59:00"/>
    <x v="0"/>
    <x v="496"/>
    <n v="5331"/>
    <x v="1696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08:01:47"/>
    <d v="2016-05-05T08:01:47"/>
    <x v="1"/>
    <x v="123"/>
    <n v="5272.32"/>
    <x v="169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3T19:13:06"/>
    <d v="2016-07-20T19:13:06"/>
    <x v="36"/>
    <x v="266"/>
    <n v="1750"/>
    <x v="1698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0:11:49"/>
    <d v="2015-05-02T10:11:49"/>
    <x v="1"/>
    <x v="11"/>
    <n v="6301"/>
    <x v="169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1:01:07"/>
    <d v="2016-06-06T01:01:07"/>
    <x v="9"/>
    <x v="34"/>
    <n v="2503"/>
    <x v="170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d v="2016-12-19T10:16:37"/>
    <d v="2017-01-18T10:16:37"/>
    <x v="1"/>
    <x v="73"/>
    <n v="34660"/>
    <x v="169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1T23:06:32"/>
    <d v="2015-04-10T23:06:32"/>
    <x v="1"/>
    <x v="31"/>
    <n v="1614"/>
    <x v="1701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d v="2015-10-02T11:04:28"/>
    <d v="2015-11-13T12:04:28"/>
    <x v="43"/>
    <x v="11"/>
    <n v="5359.21"/>
    <x v="1702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6T19:07:33"/>
    <d v="2017-02-20T19:07:33"/>
    <x v="21"/>
    <x v="18"/>
    <n v="3062"/>
    <x v="170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16:37:05"/>
    <d v="2014-10-02T16:37:05"/>
    <x v="6"/>
    <x v="161"/>
    <n v="11951"/>
    <x v="1704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3:46:17"/>
    <d v="2017-02-09T00:00:00"/>
    <x v="18"/>
    <x v="48"/>
    <n v="8807"/>
    <x v="1705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1:34:01"/>
    <d v="2016-01-25T11:00:00"/>
    <x v="55"/>
    <x v="3"/>
    <n v="28474"/>
    <x v="170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3:23:59"/>
    <d v="2013-03-26T03:23:59"/>
    <x v="4"/>
    <x v="194"/>
    <n v="118846.08"/>
    <x v="1707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09:45:43"/>
    <d v="2016-09-06T21:00:00"/>
    <x v="8"/>
    <x v="44"/>
    <n v="21935"/>
    <x v="1708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0:01:06"/>
    <d v="2015-04-02T22:59:00"/>
    <x v="31"/>
    <x v="44"/>
    <n v="202928.5"/>
    <x v="1709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09:04:01"/>
    <d v="2016-10-25T12:00:00"/>
    <x v="6"/>
    <x v="497"/>
    <n v="16304.4"/>
    <x v="171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3:55:00"/>
    <d v="2016-04-21T17:00:00"/>
    <x v="21"/>
    <x v="100"/>
    <n v="7729.92"/>
    <x v="1711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0:00:04"/>
    <d v="2016-03-23T01:59:00"/>
    <x v="35"/>
    <x v="231"/>
    <n v="35076"/>
    <x v="171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15:00:27"/>
    <d v="2017-02-14T15:00:27"/>
    <x v="59"/>
    <x v="405"/>
    <n v="1149.44"/>
    <x v="1713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15:25:44"/>
    <d v="2016-12-15T18:00:00"/>
    <x v="31"/>
    <x v="443"/>
    <n v="166078.4896"/>
    <x v="171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4:44:32"/>
    <d v="2016-11-20T23:59:00"/>
    <x v="1"/>
    <x v="43"/>
    <n v="67856"/>
    <x v="1715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3:11:30"/>
    <d v="2016-03-26T12:11:30"/>
    <x v="18"/>
    <x v="3"/>
    <n v="53737"/>
    <x v="1716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3:31:40"/>
    <d v="2015-08-11T13:31:40"/>
    <x v="1"/>
    <x v="314"/>
    <n v="5535"/>
    <x v="1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06:41:42"/>
    <d v="2016-12-02T02:00:00"/>
    <x v="1"/>
    <x v="36"/>
    <n v="15937"/>
    <x v="1717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09:00:59"/>
    <d v="2015-02-28T09:00:59"/>
    <x v="1"/>
    <x v="12"/>
    <n v="285309.33"/>
    <x v="1718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07:20:00"/>
    <d v="2015-11-14T08:20:00"/>
    <x v="1"/>
    <x v="141"/>
    <n v="53157"/>
    <x v="1719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4:59:58"/>
    <d v="2015-10-15T04:59:58"/>
    <x v="1"/>
    <x v="221"/>
    <n v="14947.64"/>
    <x v="172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0:01:08"/>
    <d v="2015-07-05T22:00:00"/>
    <x v="38"/>
    <x v="38"/>
    <n v="13879.04"/>
    <x v="1721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15:19:25"/>
    <d v="2013-01-16T15:19:25"/>
    <x v="21"/>
    <x v="498"/>
    <n v="538.86720000000003"/>
    <x v="1722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15:22:48"/>
    <d v="2012-11-01T15:22:48"/>
    <x v="1"/>
    <x v="26"/>
    <n v="28167.25"/>
    <x v="1723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15:38:02"/>
    <d v="2015-09-24T15:38:02"/>
    <x v="1"/>
    <x v="239"/>
    <n v="1665.16"/>
    <x v="1724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2:28:39"/>
    <d v="2013-03-09T02:28:39"/>
    <x v="1"/>
    <x v="61"/>
    <n v="1993"/>
    <x v="172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4:43:09"/>
    <d v="2012-06-01T14:43:09"/>
    <x v="1"/>
    <x v="56"/>
    <n v="1140"/>
    <x v="1726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1:10:24"/>
    <d v="2012-04-16T01:10:24"/>
    <x v="10"/>
    <x v="312"/>
    <n v="1130"/>
    <x v="1727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6T23:39:33"/>
    <d v="2013-11-16T00:39:33"/>
    <x v="1"/>
    <x v="18"/>
    <n v="2000"/>
    <x v="3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16:10:26"/>
    <d v="2012-04-06T23:00:00"/>
    <x v="42"/>
    <x v="31"/>
    <n v="1016"/>
    <x v="264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06:30:44"/>
    <d v="2014-04-14T18:00:00"/>
    <x v="54"/>
    <x v="2"/>
    <n v="965.12"/>
    <x v="172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6T20:35:10"/>
    <d v="2012-04-14T12:36:00"/>
    <x v="41"/>
    <x v="26"/>
    <n v="4457"/>
    <x v="172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3:50:25"/>
    <d v="2014-04-10T01:59:00"/>
    <x v="23"/>
    <x v="34"/>
    <n v="4890"/>
    <x v="173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2:56:17"/>
    <d v="2013-11-03T20:00:00"/>
    <x v="39"/>
    <x v="32"/>
    <n v="6863"/>
    <x v="173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4:49:39"/>
    <d v="2015-05-15T14:49:39"/>
    <x v="1"/>
    <x v="499"/>
    <n v="10"/>
    <x v="173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4:00:48"/>
    <d v="2014-02-06T14:00:48"/>
    <x v="1"/>
    <x v="22"/>
    <n v="1755.01"/>
    <x v="173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2:12:52"/>
    <d v="2012-03-13T01:59:00"/>
    <x v="23"/>
    <x v="261"/>
    <n v="860"/>
    <x v="173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3:02:25"/>
    <d v="2015-07-23T13:02:25"/>
    <x v="21"/>
    <x v="52"/>
    <n v="317"/>
    <x v="173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3:38:33"/>
    <d v="2015-11-02T03:00:00"/>
    <x v="2"/>
    <x v="500"/>
    <n v="425"/>
    <x v="173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4:29:43"/>
    <d v="2012-08-28T19:00:00"/>
    <x v="23"/>
    <x v="18"/>
    <n v="2456.66"/>
    <x v="173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2:15:12"/>
    <d v="2015-08-19T12:15:12"/>
    <x v="1"/>
    <x v="31"/>
    <n v="1015"/>
    <x v="125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6T20:27:16"/>
    <d v="2013-07-26T20:27:16"/>
    <x v="1"/>
    <x v="8"/>
    <n v="3540"/>
    <x v="1738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1:00:09"/>
    <d v="2016-04-22T19:00:00"/>
    <x v="1"/>
    <x v="63"/>
    <n v="8109"/>
    <x v="173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3:54:07"/>
    <d v="2012-01-28T13:54:07"/>
    <x v="1"/>
    <x v="9"/>
    <n v="813"/>
    <x v="174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0:22:48"/>
    <d v="2015-06-27T10:22:48"/>
    <x v="1"/>
    <x v="501"/>
    <n v="15679.56"/>
    <x v="1741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1:01:15"/>
    <d v="2016-10-29T14:00:00"/>
    <x v="31"/>
    <x v="3"/>
    <n v="24315"/>
    <x v="174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4:00:15"/>
    <d v="2014-09-21T14:00:15"/>
    <x v="1"/>
    <x v="502"/>
    <n v="253971.21280000001"/>
    <x v="174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4:10:22"/>
    <d v="2016-02-11T23:59:00"/>
    <x v="1"/>
    <x v="140"/>
    <n v="19523.310000000001"/>
    <x v="1744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4:22:35"/>
    <d v="2013-11-13T15:22:35"/>
    <x v="1"/>
    <x v="503"/>
    <n v="26187.52"/>
    <x v="174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1:40:36"/>
    <d v="2015-08-16T01:40:36"/>
    <x v="1"/>
    <x v="327"/>
    <n v="13271.736999999999"/>
    <x v="174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0:56:31"/>
    <d v="2013-09-02T23:00:00"/>
    <x v="6"/>
    <x v="504"/>
    <n v="13704.33"/>
    <x v="1747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16:08:47"/>
    <d v="2014-04-25T16:08:47"/>
    <x v="1"/>
    <x v="0"/>
    <n v="10706"/>
    <x v="1748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16:51:41"/>
    <d v="2013-06-25T00:00:00"/>
    <x v="14"/>
    <x v="34"/>
    <n v="30303.24"/>
    <x v="1749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4:03:28"/>
    <d v="2014-07-18T22:00:00"/>
    <x v="15"/>
    <x v="11"/>
    <n v="24790"/>
    <x v="175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4:05:39"/>
    <d v="2015-12-13T19:00:00"/>
    <x v="32"/>
    <x v="62"/>
    <n v="10625.28"/>
    <x v="1751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4:47:27"/>
    <d v="2017-01-05T14:47:27"/>
    <x v="1"/>
    <x v="428"/>
    <n v="1165"/>
    <x v="175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6T19:31:51"/>
    <d v="2015-03-28T18:31:51"/>
    <x v="18"/>
    <x v="505"/>
    <n v="15147.56"/>
    <x v="1753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09:48:43"/>
    <d v="2016-02-01T09:48:43"/>
    <x v="1"/>
    <x v="91"/>
    <n v="15039"/>
    <x v="1754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2T19:04:43"/>
    <d v="2014-11-12T02:59:00"/>
    <x v="4"/>
    <x v="140"/>
    <n v="63527"/>
    <x v="1755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09:55:16"/>
    <d v="2017-03-10T09:55:16"/>
    <x v="1"/>
    <x v="292"/>
    <n v="6210.48"/>
    <x v="175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18:00:14"/>
    <d v="2013-11-30T23:02:00"/>
    <x v="8"/>
    <x v="73"/>
    <n v="32006.67"/>
    <x v="1757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4:49:04"/>
    <d v="2016-04-22T14:49:04"/>
    <x v="1"/>
    <x v="11"/>
    <n v="13534"/>
    <x v="1758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4:51:40"/>
    <d v="2017-03-02T14:51:40"/>
    <x v="1"/>
    <x v="107"/>
    <n v="10321.92"/>
    <x v="1759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08:48:53"/>
    <d v="2013-11-26T22:02:00"/>
    <x v="6"/>
    <x v="3"/>
    <n v="136009.76"/>
    <x v="176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3:01:30"/>
    <d v="2017-03-12T22:00:00"/>
    <x v="5"/>
    <x v="506"/>
    <n v="9302.5"/>
    <x v="176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4:39:06"/>
    <d v="2016-10-16T15:30:00"/>
    <x v="59"/>
    <x v="11"/>
    <n v="18851"/>
    <x v="176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2:00:17"/>
    <d v="2014-02-21T13:00:00"/>
    <x v="0"/>
    <x v="26"/>
    <n v="105881"/>
    <x v="176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4:00:10"/>
    <d v="2015-09-04T14:00:10"/>
    <x v="1"/>
    <x v="62"/>
    <n v="3203.84"/>
    <x v="170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0:59:25"/>
    <d v="2015-07-29T10:59:25"/>
    <x v="21"/>
    <x v="19"/>
    <n v="19324"/>
    <x v="176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16:01:18"/>
    <d v="2016-12-14T16:01:18"/>
    <x v="1"/>
    <x v="82"/>
    <n v="9606.4"/>
    <x v="1765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1:52:45"/>
    <d v="2013-04-02T10:52:45"/>
    <x v="18"/>
    <x v="8"/>
    <n v="5907"/>
    <x v="1766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2T19:07:53"/>
    <d v="2016-12-02T20:07:53"/>
    <x v="1"/>
    <x v="73"/>
    <n v="243778"/>
    <x v="1767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3:17:57"/>
    <d v="2014-08-16T03:17:57"/>
    <x v="22"/>
    <x v="0"/>
    <n v="11428.19"/>
    <x v="1768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2:52:18"/>
    <d v="2016-08-06T02:52:18"/>
    <x v="13"/>
    <x v="221"/>
    <n v="27690.649999999998"/>
    <x v="1769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0:09:07"/>
    <d v="2015-11-18T11:09:07"/>
    <x v="1"/>
    <x v="6"/>
    <n v="9015"/>
    <x v="177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0:32:48"/>
    <d v="2017-01-24T10:32:48"/>
    <x v="36"/>
    <x v="9"/>
    <n v="2299"/>
    <x v="177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17:50:51"/>
    <d v="2016-05-07T17:50:51"/>
    <x v="1"/>
    <x v="507"/>
    <n v="11323"/>
    <x v="177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05:50:46"/>
    <d v="2016-11-22T05:50:46"/>
    <x v="21"/>
    <x v="508"/>
    <n v="1368.32"/>
    <x v="1773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17:28:49"/>
    <d v="2016-06-19T18:00:00"/>
    <x v="6"/>
    <x v="62"/>
    <n v="20356.48"/>
    <x v="1774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3:01:27"/>
    <d v="2015-06-11T13:01:27"/>
    <x v="1"/>
    <x v="49"/>
    <n v="3223"/>
    <x v="1775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4:18:56"/>
    <d v="2016-12-08T14:18:56"/>
    <x v="2"/>
    <x v="107"/>
    <n v="23898.880000000001"/>
    <x v="177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4T19:24:10"/>
    <d v="2014-03-26T18:24:10"/>
    <x v="18"/>
    <x v="34"/>
    <n v="8173"/>
    <x v="1777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2:23:40"/>
    <d v="2017-02-14T12:23:40"/>
    <x v="22"/>
    <x v="126"/>
    <n v="5612.4"/>
    <x v="1778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09:02:38"/>
    <d v="2014-11-17T19:00:00"/>
    <x v="35"/>
    <x v="172"/>
    <n v="5087"/>
    <x v="1779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4:58:33"/>
    <d v="2015-01-31T14:58:33"/>
    <x v="22"/>
    <x v="509"/>
    <n v="953.26"/>
    <x v="178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08:58:34"/>
    <d v="2016-05-22T22:00:00"/>
    <x v="3"/>
    <x v="32"/>
    <n v="10802"/>
    <x v="1781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15:28:27"/>
    <d v="2016-11-22T15:28:27"/>
    <x v="36"/>
    <x v="57"/>
    <n v="764.16"/>
    <x v="178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15:59:52"/>
    <d v="2016-04-26T21:00:00"/>
    <x v="62"/>
    <x v="61"/>
    <n v="4804"/>
    <x v="1783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4:54:57"/>
    <d v="2014-12-20T20:00:00"/>
    <x v="9"/>
    <x v="44"/>
    <n v="76105"/>
    <x v="1784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09T20:58:35"/>
    <d v="2017-03-11T20:58:35"/>
    <x v="1"/>
    <x v="121"/>
    <n v="28728"/>
    <x v="95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1:54:23"/>
    <d v="2017-03-07T00:00:00"/>
    <x v="34"/>
    <x v="34"/>
    <n v="45041"/>
    <x v="1785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15:51:53"/>
    <d v="2017-01-10T16:59:00"/>
    <x v="32"/>
    <x v="73"/>
    <n v="180062"/>
    <x v="178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09T19:00:04"/>
    <d v="2016-12-09T19:00:04"/>
    <x v="1"/>
    <x v="44"/>
    <n v="56618"/>
    <x v="1787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1:47:16"/>
    <d v="2015-12-07T11:47:16"/>
    <x v="1"/>
    <x v="31"/>
    <n v="13566"/>
    <x v="1788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08:10:42"/>
    <d v="2017-03-12T07:10:42"/>
    <x v="34"/>
    <x v="214"/>
    <n v="4186.84"/>
    <x v="1789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07:00:57"/>
    <d v="2014-02-23T07:00:57"/>
    <x v="1"/>
    <x v="34"/>
    <n v="2990"/>
    <x v="179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09:47:59"/>
    <d v="2014-12-22T09:47:59"/>
    <x v="1"/>
    <x v="510"/>
    <n v="3392.64"/>
    <x v="1791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0:38:09"/>
    <d v="2014-01-05T10:38:09"/>
    <x v="1"/>
    <x v="511"/>
    <n v="4856"/>
    <x v="1792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1:17:03"/>
    <d v="2012-02-27T11:17:03"/>
    <x v="1"/>
    <x v="0"/>
    <n v="11992"/>
    <x v="179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2:01:07"/>
    <d v="2016-01-03T17:59:00"/>
    <x v="35"/>
    <x v="14"/>
    <n v="6117.82"/>
    <x v="1794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4:21:39"/>
    <d v="2015-02-03T23:00:00"/>
    <x v="10"/>
    <x v="31"/>
    <n v="1538"/>
    <x v="179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09:59:51"/>
    <d v="2015-09-17T09:59:51"/>
    <x v="1"/>
    <x v="512"/>
    <n v="39550.5"/>
    <x v="1796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1:51:37"/>
    <d v="2011-07-25T01:50:00"/>
    <x v="29"/>
    <x v="52"/>
    <n v="555"/>
    <x v="1797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d v="2015-11-14T23:11:26"/>
    <d v="2016-01-13T23:11:26"/>
    <x v="12"/>
    <x v="56"/>
    <n v="1390"/>
    <x v="1798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d v="2012-03-09T22:00:04"/>
    <d v="2012-05-08T21:00:04"/>
    <x v="42"/>
    <x v="10"/>
    <n v="3025.66"/>
    <x v="1799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d v="2011-02-11T14:07:25"/>
    <d v="2011-03-11T23:00:00"/>
    <x v="31"/>
    <x v="32"/>
    <n v="6373.27"/>
    <x v="18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d v="2012-05-29T23:27:23"/>
    <d v="2012-06-28T23:27:23"/>
    <x v="1"/>
    <x v="10"/>
    <n v="3641"/>
    <x v="1801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18:07:34"/>
    <d v="2013-09-05T22:59:00"/>
    <x v="31"/>
    <x v="61"/>
    <n v="1501"/>
    <x v="1408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1:01:00"/>
    <d v="2014-06-23T11:01:00"/>
    <x v="22"/>
    <x v="67"/>
    <n v="5398.99"/>
    <x v="1802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4:51:29"/>
    <d v="2012-06-26T13:00:00"/>
    <x v="10"/>
    <x v="31"/>
    <n v="1001"/>
    <x v="1803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18:57:40"/>
    <d v="2013-12-06T18:22:00"/>
    <x v="43"/>
    <x v="61"/>
    <n v="1611"/>
    <x v="202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1:05:30"/>
    <d v="2009-12-01T12:00:00"/>
    <x v="24"/>
    <x v="61"/>
    <n v="1561"/>
    <x v="1804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18:26:58"/>
    <d v="2012-04-22T23:00:00"/>
    <x v="35"/>
    <x v="34"/>
    <n v="4320"/>
    <x v="180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d v="2012-03-19T11:44:36"/>
    <d v="2012-04-18T11:44:36"/>
    <x v="1"/>
    <x v="18"/>
    <n v="2145.0100000000002"/>
    <x v="180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1:59:59"/>
    <d v="2012-09-24T22:59:00"/>
    <x v="9"/>
    <x v="17"/>
    <n v="920"/>
    <x v="1807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d v="2012-12-21T12:21:20"/>
    <d v="2013-01-20T12:21:20"/>
    <x v="1"/>
    <x v="11"/>
    <n v="7304.04"/>
    <x v="1808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17:54:16"/>
    <d v="2013-01-26T17:54:16"/>
    <x v="1"/>
    <x v="46"/>
    <n v="1503"/>
    <x v="1423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d v="2012-01-19T12:33:46"/>
    <d v="2012-02-23T12:33:46"/>
    <x v="6"/>
    <x v="156"/>
    <n v="10435"/>
    <x v="1809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8T20:00:49"/>
    <d v="2012-03-13T22:59:00"/>
    <x v="35"/>
    <x v="31"/>
    <n v="1006"/>
    <x v="181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d v="2014-02-24T15:10:33"/>
    <d v="2014-03-26T14:10:33"/>
    <x v="18"/>
    <x v="12"/>
    <n v="31522"/>
    <x v="1811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d v="2011-01-21T19:46:49"/>
    <d v="2011-02-05T19:46:49"/>
    <x v="13"/>
    <x v="52"/>
    <n v="1050.5"/>
    <x v="1812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2:26:56"/>
    <d v="2012-06-28T12:26:56"/>
    <x v="21"/>
    <x v="184"/>
    <n v="810"/>
    <x v="988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1T22:31:36"/>
    <d v="2013-06-20T22:31:36"/>
    <x v="1"/>
    <x v="11"/>
    <n v="6680.22"/>
    <x v="1813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15:50:34"/>
    <d v="2013-12-31T02:00:00"/>
    <x v="39"/>
    <x v="134"/>
    <n v="3925"/>
    <x v="18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2T21:39:56"/>
    <d v="2011-12-12T22:39:56"/>
    <x v="4"/>
    <x v="513"/>
    <n v="7053.61"/>
    <x v="1815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4:34:51"/>
    <d v="2010-12-31T23:59:00"/>
    <x v="16"/>
    <x v="32"/>
    <n v="6042.02"/>
    <x v="1816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1:41:12"/>
    <d v="2014-08-08T13:00:00"/>
    <x v="9"/>
    <x v="140"/>
    <n v="18221"/>
    <x v="1817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8T23:02:09"/>
    <d v="2012-03-09T23:02:09"/>
    <x v="1"/>
    <x v="8"/>
    <n v="3736.55"/>
    <x v="1818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4:15:33"/>
    <d v="2012-05-05T14:15:28"/>
    <x v="18"/>
    <x v="514"/>
    <n v="2095.2600000000002"/>
    <x v="1819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18:06:36"/>
    <d v="2014-08-28T20:00:00"/>
    <x v="31"/>
    <x v="83"/>
    <n v="50653.11"/>
    <x v="182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18:42:17"/>
    <d v="2013-03-09T18:42:17"/>
    <x v="6"/>
    <x v="32"/>
    <n v="6400.47"/>
    <x v="1821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4:03:35"/>
    <d v="2013-03-21T13:03:35"/>
    <x v="18"/>
    <x v="19"/>
    <n v="79335.360000000001"/>
    <x v="1822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6T19:06:29"/>
    <d v="2014-05-06T19:06:29"/>
    <x v="1"/>
    <x v="7"/>
    <n v="9370"/>
    <x v="182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0:11:18"/>
    <d v="2014-04-18T18:00:00"/>
    <x v="0"/>
    <x v="10"/>
    <n v="3236"/>
    <x v="1824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18:00:26"/>
    <d v="2012-05-03T18:00:26"/>
    <x v="1"/>
    <x v="11"/>
    <n v="8792.02"/>
    <x v="182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08:14:17"/>
    <d v="2012-06-07T08:14:17"/>
    <x v="1"/>
    <x v="46"/>
    <n v="1883.64"/>
    <x v="1826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2:25:43"/>
    <d v="2012-05-05T12:25:43"/>
    <x v="1"/>
    <x v="34"/>
    <n v="2565"/>
    <x v="95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2:24:10"/>
    <d v="2009-12-09T13:24:00"/>
    <x v="70"/>
    <x v="43"/>
    <n v="15606.4"/>
    <x v="1827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08:00:49"/>
    <d v="2010-02-15T00:00:00"/>
    <x v="0"/>
    <x v="53"/>
    <n v="416"/>
    <x v="8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0:26:54"/>
    <d v="2009-09-25T22:59:00"/>
    <x v="0"/>
    <x v="11"/>
    <n v="6053"/>
    <x v="182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4T20:58:05"/>
    <d v="2013-12-14T20:58:05"/>
    <x v="1"/>
    <x v="10"/>
    <n v="3231"/>
    <x v="182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4:36:40"/>
    <d v="2014-04-02T13:36:40"/>
    <x v="35"/>
    <x v="11"/>
    <n v="5433"/>
    <x v="183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1:15:01"/>
    <d v="2017-04-04T00:15:01"/>
    <x v="18"/>
    <x v="515"/>
    <n v="4666.8999999999996"/>
    <x v="183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d v="2017-03-10T16:29:29"/>
    <d v="2017-04-09T15:29:29"/>
    <x v="18"/>
    <x v="338"/>
    <n v="85"/>
    <x v="183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3:07:27"/>
    <d v="2017-03-20T13:07:27"/>
    <x v="36"/>
    <x v="224"/>
    <n v="120"/>
    <x v="183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16:14:45"/>
    <d v="2017-03-26T15:14:45"/>
    <x v="18"/>
    <x v="205"/>
    <n v="1990.4"/>
    <x v="183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7T19:32:11"/>
    <d v="2017-03-29T18:32:11"/>
    <x v="18"/>
    <x v="31"/>
    <n v="80"/>
    <x v="183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09T19:49:08"/>
    <d v="2017-04-30T12:00:00"/>
    <x v="64"/>
    <x v="43"/>
    <n v="108"/>
    <x v="17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17:00:40"/>
    <d v="2014-08-26T17:00:40"/>
    <x v="6"/>
    <x v="21"/>
    <n v="184133.01"/>
    <x v="1836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3:45:37"/>
    <d v="2015-06-14T13:45:37"/>
    <x v="1"/>
    <x v="3"/>
    <n v="25445"/>
    <x v="18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d v="2014-06-17T09:59:06"/>
    <d v="2014-07-17T09:59:06"/>
    <x v="1"/>
    <x v="73"/>
    <n v="26480"/>
    <x v="1838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16:35:43"/>
    <d v="2015-12-24T19:00:00"/>
    <x v="1"/>
    <x v="21"/>
    <n v="35848"/>
    <x v="1839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8T19:08:10"/>
    <d v="2014-08-17T19:08:10"/>
    <x v="1"/>
    <x v="6"/>
    <n v="11545.1"/>
    <x v="184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0:04:31"/>
    <d v="2015-02-06T10:04:31"/>
    <x v="1"/>
    <x v="73"/>
    <n v="26577"/>
    <x v="184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0:36:30"/>
    <d v="2014-05-29T12:50:00"/>
    <x v="22"/>
    <x v="22"/>
    <n v="1273"/>
    <x v="1842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1:04:58"/>
    <d v="2014-11-05T12:34:00"/>
    <x v="1"/>
    <x v="26"/>
    <n v="4078"/>
    <x v="184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08:44:03"/>
    <d v="2014-06-11T08:44:03"/>
    <x v="1"/>
    <x v="73"/>
    <n v="25568"/>
    <x v="1844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17:11:35"/>
    <d v="2014-03-08T17:11:35"/>
    <x v="4"/>
    <x v="44"/>
    <n v="104146.51"/>
    <x v="184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0:22:23"/>
    <d v="2014-06-26T10:22:23"/>
    <x v="1"/>
    <x v="15"/>
    <n v="13279"/>
    <x v="1846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16:31:24"/>
    <d v="2014-06-29T16:31:24"/>
    <x v="1"/>
    <x v="43"/>
    <n v="15171.5"/>
    <x v="1847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4:11:49"/>
    <d v="2016-12-19T02:59:00"/>
    <x v="1"/>
    <x v="73"/>
    <n v="73552"/>
    <x v="1848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0:25:38"/>
    <d v="2016-10-30T10:25:38"/>
    <x v="1"/>
    <x v="141"/>
    <n v="42311"/>
    <x v="1849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4:31:44"/>
    <d v="2015-07-12T14:31:44"/>
    <x v="1"/>
    <x v="11"/>
    <n v="0"/>
    <x v="10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1:51:10"/>
    <d v="2014-10-06T00:00:00"/>
    <x v="32"/>
    <x v="138"/>
    <n v="0"/>
    <x v="109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4:48:25"/>
    <d v="2016-01-08T14:47:00"/>
    <x v="46"/>
    <x v="3"/>
    <n v="300"/>
    <x v="419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2:27:49"/>
    <d v="2016-06-24T12:27:49"/>
    <x v="1"/>
    <x v="167"/>
    <n v="0.76"/>
    <x v="37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4T19:02:36"/>
    <d v="2015-03-31T18:39:00"/>
    <x v="35"/>
    <x v="10"/>
    <n v="0"/>
    <x v="109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4:10:31"/>
    <d v="2016-10-17T14:10:31"/>
    <x v="11"/>
    <x v="175"/>
    <n v="39"/>
    <x v="185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09:34:36"/>
    <d v="2016-08-25T09:34:36"/>
    <x v="1"/>
    <x v="31"/>
    <n v="15"/>
    <x v="1851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17:22:18"/>
    <d v="2016-02-20T17:22:18"/>
    <x v="12"/>
    <x v="222"/>
    <n v="270"/>
    <x v="185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3:37:08"/>
    <d v="2015-08-11T13:37:08"/>
    <x v="18"/>
    <x v="516"/>
    <n v="0"/>
    <x v="10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15:12:50"/>
    <d v="2017-01-03T15:12:50"/>
    <x v="1"/>
    <x v="204"/>
    <n v="0"/>
    <x v="109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0T21:25:39"/>
    <d v="2015-04-29T21:25:39"/>
    <x v="1"/>
    <x v="517"/>
    <n v="73.440000000000012"/>
    <x v="1853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0:12:32"/>
    <d v="2015-06-06T10:12:32"/>
    <x v="12"/>
    <x v="18"/>
    <n v="0"/>
    <x v="109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1:13:42"/>
    <d v="2015-04-21T11:13:42"/>
    <x v="59"/>
    <x v="31"/>
    <n v="0"/>
    <x v="109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2:21:00"/>
    <d v="2015-01-10T12:21:00"/>
    <x v="12"/>
    <x v="21"/>
    <n v="25"/>
    <x v="18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17:02:16"/>
    <d v="2015-05-02T17:02:16"/>
    <x v="1"/>
    <x v="45"/>
    <n v="39.6"/>
    <x v="18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3:48:24"/>
    <d v="2015-06-05T13:48:24"/>
    <x v="1"/>
    <x v="228"/>
    <n v="0"/>
    <x v="109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09:52:58"/>
    <d v="2015-10-17T09:52:58"/>
    <x v="1"/>
    <x v="518"/>
    <n v="0"/>
    <x v="109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17:20:36"/>
    <d v="2015-01-30T19:39:00"/>
    <x v="53"/>
    <x v="16"/>
    <n v="0"/>
    <x v="109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d v="2015-06-04T10:35:24"/>
    <d v="2015-08-03T10:35:24"/>
    <x v="12"/>
    <x v="63"/>
    <n v="1101"/>
    <x v="1856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1:58:00"/>
    <d v="2016-02-07T11:58:00"/>
    <x v="1"/>
    <x v="59"/>
    <n v="1.52"/>
    <x v="167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15:36:48"/>
    <d v="2016-04-30T17:00:00"/>
    <x v="34"/>
    <x v="519"/>
    <n v="0"/>
    <x v="10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d v="2014-11-11T11:31:10"/>
    <d v="2014-12-11T11:31:10"/>
    <x v="1"/>
    <x v="500"/>
    <n v="120"/>
    <x v="185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3T19:16:40"/>
    <d v="2015-12-28T19:16:40"/>
    <x v="11"/>
    <x v="520"/>
    <n v="0"/>
    <x v="109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17:25:56"/>
    <d v="2015-10-26T17:25:56"/>
    <x v="60"/>
    <x v="339"/>
    <n v="0"/>
    <x v="109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2:40:25"/>
    <d v="2016-01-17T18:00:00"/>
    <x v="4"/>
    <x v="327"/>
    <n v="0"/>
    <x v="109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07:45:33"/>
    <d v="2015-10-21T07:45:33"/>
    <x v="1"/>
    <x v="35"/>
    <n v="3366.4"/>
    <x v="1858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18:16:56"/>
    <d v="2016-04-25T17:16:56"/>
    <x v="42"/>
    <x v="83"/>
    <n v="670"/>
    <x v="1859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2:19:25"/>
    <d v="2015-04-14T11:19:25"/>
    <x v="7"/>
    <x v="141"/>
    <n v="100"/>
    <x v="1169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4:30:11"/>
    <d v="2016-02-10T14:30:11"/>
    <x v="1"/>
    <x v="73"/>
    <n v="0"/>
    <x v="10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7T23:32:21"/>
    <d v="2014-12-17T23:32:21"/>
    <x v="1"/>
    <x v="73"/>
    <n v="82"/>
    <x v="186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3:39:56"/>
    <d v="2015-06-25T13:39:56"/>
    <x v="1"/>
    <x v="18"/>
    <n v="0"/>
    <x v="10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4T20:39:31"/>
    <d v="2015-04-23T20:39:31"/>
    <x v="1"/>
    <x v="80"/>
    <n v="129.6"/>
    <x v="186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0:53:44"/>
    <d v="2015-08-29T10:53:44"/>
    <x v="1"/>
    <x v="521"/>
    <n v="5.5"/>
    <x v="1862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15:14:20"/>
    <d v="2015-02-12T15:14:20"/>
    <x v="1"/>
    <x v="33"/>
    <n v="10"/>
    <x v="1863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15:03:57"/>
    <d v="2016-09-09T15:03:57"/>
    <x v="1"/>
    <x v="3"/>
    <n v="0"/>
    <x v="109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17:12:46"/>
    <d v="2015-12-10T17:12:46"/>
    <x v="1"/>
    <x v="10"/>
    <n v="326.33"/>
    <x v="186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15:53:03"/>
    <d v="2016-11-25T16:53:03"/>
    <x v="1"/>
    <x v="214"/>
    <n v="0"/>
    <x v="109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7T19:18:50"/>
    <d v="2015-08-25T19:18:50"/>
    <x v="18"/>
    <x v="95"/>
    <n v="0"/>
    <x v="109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0T19:23:36"/>
    <d v="2015-10-04T19:23:36"/>
    <x v="11"/>
    <x v="12"/>
    <n v="0"/>
    <x v="10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4:02:22"/>
    <d v="2015-10-01T14:02:22"/>
    <x v="1"/>
    <x v="43"/>
    <n v="55"/>
    <x v="457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17:27:28"/>
    <d v="2015-04-10T17:27:28"/>
    <x v="1"/>
    <x v="522"/>
    <n v="1571"/>
    <x v="1865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09T23:30:03"/>
    <d v="2015-08-03T23:30:03"/>
    <x v="9"/>
    <x v="10"/>
    <n v="75"/>
    <x v="45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2T20:21:47"/>
    <d v="2015-02-21T20:21:47"/>
    <x v="1"/>
    <x v="523"/>
    <n v="295.8"/>
    <x v="1866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4T20:37:23"/>
    <d v="2014-11-13T21:37:23"/>
    <x v="1"/>
    <x v="31"/>
    <n v="8"/>
    <x v="41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1:50:32"/>
    <d v="2015-08-05T11:50:32"/>
    <x v="1"/>
    <x v="135"/>
    <n v="788"/>
    <x v="1867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15:07:04"/>
    <d v="2015-01-10T15:07:04"/>
    <x v="12"/>
    <x v="220"/>
    <n v="0"/>
    <x v="109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d v="2016-06-07T10:02:20"/>
    <d v="2016-07-22T10:02:20"/>
    <x v="11"/>
    <x v="78"/>
    <n v="1026"/>
    <x v="1868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d v="2014-12-16T15:29:19"/>
    <d v="2015-01-15T14:29:00"/>
    <x v="18"/>
    <x v="524"/>
    <n v="463"/>
    <x v="186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0:40:52"/>
    <d v="2015-07-25T16:59:00"/>
    <x v="0"/>
    <x v="395"/>
    <n v="33.9"/>
    <x v="187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1:17:44"/>
    <d v="2015-01-04T01:17:44"/>
    <x v="4"/>
    <x v="525"/>
    <n v="0"/>
    <x v="109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4:04:04"/>
    <d v="2015-03-31T13:04:04"/>
    <x v="18"/>
    <x v="44"/>
    <n v="25"/>
    <x v="41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8T21:53:43"/>
    <d v="2015-10-28T21:53:43"/>
    <x v="1"/>
    <x v="496"/>
    <n v="0"/>
    <x v="109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0:33:37"/>
    <d v="2015-08-08T10:33:37"/>
    <x v="1"/>
    <x v="74"/>
    <n v="50"/>
    <x v="836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3:41:33"/>
    <d v="2015-02-26T03:41:33"/>
    <x v="1"/>
    <x v="223"/>
    <n v="3.3899999999999997"/>
    <x v="1871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2T21:54:47"/>
    <d v="2017-01-10T03:57:00"/>
    <x v="31"/>
    <x v="435"/>
    <n v="0"/>
    <x v="109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15:22:38"/>
    <d v="2015-10-15T15:22:38"/>
    <x v="1"/>
    <x v="11"/>
    <n v="10"/>
    <x v="41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16:14:16"/>
    <d v="2015-01-02T16:14:16"/>
    <x v="1"/>
    <x v="526"/>
    <n v="0"/>
    <x v="109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16:59:44"/>
    <d v="2015-07-02T16:59:44"/>
    <x v="1"/>
    <x v="26"/>
    <n v="0"/>
    <x v="109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15:28:26"/>
    <d v="2014-12-18T15:28:26"/>
    <x v="6"/>
    <x v="527"/>
    <n v="0"/>
    <x v="10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1:26:04"/>
    <d v="2016-04-14T01:26:04"/>
    <x v="1"/>
    <x v="113"/>
    <n v="0"/>
    <x v="109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4:44:56"/>
    <d v="2016-03-05T14:44:56"/>
    <x v="12"/>
    <x v="121"/>
    <n v="201"/>
    <x v="187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d v="2015-04-13T11:18:51"/>
    <d v="2015-05-13T11:18:51"/>
    <x v="1"/>
    <x v="15"/>
    <n v="52"/>
    <x v="414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16:10:58"/>
    <d v="2016-03-30T15:10:58"/>
    <x v="42"/>
    <x v="100"/>
    <n v="258.56"/>
    <x v="187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3T19:56:47"/>
    <d v="2016-01-02T19:56:47"/>
    <x v="1"/>
    <x v="43"/>
    <n v="0"/>
    <x v="109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09:02:55"/>
    <d v="2016-09-03T09:02:55"/>
    <x v="22"/>
    <x v="11"/>
    <n v="1126"/>
    <x v="1874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09T21:39:50"/>
    <d v="2015-01-18T21:39:50"/>
    <x v="4"/>
    <x v="68"/>
    <n v="1345"/>
    <x v="1875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08:48:48"/>
    <d v="2015-04-11T01:00:00"/>
    <x v="23"/>
    <x v="33"/>
    <n v="5557"/>
    <x v="1876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6T22:22:37"/>
    <d v="2014-11-05T23:22:37"/>
    <x v="1"/>
    <x v="43"/>
    <n v="30"/>
    <x v="41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16:01:15"/>
    <d v="2015-08-18T16:01:15"/>
    <x v="1"/>
    <x v="73"/>
    <n v="460"/>
    <x v="187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4:47:55"/>
    <d v="2015-09-07T04:47:55"/>
    <x v="1"/>
    <x v="391"/>
    <n v="0"/>
    <x v="109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2:34:42"/>
    <d v="2015-08-25T12:34:42"/>
    <x v="1"/>
    <x v="73"/>
    <n v="151"/>
    <x v="1878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2:41:13"/>
    <d v="2016-11-26T13:41:13"/>
    <x v="11"/>
    <x v="375"/>
    <n v="0"/>
    <x v="109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4-30T21:38:02"/>
    <d v="2014-05-31T18:30:00"/>
    <x v="1"/>
    <x v="10"/>
    <n v="25"/>
    <x v="187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1:41:00"/>
    <d v="2015-08-21T22:59:00"/>
    <x v="45"/>
    <x v="43"/>
    <n v="460"/>
    <x v="188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15:42:26"/>
    <d v="2016-07-15T15:42:26"/>
    <x v="1"/>
    <x v="175"/>
    <n v="335"/>
    <x v="1881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2:42:23"/>
    <d v="2015-03-14T10:00:00"/>
    <x v="41"/>
    <x v="44"/>
    <n v="5"/>
    <x v="1882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16:13:07"/>
    <d v="2014-08-10T16:13:07"/>
    <x v="1"/>
    <x v="31"/>
    <n v="0"/>
    <x v="109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15:34:04"/>
    <d v="2015-03-24T14:34:04"/>
    <x v="42"/>
    <x v="73"/>
    <n v="5"/>
    <x v="46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2:43:09"/>
    <d v="2015-02-18T12:43:09"/>
    <x v="12"/>
    <x v="10"/>
    <n v="0"/>
    <x v="1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0T19:41:35"/>
    <d v="2014-11-09T20:41:35"/>
    <x v="12"/>
    <x v="528"/>
    <n v="2501"/>
    <x v="188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1:29:56"/>
    <d v="2015-02-21T11:29:56"/>
    <x v="1"/>
    <x v="32"/>
    <n v="1"/>
    <x v="1118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2:23:56"/>
    <d v="2015-03-11T11:23:56"/>
    <x v="18"/>
    <x v="9"/>
    <n v="1"/>
    <x v="418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1:54:50"/>
    <d v="2014-12-31T11:54:50"/>
    <x v="1"/>
    <x v="175"/>
    <n v="8"/>
    <x v="475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16:25:08"/>
    <d v="2014-10-27T16:25:08"/>
    <x v="1"/>
    <x v="73"/>
    <n v="310"/>
    <x v="188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d v="2016-05-12T16:55:49"/>
    <d v="2016-05-27T17:04:00"/>
    <x v="13"/>
    <x v="8"/>
    <n v="1"/>
    <x v="188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8T23:04:52"/>
    <d v="2015-08-07T23:04:52"/>
    <x v="12"/>
    <x v="44"/>
    <n v="0"/>
    <x v="109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2:38:53"/>
    <d v="2016-03-23T01:38:53"/>
    <x v="45"/>
    <x v="83"/>
    <n v="1"/>
    <x v="13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3:49:11"/>
    <d v="2015-03-12T12:49:11"/>
    <x v="18"/>
    <x v="21"/>
    <n v="1"/>
    <x v="188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16:06:06"/>
    <d v="2017-02-05T11:44:00"/>
    <x v="8"/>
    <x v="529"/>
    <n v="240.6"/>
    <x v="188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d v="2016-01-12T22:08:24"/>
    <d v="2016-02-11T22:08:24"/>
    <x v="1"/>
    <x v="10"/>
    <n v="21"/>
    <x v="449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8T21:23:33"/>
    <d v="2016-06-27T21:23:33"/>
    <x v="12"/>
    <x v="74"/>
    <n v="2"/>
    <x v="1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d v="2015-02-06T00:14:57"/>
    <d v="2015-03-08T00:14:57"/>
    <x v="1"/>
    <x v="36"/>
    <n v="2"/>
    <x v="10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16:35:43"/>
    <d v="2016-02-27T16:35:43"/>
    <x v="1"/>
    <x v="3"/>
    <n v="0"/>
    <x v="10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4T23:27:54"/>
    <d v="2015-08-03T23:27:54"/>
    <x v="4"/>
    <x v="44"/>
    <n v="26"/>
    <x v="1888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d v="2015-09-05T01:39:46"/>
    <d v="2015-10-05T01:39:46"/>
    <x v="1"/>
    <x v="255"/>
    <n v="134.64000000000001"/>
    <x v="188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09:46:10"/>
    <d v="2016-01-29T09:46:10"/>
    <x v="12"/>
    <x v="530"/>
    <n v="34.200000000000003"/>
    <x v="189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18:09:48"/>
    <d v="2015-03-17T13:00:00"/>
    <x v="48"/>
    <x v="6"/>
    <n v="0"/>
    <x v="109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d v="2015-10-08T16:57:42"/>
    <d v="2015-12-07T17:57:42"/>
    <x v="12"/>
    <x v="43"/>
    <n v="50"/>
    <x v="1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4:38:49"/>
    <d v="2015-10-18T14:38:49"/>
    <x v="1"/>
    <x v="3"/>
    <n v="0"/>
    <x v="10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16:35:13"/>
    <d v="2016-02-13T16:35:13"/>
    <x v="1"/>
    <x v="223"/>
    <n v="11.299999999999999"/>
    <x v="41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1T22:00:54"/>
    <d v="2015-07-22T23:59:00"/>
    <x v="22"/>
    <x v="63"/>
    <n v="8091"/>
    <x v="189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1:00:28"/>
    <d v="2015-03-19T10:00:28"/>
    <x v="18"/>
    <x v="130"/>
    <n v="30226"/>
    <x v="189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0:00:22"/>
    <d v="2014-08-15T10:00:22"/>
    <x v="1"/>
    <x v="44"/>
    <n v="40502.99"/>
    <x v="189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3:06:31"/>
    <d v="2016-05-25T13:06:31"/>
    <x v="1"/>
    <x v="10"/>
    <n v="3258"/>
    <x v="189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6T23:33:41"/>
    <d v="2015-09-25T23:33:41"/>
    <x v="1"/>
    <x v="11"/>
    <n v="8640"/>
    <x v="180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09:27:51"/>
    <d v="2016-11-26T10:27:51"/>
    <x v="1"/>
    <x v="11"/>
    <n v="8399"/>
    <x v="1895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06:16:33"/>
    <d v="2016-11-11T23:00:00"/>
    <x v="0"/>
    <x v="34"/>
    <n v="10680"/>
    <x v="1896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2:35:13"/>
    <d v="2016-08-31T00:36:00"/>
    <x v="71"/>
    <x v="53"/>
    <n v="430"/>
    <x v="189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0T22:25:15"/>
    <d v="2014-11-29T23:25:15"/>
    <x v="1"/>
    <x v="3"/>
    <n v="10800"/>
    <x v="1288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19T20:44:16"/>
    <d v="2014-10-27T22:11:00"/>
    <x v="20"/>
    <x v="43"/>
    <n v="15230.03"/>
    <x v="189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16:48:10"/>
    <d v="2017-03-05T16:48:10"/>
    <x v="32"/>
    <x v="3"/>
    <n v="11545"/>
    <x v="189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15:15:00"/>
    <d v="2015-12-29T18:00:00"/>
    <x v="18"/>
    <x v="22"/>
    <n v="801"/>
    <x v="19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1:36:49"/>
    <d v="2017-02-02T11:36:49"/>
    <x v="1"/>
    <x v="10"/>
    <n v="4641"/>
    <x v="190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3T23:50:08"/>
    <d v="2017-03-10T23:50:08"/>
    <x v="6"/>
    <x v="21"/>
    <n v="35296"/>
    <x v="190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3:45:50"/>
    <d v="2016-04-20T13:45:50"/>
    <x v="31"/>
    <x v="52"/>
    <n v="546"/>
    <x v="190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18:03:59"/>
    <d v="2017-02-25T18:03:59"/>
    <x v="1"/>
    <x v="61"/>
    <n v="2713"/>
    <x v="190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09:27:36"/>
    <d v="2016-03-24T08:27:36"/>
    <x v="18"/>
    <x v="401"/>
    <n v="23530"/>
    <x v="190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15:55:18"/>
    <d v="2016-06-09T14:00:00"/>
    <x v="35"/>
    <x v="11"/>
    <n v="5509"/>
    <x v="190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0:18:05"/>
    <d v="2016-03-23T09:18:05"/>
    <x v="7"/>
    <x v="12"/>
    <n v="30675"/>
    <x v="190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29T23:29:27"/>
    <d v="2017-01-02T23:17:00"/>
    <x v="39"/>
    <x v="0"/>
    <n v="8567"/>
    <x v="190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8T19:18:17"/>
    <d v="2011-09-30T22:00:00"/>
    <x v="39"/>
    <x v="63"/>
    <n v="7785"/>
    <x v="97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8T23:28:16"/>
    <d v="2012-07-18T23:28:16"/>
    <x v="32"/>
    <x v="10"/>
    <n v="3321.25"/>
    <x v="1909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d v="2013-03-07T21:40:25"/>
    <d v="2013-04-16T14:00:00"/>
    <x v="45"/>
    <x v="18"/>
    <n v="2325"/>
    <x v="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16:36:37"/>
    <d v="2015-09-30T14:29:00"/>
    <x v="31"/>
    <x v="239"/>
    <n v="1688.72"/>
    <x v="206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2:15:48"/>
    <d v="2012-09-23T12:15:48"/>
    <x v="1"/>
    <x v="266"/>
    <n v="1261"/>
    <x v="191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8T21:27:33"/>
    <d v="2013-05-08T21:27:33"/>
    <x v="1"/>
    <x v="34"/>
    <n v="2500"/>
    <x v="31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15:58:51"/>
    <d v="2012-05-10T12:00:00"/>
    <x v="55"/>
    <x v="31"/>
    <n v="1185"/>
    <x v="23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1T22:42:01"/>
    <d v="2012-10-28T00:00:00"/>
    <x v="8"/>
    <x v="18"/>
    <n v="2144.34"/>
    <x v="191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05:18:49"/>
    <d v="2011-02-08T05:18:49"/>
    <x v="9"/>
    <x v="46"/>
    <n v="1364"/>
    <x v="987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3T20:47:35"/>
    <d v="2012-05-23T20:47:35"/>
    <x v="1"/>
    <x v="31"/>
    <n v="1031.6400000000001"/>
    <x v="1912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18:49:52"/>
    <d v="2012-01-25T18:49:52"/>
    <x v="4"/>
    <x v="9"/>
    <n v="640"/>
    <x v="60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4T21:46:20"/>
    <d v="2010-09-03T20:03:00"/>
    <x v="72"/>
    <x v="63"/>
    <n v="10182.02"/>
    <x v="1913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2:57:49"/>
    <d v="2012-11-10T13:57:49"/>
    <x v="1"/>
    <x v="18"/>
    <n v="2000"/>
    <x v="3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6T19:16:16"/>
    <d v="2010-10-10T19:16:16"/>
    <x v="11"/>
    <x v="11"/>
    <n v="5000.18"/>
    <x v="191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1:54:15"/>
    <d v="2010-07-10T17:00:00"/>
    <x v="42"/>
    <x v="34"/>
    <n v="2618"/>
    <x v="1273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2:52:50"/>
    <d v="2014-11-03T03:52:50"/>
    <x v="39"/>
    <x v="62"/>
    <n v="3360.72"/>
    <x v="1915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1:35:45"/>
    <d v="2012-08-12T11:35:45"/>
    <x v="11"/>
    <x v="56"/>
    <n v="1285"/>
    <x v="1916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17:48:33"/>
    <d v="2013-01-13T17:48:33"/>
    <x v="1"/>
    <x v="6"/>
    <n v="10200"/>
    <x v="1917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2:26:34"/>
    <d v="2012-07-27T21:00:00"/>
    <x v="2"/>
    <x v="52"/>
    <n v="400.33"/>
    <x v="1918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17:28:04"/>
    <d v="2015-10-10T17:28:04"/>
    <x v="12"/>
    <x v="18"/>
    <n v="2000"/>
    <x v="31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0:30:08"/>
    <d v="2012-04-30T10:30:08"/>
    <x v="1"/>
    <x v="26"/>
    <n v="4516.4399999999996"/>
    <x v="1919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3:46:23"/>
    <d v="2011-08-01T13:46:23"/>
    <x v="11"/>
    <x v="31"/>
    <n v="1001"/>
    <x v="180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3:00:03"/>
    <d v="2012-05-01T12:00:03"/>
    <x v="42"/>
    <x v="312"/>
    <n v="1251"/>
    <x v="192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17:00:03"/>
    <d v="2011-09-15T17:00:03"/>
    <x v="1"/>
    <x v="8"/>
    <n v="4176.1099999999997"/>
    <x v="192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18:57:59"/>
    <d v="2011-10-12T18:57:59"/>
    <x v="6"/>
    <x v="18"/>
    <n v="2065"/>
    <x v="192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1:59:36"/>
    <d v="2012-04-22T11:59:36"/>
    <x v="1"/>
    <x v="52"/>
    <n v="797"/>
    <x v="192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6T20:59:57"/>
    <d v="2012-05-26T20:59:57"/>
    <x v="1"/>
    <x v="61"/>
    <n v="1500.76"/>
    <x v="192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0:11:48"/>
    <d v="2011-11-16T11:11:48"/>
    <x v="1"/>
    <x v="10"/>
    <n v="3201"/>
    <x v="192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1:33:59"/>
    <d v="2013-05-09T11:33:59"/>
    <x v="1"/>
    <x v="8"/>
    <n v="4678.5"/>
    <x v="192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d v="2012-04-24T00:27:56"/>
    <d v="2012-06-23T00:27:56"/>
    <x v="12"/>
    <x v="9"/>
    <n v="607"/>
    <x v="192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15:08:34"/>
    <d v="2011-01-15T20:51:00"/>
    <x v="3"/>
    <x v="9"/>
    <n v="516"/>
    <x v="192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18:39:48"/>
    <d v="2012-06-16T04:59:00"/>
    <x v="64"/>
    <x v="22"/>
    <n v="750"/>
    <x v="106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4T23:02:20"/>
    <d v="2013-04-28T23:02:20"/>
    <x v="11"/>
    <x v="44"/>
    <n v="25740"/>
    <x v="1929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0:29:04"/>
    <d v="2012-05-23T10:29:04"/>
    <x v="1"/>
    <x v="61"/>
    <n v="1515.08"/>
    <x v="193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17:42:55"/>
    <d v="2012-06-06T17:42:55"/>
    <x v="1"/>
    <x v="61"/>
    <n v="1913.05"/>
    <x v="1931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18:54:52"/>
    <d v="2013-03-29T17:54:52"/>
    <x v="35"/>
    <x v="32"/>
    <n v="6000"/>
    <x v="31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d v="2011-07-06T16:05:38"/>
    <d v="2011-08-05T16:05:38"/>
    <x v="1"/>
    <x v="26"/>
    <n v="4510.8599999999997"/>
    <x v="1932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d v="2015-01-13T18:13:07"/>
    <d v="2015-01-27T18:13:07"/>
    <x v="21"/>
    <x v="31"/>
    <n v="1056"/>
    <x v="1933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0:33:57"/>
    <d v="2012-12-31T13:00:00"/>
    <x v="48"/>
    <x v="26"/>
    <n v="8105"/>
    <x v="1934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3:32:55"/>
    <d v="2012-06-23T13:32:55"/>
    <x v="1"/>
    <x v="22"/>
    <n v="680"/>
    <x v="163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3:38:24"/>
    <d v="2015-09-27T13:38:24"/>
    <x v="1"/>
    <x v="531"/>
    <n v="213.56"/>
    <x v="1935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4:48:38"/>
    <d v="2014-09-21T14:48:38"/>
    <x v="11"/>
    <x v="95"/>
    <n v="86"/>
    <x v="1936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16:35:08"/>
    <d v="2016-06-07T16:06:00"/>
    <x v="18"/>
    <x v="3"/>
    <n v="0"/>
    <x v="109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5T19:22:14"/>
    <d v="2014-11-14T20:22:14"/>
    <x v="1"/>
    <x v="21"/>
    <n v="0"/>
    <x v="109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1T20:20:16"/>
    <d v="2015-03-13T19:20:16"/>
    <x v="18"/>
    <x v="156"/>
    <n v="0"/>
    <x v="109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2:07:49"/>
    <d v="2015-10-03T16:00:00"/>
    <x v="23"/>
    <x v="194"/>
    <n v="38.4"/>
    <x v="724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0T20:45:04"/>
    <d v="2015-05-10T20:45:04"/>
    <x v="1"/>
    <x v="532"/>
    <n v="0"/>
    <x v="109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17:50:34"/>
    <d v="2014-08-14T17:50:34"/>
    <x v="1"/>
    <x v="44"/>
    <n v="0"/>
    <x v="109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4:25:49"/>
    <d v="2015-04-20T13:25:49"/>
    <x v="60"/>
    <x v="533"/>
    <n v="1280"/>
    <x v="1937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18:56:12"/>
    <d v="2015-05-14T18:56:12"/>
    <x v="12"/>
    <x v="83"/>
    <n v="75"/>
    <x v="843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05:43:33"/>
    <d v="2016-02-01T05:43:33"/>
    <x v="1"/>
    <x v="236"/>
    <n v="0"/>
    <x v="109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16:02:41"/>
    <d v="2014-12-13T16:02:41"/>
    <x v="13"/>
    <x v="198"/>
    <n v="0"/>
    <x v="1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7T19:09:49"/>
    <d v="2017-02-25T19:09:49"/>
    <x v="12"/>
    <x v="534"/>
    <n v="0"/>
    <x v="10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d v="2014-08-03T04:21:17"/>
    <d v="2014-08-20T04:21:17"/>
    <x v="62"/>
    <x v="15"/>
    <n v="210"/>
    <x v="1938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15:09:13"/>
    <d v="2015-02-22T15:09:13"/>
    <x v="1"/>
    <x v="11"/>
    <n v="930"/>
    <x v="1939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0:40:52"/>
    <d v="2014-11-29T11:40:52"/>
    <x v="1"/>
    <x v="33"/>
    <n v="0"/>
    <x v="109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4:15:30"/>
    <d v="2015-03-19T13:15:30"/>
    <x v="18"/>
    <x v="535"/>
    <n v="1342.92"/>
    <x v="194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1:20:28"/>
    <d v="2014-11-13T12:20:28"/>
    <x v="1"/>
    <x v="11"/>
    <n v="0"/>
    <x v="109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8T22:43:24"/>
    <d v="2014-07-18T22:43:24"/>
    <x v="1"/>
    <x v="78"/>
    <n v="65"/>
    <x v="1941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09:24:45"/>
    <d v="2016-10-15T14:21:00"/>
    <x v="30"/>
    <x v="74"/>
    <n v="0"/>
    <x v="1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18:13:41"/>
    <d v="2015-10-13T18:13:41"/>
    <x v="22"/>
    <x v="115"/>
    <n v="13685.99"/>
    <x v="1942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08:46:00"/>
    <d v="2016-04-22T09:52:00"/>
    <x v="23"/>
    <x v="11"/>
    <n v="5000"/>
    <x v="31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18:24:52"/>
    <d v="2014-11-17T19:24:52"/>
    <x v="1"/>
    <x v="50"/>
    <n v="1408"/>
    <x v="194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4:22:37"/>
    <d v="2014-12-20T23:30:00"/>
    <x v="15"/>
    <x v="63"/>
    <n v="7620"/>
    <x v="26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15:16:11"/>
    <d v="2012-06-28T15:16:11"/>
    <x v="1"/>
    <x v="6"/>
    <n v="8026"/>
    <x v="1944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09T21:11:14"/>
    <d v="2014-12-07T23:59:00"/>
    <x v="31"/>
    <x v="26"/>
    <n v="4518"/>
    <x v="1945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3:01:31"/>
    <d v="2013-10-17T22:59:00"/>
    <x v="10"/>
    <x v="26"/>
    <n v="4085"/>
    <x v="1946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15:01:43"/>
    <d v="2015-08-20T06:00:00"/>
    <x v="10"/>
    <x v="123"/>
    <n v="5491.1871999999994"/>
    <x v="1947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8T20:56:15"/>
    <d v="2012-03-24T19:56:15"/>
    <x v="7"/>
    <x v="32"/>
    <n v="6257"/>
    <x v="1948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15:45:05"/>
    <d v="2015-04-19T23:50:00"/>
    <x v="15"/>
    <x v="158"/>
    <n v="6500"/>
    <x v="31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1:19:14"/>
    <d v="2015-08-14T22:59:00"/>
    <x v="23"/>
    <x v="67"/>
    <n v="4518"/>
    <x v="8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15:22:46"/>
    <d v="2012-08-16T15:22:46"/>
    <x v="1"/>
    <x v="26"/>
    <n v="5045"/>
    <x v="194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3:01:51"/>
    <d v="2013-03-01T13:01:08"/>
    <x v="18"/>
    <x v="63"/>
    <n v="8300"/>
    <x v="19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1:48:32"/>
    <d v="2010-01-01T01:00:00"/>
    <x v="64"/>
    <x v="18"/>
    <n v="2100"/>
    <x v="2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3:59:05"/>
    <d v="2014-12-01T14:59:05"/>
    <x v="0"/>
    <x v="44"/>
    <n v="20755"/>
    <x v="64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8T21:32:46"/>
    <d v="2013-07-29T21:32:46"/>
    <x v="22"/>
    <x v="373"/>
    <n v="29"/>
    <x v="135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0:34:15"/>
    <d v="2011-08-01T10:34:15"/>
    <x v="12"/>
    <x v="31"/>
    <n v="1100"/>
    <x v="1249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07:14:21"/>
    <d v="2013-02-23T23:59:00"/>
    <x v="1"/>
    <x v="140"/>
    <n v="20343.169999999998"/>
    <x v="1951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16:39:12"/>
    <d v="2015-02-02T16:39:12"/>
    <x v="12"/>
    <x v="3"/>
    <n v="10025"/>
    <x v="60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1:12:01"/>
    <d v="2011-10-29T11:12:01"/>
    <x v="12"/>
    <x v="34"/>
    <n v="2585"/>
    <x v="1952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05:46:58"/>
    <d v="2013-09-26T05:46:58"/>
    <x v="12"/>
    <x v="108"/>
    <n v="4794.88"/>
    <x v="1953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05:14:17"/>
    <d v="2013-09-30T22:59:00"/>
    <x v="20"/>
    <x v="266"/>
    <n v="725"/>
    <x v="195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1T21:34:58"/>
    <d v="2011-01-01T22:00:00"/>
    <x v="0"/>
    <x v="224"/>
    <n v="391"/>
    <x v="1955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07:29:29"/>
    <d v="2012-07-08T07:29:29"/>
    <x v="1"/>
    <x v="11"/>
    <n v="5041"/>
    <x v="1956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2T22:18:58"/>
    <d v="2015-02-26T19:30:00"/>
    <x v="35"/>
    <x v="18"/>
    <n v="3906"/>
    <x v="1957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15:36:19"/>
    <d v="2013-10-05T00:00:00"/>
    <x v="38"/>
    <x v="8"/>
    <n v="3910"/>
    <x v="1958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3:33:23"/>
    <d v="2012-04-04T12:33:23"/>
    <x v="18"/>
    <x v="138"/>
    <n v="6592"/>
    <x v="1959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0:00:37"/>
    <d v="2016-09-29T23:27:00"/>
    <x v="34"/>
    <x v="58"/>
    <n v="6905.4299999999994"/>
    <x v="196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3:11:10"/>
    <d v="2013-05-31T12:00:00"/>
    <x v="35"/>
    <x v="536"/>
    <n v="2065.92"/>
    <x v="196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0:13:26"/>
    <d v="2015-10-07T22:59:00"/>
    <x v="53"/>
    <x v="158"/>
    <n v="6555"/>
    <x v="1962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1:03:05"/>
    <d v="2012-03-21T15:48:00"/>
    <x v="31"/>
    <x v="537"/>
    <n v="3775.5"/>
    <x v="1963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4:26:21"/>
    <d v="2017-03-05T14:26:21"/>
    <x v="1"/>
    <x v="10"/>
    <n v="3195"/>
    <x v="165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2T23:46:47"/>
    <d v="2012-09-20T23:46:47"/>
    <x v="12"/>
    <x v="61"/>
    <n v="2333"/>
    <x v="1964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4-30T20:52:43"/>
    <d v="2015-05-31T22:59:00"/>
    <x v="0"/>
    <x v="10"/>
    <n v="3684"/>
    <x v="196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0:43:13"/>
    <d v="2012-05-28T10:43:13"/>
    <x v="0"/>
    <x v="18"/>
    <n v="2147"/>
    <x v="1966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18:47:37"/>
    <d v="2012-12-24T18:47:37"/>
    <x v="11"/>
    <x v="538"/>
    <n v="786"/>
    <x v="196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2:53:06"/>
    <d v="2014-05-15T12:53:06"/>
    <x v="1"/>
    <x v="539"/>
    <n v="1364.48"/>
    <x v="1968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15:38:26"/>
    <d v="2015-05-01T08:59:00"/>
    <x v="0"/>
    <x v="50"/>
    <n v="979.92"/>
    <x v="1969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15:58:04"/>
    <d v="2011-11-15T14:37:00"/>
    <x v="15"/>
    <x v="184"/>
    <n v="890"/>
    <x v="197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17:49:34"/>
    <d v="2015-03-06T17:49:34"/>
    <x v="1"/>
    <x v="25"/>
    <n v="3843.84"/>
    <x v="1971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07:41:29"/>
    <d v="2015-10-13T07:41:29"/>
    <x v="1"/>
    <x v="210"/>
    <n v="0"/>
    <x v="10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07:35:39"/>
    <d v="2016-10-11T07:35:39"/>
    <x v="12"/>
    <x v="228"/>
    <n v="84.749999999999986"/>
    <x v="573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0T22:20:51"/>
    <d v="2015-07-29T22:20:51"/>
    <x v="12"/>
    <x v="44"/>
    <n v="0"/>
    <x v="10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1T19:58:19"/>
    <d v="2014-07-31T19:58:19"/>
    <x v="1"/>
    <x v="540"/>
    <n v="0"/>
    <x v="10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0:36:29"/>
    <d v="2016-05-09T15:50:00"/>
    <x v="42"/>
    <x v="3"/>
    <n v="100"/>
    <x v="471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18:32:28"/>
    <d v="2014-08-21T18:32:28"/>
    <x v="1"/>
    <x v="21"/>
    <n v="0"/>
    <x v="10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16:05:38"/>
    <d v="2015-04-23T16:05:38"/>
    <x v="1"/>
    <x v="139"/>
    <n v="120"/>
    <x v="482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0:59:54"/>
    <d v="2016-09-01T10:59:54"/>
    <x v="1"/>
    <x v="168"/>
    <n v="64"/>
    <x v="726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7T21:31:52"/>
    <d v="2015-09-16T21:31:52"/>
    <x v="1"/>
    <x v="158"/>
    <n v="145"/>
    <x v="197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d v="2017-01-09T16:40:35"/>
    <d v="2017-02-08T16:40:35"/>
    <x v="1"/>
    <x v="156"/>
    <n v="59"/>
    <x v="1973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3:12:01"/>
    <d v="2016-05-19T03:12:01"/>
    <x v="12"/>
    <x v="133"/>
    <n v="180"/>
    <x v="1169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3T21:51:57"/>
    <d v="2015-04-12T21:51:57"/>
    <x v="1"/>
    <x v="12"/>
    <n v="0"/>
    <x v="10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09:12:29"/>
    <d v="2014-08-23T09:12:29"/>
    <x v="11"/>
    <x v="6"/>
    <n v="0"/>
    <x v="10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4:49:05"/>
    <d v="2016-05-18T14:49:05"/>
    <x v="22"/>
    <x v="3"/>
    <n v="0"/>
    <x v="109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2T21:36:34"/>
    <d v="2015-01-11T21:36:34"/>
    <x v="1"/>
    <x v="129"/>
    <n v="0"/>
    <x v="109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4T19:14:07"/>
    <d v="2015-04-10T18:14:07"/>
    <x v="7"/>
    <x v="3"/>
    <n v="0"/>
    <x v="109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4:41:37"/>
    <d v="2014-08-04T14:41:37"/>
    <x v="9"/>
    <x v="43"/>
    <n v="0"/>
    <x v="10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1T19:32:59"/>
    <d v="2015-10-09T12:00:00"/>
    <x v="48"/>
    <x v="32"/>
    <n v="0"/>
    <x v="10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4:55:03"/>
    <d v="2014-09-15T14:55:03"/>
    <x v="12"/>
    <x v="79"/>
    <n v="277"/>
    <x v="1974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2:50:03"/>
    <d v="2015-05-15T22:00:00"/>
    <x v="18"/>
    <x v="0"/>
    <n v="51"/>
    <x v="724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0:04:58"/>
    <d v="2015-11-16T11:04:58"/>
    <x v="1"/>
    <x v="11"/>
    <n v="530"/>
    <x v="1975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18:43:54"/>
    <d v="2016-10-29T18:43:54"/>
    <x v="1"/>
    <x v="318"/>
    <n v="1"/>
    <x v="1976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3:28:00"/>
    <d v="2015-03-16T12:28:00"/>
    <x v="42"/>
    <x v="31"/>
    <n v="5"/>
    <x v="726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5T23:09:29"/>
    <d v="2015-06-14T23:09:29"/>
    <x v="1"/>
    <x v="3"/>
    <n v="0"/>
    <x v="10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d v="2014-06-05T18:07:12"/>
    <d v="2014-07-05T18:07:12"/>
    <x v="1"/>
    <x v="12"/>
    <n v="50"/>
    <x v="878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d v="2015-11-25T02:55:36"/>
    <d v="2015-12-25T02:55:36"/>
    <x v="1"/>
    <x v="25"/>
    <n v="6.4"/>
    <x v="878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1:12:33"/>
    <d v="2015-12-30T11:12:33"/>
    <x v="1"/>
    <x v="83"/>
    <n v="1217"/>
    <x v="197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d v="2015-02-07T11:13:46"/>
    <d v="2015-03-31T08:14:00"/>
    <x v="64"/>
    <x v="32"/>
    <n v="233"/>
    <x v="197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07:52:07"/>
    <d v="2016-03-23T06:52:07"/>
    <x v="18"/>
    <x v="63"/>
    <n v="0.75"/>
    <x v="134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09:08:17"/>
    <d v="2016-01-26T09:08:17"/>
    <x v="36"/>
    <x v="319"/>
    <n v="0"/>
    <x v="109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d v="2016-01-13T16:45:24"/>
    <d v="2016-03-13T15:45:24"/>
    <x v="42"/>
    <x v="61"/>
    <n v="26"/>
    <x v="1667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d v="2014-09-05T14:13:41"/>
    <d v="2014-10-05T14:13:41"/>
    <x v="1"/>
    <x v="12"/>
    <n v="50"/>
    <x v="878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15:17:06"/>
    <d v="2015-04-25T15:17:06"/>
    <x v="1"/>
    <x v="3"/>
    <n v="0"/>
    <x v="10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18:13:48"/>
    <d v="2014-08-07T18:13:48"/>
    <x v="1"/>
    <x v="75"/>
    <n v="1"/>
    <x v="467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0:51:40"/>
    <d v="2017-02-24T00:51:40"/>
    <x v="1"/>
    <x v="43"/>
    <n v="1825"/>
    <x v="1979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0:56:49"/>
    <d v="2014-08-07T10:56:49"/>
    <x v="1"/>
    <x v="88"/>
    <n v="6274.56"/>
    <x v="198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3:11:57"/>
    <d v="2016-06-19T03:11:57"/>
    <x v="1"/>
    <x v="16"/>
    <n v="108.8"/>
    <x v="911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15:10:01"/>
    <d v="2015-09-23T15:10:01"/>
    <x v="1"/>
    <x v="10"/>
    <n v="1170"/>
    <x v="198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3:05:47"/>
    <d v="2014-08-03T13:05:47"/>
    <x v="11"/>
    <x v="541"/>
    <n v="90"/>
    <x v="1982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16:36:40"/>
    <d v="2016-03-25T15:36:40"/>
    <x v="42"/>
    <x v="83"/>
    <n v="3466"/>
    <x v="1983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16:39:09"/>
    <d v="2012-09-12T22:59:00"/>
    <x v="21"/>
    <x v="9"/>
    <n v="3307"/>
    <x v="1984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2:56:08"/>
    <d v="2014-11-12T16:20:00"/>
    <x v="4"/>
    <x v="15"/>
    <n v="39131"/>
    <x v="1985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16:54:14"/>
    <d v="2013-12-23T16:54:14"/>
    <x v="21"/>
    <x v="412"/>
    <n v="1776"/>
    <x v="1986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29T20:13:43"/>
    <d v="2012-04-28T20:13:43"/>
    <x v="1"/>
    <x v="44"/>
    <n v="20843.599999999999"/>
    <x v="1987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07:59:50"/>
    <d v="2016-06-17T07:59:50"/>
    <x v="1"/>
    <x v="74"/>
    <n v="107421.57"/>
    <x v="1988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2:06:22"/>
    <d v="2014-04-29T12:06:22"/>
    <x v="15"/>
    <x v="40"/>
    <n v="12106"/>
    <x v="1989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15:59:32"/>
    <d v="2015-08-11T21:00:00"/>
    <x v="44"/>
    <x v="6"/>
    <n v="32616"/>
    <x v="199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4:14:28"/>
    <d v="2017-03-14T19:00:00"/>
    <x v="16"/>
    <x v="6"/>
    <n v="17914"/>
    <x v="199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0:42:31"/>
    <d v="2012-07-15T00:42:31"/>
    <x v="1"/>
    <x v="21"/>
    <n v="106330.39"/>
    <x v="1992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16:08:45"/>
    <d v="2016-08-22T01:59:00"/>
    <x v="45"/>
    <x v="542"/>
    <n v="32172.66"/>
    <x v="1993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3:03:34"/>
    <d v="2017-01-02T17:59:00"/>
    <x v="39"/>
    <x v="543"/>
    <n v="346876.1"/>
    <x v="199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8T22:26:10"/>
    <d v="2015-01-08T22:26:10"/>
    <x v="0"/>
    <x v="3"/>
    <n v="17176.13"/>
    <x v="1995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4:38:14"/>
    <d v="2012-09-21T14:38:14"/>
    <x v="1"/>
    <x v="63"/>
    <n v="7576"/>
    <x v="199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2:00:12"/>
    <d v="2014-04-30T00:00:00"/>
    <x v="31"/>
    <x v="170"/>
    <n v="10710"/>
    <x v="609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06:56:04"/>
    <d v="2016-04-30T07:00:00"/>
    <x v="61"/>
    <x v="544"/>
    <n v="4348.16"/>
    <x v="1997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18:52:09"/>
    <d v="2015-08-25T18:52:09"/>
    <x v="1"/>
    <x v="73"/>
    <n v="28633.5"/>
    <x v="1998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15:59:11"/>
    <d v="2014-10-20T15:59:11"/>
    <x v="1"/>
    <x v="9"/>
    <n v="4388"/>
    <x v="1999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4:01:01"/>
    <d v="2015-12-01T15:01:01"/>
    <x v="12"/>
    <x v="43"/>
    <n v="15808"/>
    <x v="200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16:13:24"/>
    <d v="2015-10-23T06:00:00"/>
    <x v="14"/>
    <x v="31"/>
    <n v="1884"/>
    <x v="2001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3T23:00:42"/>
    <d v="2015-10-10T20:00:00"/>
    <x v="8"/>
    <x v="545"/>
    <n v="67229.279999999999"/>
    <x v="200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2:56:28"/>
    <d v="2015-05-21T12:56:28"/>
    <x v="1"/>
    <x v="43"/>
    <n v="21882"/>
    <x v="2003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2:50:16"/>
    <d v="2016-12-30T12:50:16"/>
    <x v="11"/>
    <x v="546"/>
    <n v="2223.5687999999996"/>
    <x v="2004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1:09:26"/>
    <d v="2016-12-02T01:09:26"/>
    <x v="21"/>
    <x v="18"/>
    <n v="2280"/>
    <x v="2005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05:07:02"/>
    <d v="2012-09-13T05:07:02"/>
    <x v="22"/>
    <x v="6"/>
    <n v="110353.65"/>
    <x v="200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4:26:48"/>
    <d v="2016-11-09T15:26:48"/>
    <x v="9"/>
    <x v="547"/>
    <n v="1620.4199999999998"/>
    <x v="2007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0:04:29"/>
    <d v="2015-06-03T10:04:29"/>
    <x v="1"/>
    <x v="34"/>
    <n v="2800"/>
    <x v="2008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4:54:21"/>
    <d v="2015-11-26T15:54:21"/>
    <x v="1"/>
    <x v="494"/>
    <n v="970"/>
    <x v="2009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18:11:07"/>
    <d v="2014-11-30T18:11:07"/>
    <x v="32"/>
    <x v="548"/>
    <n v="926"/>
    <x v="201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07:55:22"/>
    <d v="2015-05-14T07:55:22"/>
    <x v="1"/>
    <x v="194"/>
    <n v="8175.3600000000006"/>
    <x v="2011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2T21:31:52"/>
    <d v="2016-06-30T05:00:00"/>
    <x v="38"/>
    <x v="549"/>
    <n v="2273.7599999999998"/>
    <x v="201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1T23:03:47"/>
    <d v="2015-08-29T23:03:47"/>
    <x v="31"/>
    <x v="44"/>
    <n v="22933.05"/>
    <x v="2013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3T20:28:59"/>
    <d v="2016-05-28T20:28:59"/>
    <x v="9"/>
    <x v="550"/>
    <n v="1466"/>
    <x v="2014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4:45:32"/>
    <d v="2014-02-27T18:00:00"/>
    <x v="1"/>
    <x v="11"/>
    <n v="17731"/>
    <x v="2015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0:45:21"/>
    <d v="2016-09-29T10:45:21"/>
    <x v="1"/>
    <x v="551"/>
    <n v="986"/>
    <x v="201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17:49:21"/>
    <d v="2015-03-09T16:49:21"/>
    <x v="35"/>
    <x v="552"/>
    <n v="8740"/>
    <x v="3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09:45:14"/>
    <d v="2016-10-15T20:00:00"/>
    <x v="23"/>
    <x v="31"/>
    <n v="1873"/>
    <x v="2017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08:11:15"/>
    <d v="2016-10-12T08:11:15"/>
    <x v="3"/>
    <x v="9"/>
    <n v="831"/>
    <x v="2018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16:54:55"/>
    <d v="2015-01-15T16:54:55"/>
    <x v="1"/>
    <x v="553"/>
    <n v="353"/>
    <x v="2019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15:45:48"/>
    <d v="2015-02-19T15:45:48"/>
    <x v="1"/>
    <x v="159"/>
    <n v="629.76"/>
    <x v="202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8T22:51:14"/>
    <d v="2015-06-07T22:51:14"/>
    <x v="12"/>
    <x v="10"/>
    <n v="3170"/>
    <x v="1735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4:51:03"/>
    <d v="2014-09-15T15:09:00"/>
    <x v="62"/>
    <x v="61"/>
    <n v="15"/>
    <x v="47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0:55:08"/>
    <d v="2016-07-15T01:57:00"/>
    <x v="1"/>
    <x v="99"/>
    <n v="0"/>
    <x v="10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08:58:35"/>
    <d v="2016-12-21T02:59:00"/>
    <x v="6"/>
    <x v="106"/>
    <n v="335597.31"/>
    <x v="2021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4:00:35"/>
    <d v="2017-03-10T14:00:35"/>
    <x v="1"/>
    <x v="74"/>
    <n v="2053"/>
    <x v="2022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15:13:23"/>
    <d v="2014-11-08T16:13:23"/>
    <x v="1"/>
    <x v="407"/>
    <n v="1512"/>
    <x v="1139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2:31:09"/>
    <d v="2015-09-09T02:31:09"/>
    <x v="1"/>
    <x v="90"/>
    <n v="42086.42"/>
    <x v="2023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1:16:59"/>
    <d v="2015-08-14T01:16:59"/>
    <x v="1"/>
    <x v="214"/>
    <n v="27.36"/>
    <x v="2024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2:09:20"/>
    <d v="2016-03-09T12:09:20"/>
    <x v="1"/>
    <x v="15"/>
    <n v="106"/>
    <x v="2025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18:55:41"/>
    <d v="2016-02-01T18:55:41"/>
    <x v="12"/>
    <x v="335"/>
    <n v="124"/>
    <x v="202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09:59:03"/>
    <d v="2016-12-21T09:59:03"/>
    <x v="1"/>
    <x v="175"/>
    <n v="358"/>
    <x v="2027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4:20:09"/>
    <d v="2015-12-17T14:20:09"/>
    <x v="31"/>
    <x v="554"/>
    <n v="5233"/>
    <x v="2028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09T22:48:45"/>
    <d v="2014-12-09T22:48:45"/>
    <x v="1"/>
    <x v="133"/>
    <n v="637.19999999999993"/>
    <x v="2029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0:38:47"/>
    <d v="2014-06-12T23:00:00"/>
    <x v="0"/>
    <x v="555"/>
    <n v="5876"/>
    <x v="203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09:25:26"/>
    <d v="2015-04-21T08:25:26"/>
    <x v="42"/>
    <x v="74"/>
    <n v="51"/>
    <x v="2031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15:47:27"/>
    <d v="2016-02-09T15:00:00"/>
    <x v="38"/>
    <x v="43"/>
    <n v="3155"/>
    <x v="203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1:31:28"/>
    <d v="2017-03-12T14:00:00"/>
    <x v="45"/>
    <x v="78"/>
    <n v="17155"/>
    <x v="2033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17:17:33"/>
    <d v="2016-08-02T20:30:00"/>
    <x v="39"/>
    <x v="12"/>
    <n v="5621.38"/>
    <x v="2034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16:13:14"/>
    <d v="2016-07-30T16:13:14"/>
    <x v="1"/>
    <x v="556"/>
    <n v="91"/>
    <x v="2035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8T20:40:10"/>
    <d v="2015-04-17T20:40:10"/>
    <x v="1"/>
    <x v="293"/>
    <n v="1333"/>
    <x v="20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2:06:58"/>
    <d v="2015-11-24T13:06:58"/>
    <x v="12"/>
    <x v="44"/>
    <n v="19"/>
    <x v="2037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18:00:10"/>
    <d v="2013-10-25T18:00:10"/>
    <x v="1"/>
    <x v="11"/>
    <n v="5145"/>
    <x v="1346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2:55:13"/>
    <d v="2015-08-21T12:55:13"/>
    <x v="1"/>
    <x v="44"/>
    <n v="21360"/>
    <x v="203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09:56:47"/>
    <d v="2015-09-04T10:00:00"/>
    <x v="18"/>
    <x v="179"/>
    <n v="15898.630000000001"/>
    <x v="203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4T19:36:37"/>
    <d v="2015-12-09T01:59:00"/>
    <x v="35"/>
    <x v="270"/>
    <n v="18100"/>
    <x v="204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16:29:34"/>
    <d v="2015-05-04T16:29:34"/>
    <x v="11"/>
    <x v="8"/>
    <n v="4310"/>
    <x v="204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3:20:39"/>
    <d v="2015-09-25T16:00:00"/>
    <x v="61"/>
    <x v="3"/>
    <n v="15929.51"/>
    <x v="204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17:13:36"/>
    <d v="2016-02-10T17:13:36"/>
    <x v="1"/>
    <x v="61"/>
    <n v="1660"/>
    <x v="195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09:07:45"/>
    <d v="2015-11-09T09:32:00"/>
    <x v="43"/>
    <x v="167"/>
    <n v="1297.32"/>
    <x v="2043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0T19:51:36"/>
    <d v="2016-01-09T19:51:36"/>
    <x v="12"/>
    <x v="184"/>
    <n v="1001"/>
    <x v="1248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6-30T19:29:40"/>
    <d v="2014-07-28T19:29:40"/>
    <x v="31"/>
    <x v="557"/>
    <n v="1796.3999999999999"/>
    <x v="2044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2:58:36"/>
    <d v="2014-12-19T14:38:00"/>
    <x v="1"/>
    <x v="73"/>
    <n v="2836"/>
    <x v="2045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16:13:10"/>
    <d v="2015-12-28T01:00:00"/>
    <x v="22"/>
    <x v="3"/>
    <n v="3319"/>
    <x v="2046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07:59:59"/>
    <d v="2014-10-29T17:45:00"/>
    <x v="18"/>
    <x v="141"/>
    <n v="11032"/>
    <x v="204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0:11:10"/>
    <d v="2016-07-04T23:59:00"/>
    <x v="14"/>
    <x v="21"/>
    <n v="21994"/>
    <x v="2048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15:34:49"/>
    <d v="2014-11-10T16:34:49"/>
    <x v="1"/>
    <x v="73"/>
    <n v="1897"/>
    <x v="20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09:59:34"/>
    <d v="2016-05-22T09:59:34"/>
    <x v="1"/>
    <x v="558"/>
    <n v="804.08"/>
    <x v="205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2T19:42:23"/>
    <d v="2014-07-02T19:42:23"/>
    <x v="1"/>
    <x v="559"/>
    <n v="3415"/>
    <x v="2051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4:09:25"/>
    <d v="2015-09-24T14:09:25"/>
    <x v="1"/>
    <x v="560"/>
    <n v="1242.9999999999998"/>
    <x v="2052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8T19:01:34"/>
    <d v="2015-02-27T19:01:34"/>
    <x v="1"/>
    <x v="141"/>
    <n v="132"/>
    <x v="2053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0:04:51"/>
    <d v="2016-04-05T23:04:51"/>
    <x v="18"/>
    <x v="561"/>
    <n v="311.88"/>
    <x v="2054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16:29:10"/>
    <d v="2014-07-10T16:29:10"/>
    <x v="9"/>
    <x v="6"/>
    <n v="55"/>
    <x v="1855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d v="2014-10-20T15:55:40"/>
    <d v="2014-11-22T00:59:00"/>
    <x v="15"/>
    <x v="32"/>
    <n v="1698"/>
    <x v="2055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3:07:20"/>
    <d v="2015-03-01T13:07:20"/>
    <x v="1"/>
    <x v="43"/>
    <n v="36"/>
    <x v="1164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16:57:05"/>
    <d v="2014-08-09T16:57:05"/>
    <x v="4"/>
    <x v="222"/>
    <n v="800"/>
    <x v="738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1:42:10"/>
    <d v="2015-04-27T10:42:10"/>
    <x v="42"/>
    <x v="83"/>
    <n v="10"/>
    <x v="46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18:23:43"/>
    <d v="2014-09-30T18:23:43"/>
    <x v="32"/>
    <x v="12"/>
    <n v="0"/>
    <x v="109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0:21:58"/>
    <d v="2015-06-29T10:21:58"/>
    <x v="1"/>
    <x v="43"/>
    <n v="0"/>
    <x v="109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3T21:51:10"/>
    <d v="2015-02-23T22:00:00"/>
    <x v="0"/>
    <x v="83"/>
    <n v="74"/>
    <x v="2056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18:04:50"/>
    <d v="2016-07-30T18:04:50"/>
    <x v="1"/>
    <x v="21"/>
    <n v="1"/>
    <x v="1886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8T21:31:16"/>
    <d v="2015-06-02T21:31:16"/>
    <x v="11"/>
    <x v="75"/>
    <n v="8586"/>
    <x v="2057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d v="2015-03-26T12:22:37"/>
    <d v="2015-05-10T12:22:37"/>
    <x v="11"/>
    <x v="562"/>
    <n v="26.6"/>
    <x v="2058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3:01:00"/>
    <d v="2015-03-25T02:01:00"/>
    <x v="18"/>
    <x v="8"/>
    <n v="25"/>
    <x v="116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3T22:19:26"/>
    <d v="2014-08-12T22:19:26"/>
    <x v="1"/>
    <x v="11"/>
    <n v="40"/>
    <x v="417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6T22:22:19"/>
    <d v="2014-09-25T22:22:19"/>
    <x v="1"/>
    <x v="12"/>
    <n v="1"/>
    <x v="372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2T23:21:58"/>
    <d v="2015-04-13T22:21:58"/>
    <x v="42"/>
    <x v="43"/>
    <n v="71"/>
    <x v="2059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15:16:00"/>
    <d v="2014-12-25T15:16:00"/>
    <x v="35"/>
    <x v="175"/>
    <n v="3390"/>
    <x v="206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17:33:43"/>
    <d v="2015-08-02T17:00:00"/>
    <x v="1"/>
    <x v="401"/>
    <n v="6061"/>
    <x v="2061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16:33:28"/>
    <d v="2014-06-27T16:33:28"/>
    <x v="1"/>
    <x v="6"/>
    <n v="26.01"/>
    <x v="2062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16:31:03"/>
    <d v="2014-08-08T16:31:03"/>
    <x v="1"/>
    <x v="563"/>
    <n v="0"/>
    <x v="10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15:59:32"/>
    <d v="2014-09-18T15:59:32"/>
    <x v="1"/>
    <x v="307"/>
    <n v="70"/>
    <x v="206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3:35:34"/>
    <d v="2017-04-07T12:35:34"/>
    <x v="1"/>
    <x v="564"/>
    <n v="1774.1"/>
    <x v="206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4:14:37"/>
    <d v="2017-04-05T13:14:37"/>
    <x v="18"/>
    <x v="3"/>
    <n v="3441"/>
    <x v="2065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1:33:50"/>
    <d v="2017-03-22T10:33:50"/>
    <x v="42"/>
    <x v="565"/>
    <n v="2033.5"/>
    <x v="605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15:41:54"/>
    <d v="2017-04-05T14:41:54"/>
    <x v="43"/>
    <x v="231"/>
    <n v="1145"/>
    <x v="2066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16:59:18"/>
    <d v="2017-03-24T15:59:18"/>
    <x v="7"/>
    <x v="422"/>
    <n v="1739"/>
    <x v="2067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2:04:43"/>
    <d v="2014-10-16T01:59:00"/>
    <x v="31"/>
    <x v="21"/>
    <n v="39304"/>
    <x v="206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3:47:23"/>
    <d v="2013-05-27T01:59:00"/>
    <x v="18"/>
    <x v="6"/>
    <n v="28067.57"/>
    <x v="2069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1:45:26"/>
    <d v="2016-07-21T11:45:26"/>
    <x v="12"/>
    <x v="98"/>
    <n v="59703.1296"/>
    <x v="207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29T22:35:41"/>
    <d v="2016-10-03T22:59:00"/>
    <x v="6"/>
    <x v="83"/>
    <n v="50803"/>
    <x v="2071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0:30:28"/>
    <d v="2014-08-08T21:00:00"/>
    <x v="0"/>
    <x v="175"/>
    <n v="92340.21"/>
    <x v="2072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2:53:10"/>
    <d v="2014-06-20T17:01:00"/>
    <x v="1"/>
    <x v="566"/>
    <n v="5040.6400000000003"/>
    <x v="207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6T20:29:20"/>
    <d v="2013-07-13T13:00:00"/>
    <x v="8"/>
    <x v="138"/>
    <n v="7226"/>
    <x v="207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0:41:24"/>
    <d v="2015-12-24T10:41:24"/>
    <x v="4"/>
    <x v="78"/>
    <n v="153362"/>
    <x v="2075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0:43:16"/>
    <d v="2016-10-14T18:00:00"/>
    <x v="31"/>
    <x v="73"/>
    <n v="29089"/>
    <x v="207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4:33:48"/>
    <d v="2016-02-21T04:33:48"/>
    <x v="35"/>
    <x v="15"/>
    <n v="31754.69"/>
    <x v="2077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2:59:53"/>
    <d v="2015-10-08T02:59:53"/>
    <x v="1"/>
    <x v="228"/>
    <n v="13557.751299999998"/>
    <x v="2078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16:57:29"/>
    <d v="2014-12-06T17:57:29"/>
    <x v="11"/>
    <x v="73"/>
    <n v="30026"/>
    <x v="207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09:19:05"/>
    <d v="2016-05-03T18:00:00"/>
    <x v="31"/>
    <x v="140"/>
    <n v="18645"/>
    <x v="208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7T19:44:54"/>
    <d v="2016-04-17T18:44:54"/>
    <x v="42"/>
    <x v="32"/>
    <n v="6530"/>
    <x v="2081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06:10:53"/>
    <d v="2016-11-11T07:10:53"/>
    <x v="1"/>
    <x v="73"/>
    <n v="29531"/>
    <x v="208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08:03:18"/>
    <d v="2013-09-06T14:00:00"/>
    <x v="1"/>
    <x v="405"/>
    <n v="14035.2"/>
    <x v="2083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15:34:13"/>
    <d v="2017-01-29T15:34:13"/>
    <x v="12"/>
    <x v="11"/>
    <n v="12627"/>
    <x v="2084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15:08:08"/>
    <d v="2014-12-31T16:08:08"/>
    <x v="12"/>
    <x v="15"/>
    <n v="16806"/>
    <x v="2085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2:50:59"/>
    <d v="2015-08-15T02:50:59"/>
    <x v="15"/>
    <x v="567"/>
    <n v="9378.4063999999998"/>
    <x v="2086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2:52:15"/>
    <d v="2017-03-01T12:52:15"/>
    <x v="40"/>
    <x v="540"/>
    <n v="43940.92"/>
    <x v="2087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08:55:11"/>
    <d v="2016-04-22T08:55:11"/>
    <x v="1"/>
    <x v="74"/>
    <n v="105745"/>
    <x v="2088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1:14:23"/>
    <d v="2015-08-07T11:14:23"/>
    <x v="9"/>
    <x v="3"/>
    <n v="49321"/>
    <x v="2089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09:23:54"/>
    <d v="2015-12-30T09:23:54"/>
    <x v="6"/>
    <x v="43"/>
    <n v="30274"/>
    <x v="209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0:46:37"/>
    <d v="2015-05-01T00:46:37"/>
    <x v="1"/>
    <x v="63"/>
    <n v="7833"/>
    <x v="976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07:59:35"/>
    <d v="2013-04-22T07:59:35"/>
    <x v="6"/>
    <x v="136"/>
    <n v="45979.01"/>
    <x v="2091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07:37:02"/>
    <d v="2014-10-17T23:00:00"/>
    <x v="41"/>
    <x v="12"/>
    <n v="31291"/>
    <x v="209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4:23:48"/>
    <d v="2013-05-27T19:00:00"/>
    <x v="15"/>
    <x v="15"/>
    <n v="14190"/>
    <x v="2093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1:32:54"/>
    <d v="2015-04-10T00:32:54"/>
    <x v="42"/>
    <x v="83"/>
    <n v="53769"/>
    <x v="209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1:03:12"/>
    <d v="2016-10-13T16:59:00"/>
    <x v="1"/>
    <x v="506"/>
    <n v="22603"/>
    <x v="2095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0T21:54:10"/>
    <d v="2013-03-13T15:00:00"/>
    <x v="1"/>
    <x v="405"/>
    <n v="9390.0928000000004"/>
    <x v="2096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0:59:33"/>
    <d v="2014-04-23T10:59:33"/>
    <x v="1"/>
    <x v="447"/>
    <n v="7472.32"/>
    <x v="2097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17:01:27"/>
    <d v="2014-01-15T14:00:00"/>
    <x v="43"/>
    <x v="12"/>
    <n v="73818.240000000005"/>
    <x v="2098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6T22:26:44"/>
    <d v="2016-11-05T22:26:44"/>
    <x v="12"/>
    <x v="11"/>
    <n v="7397"/>
    <x v="2099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16:18:37"/>
    <d v="2014-05-05T16:18:37"/>
    <x v="11"/>
    <x v="277"/>
    <n v="5408"/>
    <x v="210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09T19:45:52"/>
    <d v="2015-03-11T18:45:52"/>
    <x v="18"/>
    <x v="52"/>
    <n v="310"/>
    <x v="101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0:46:42"/>
    <d v="2014-10-19T21:07:00"/>
    <x v="32"/>
    <x v="6"/>
    <n v="35"/>
    <x v="210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2:16:27"/>
    <d v="2012-05-15T12:16:27"/>
    <x v="21"/>
    <x v="34"/>
    <n v="731"/>
    <x v="210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2:53:27"/>
    <d v="2016-10-19T02:53:27"/>
    <x v="1"/>
    <x v="568"/>
    <n v="0"/>
    <x v="10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29T20:29:58"/>
    <d v="2012-02-28T20:29:58"/>
    <x v="1"/>
    <x v="102"/>
    <n v="835"/>
    <x v="2103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18:42:48"/>
    <d v="2012-07-14T18:42:48"/>
    <x v="12"/>
    <x v="6"/>
    <n v="1751"/>
    <x v="2104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3:45:11"/>
    <d v="2014-08-29T13:45:11"/>
    <x v="1"/>
    <x v="10"/>
    <n v="801"/>
    <x v="2105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0:33:17"/>
    <d v="2012-06-15T22:10:00"/>
    <x v="0"/>
    <x v="9"/>
    <n v="140"/>
    <x v="2106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2:03:22"/>
    <d v="2016-09-02T12:03:22"/>
    <x v="1"/>
    <x v="11"/>
    <n v="53"/>
    <x v="55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4:10:37"/>
    <d v="2015-04-04T13:10:37"/>
    <x v="18"/>
    <x v="3"/>
    <n v="110"/>
    <x v="210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16:35:45"/>
    <d v="2012-06-30T15:00:00"/>
    <x v="54"/>
    <x v="569"/>
    <n v="0"/>
    <x v="10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16:17:22"/>
    <d v="2014-06-17T16:17:22"/>
    <x v="12"/>
    <x v="570"/>
    <n v="0"/>
    <x v="10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3:21:44"/>
    <d v="2011-12-18T13:21:44"/>
    <x v="4"/>
    <x v="104"/>
    <n v="550"/>
    <x v="210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16:37:03"/>
    <d v="2012-08-26T16:37:03"/>
    <x v="1"/>
    <x v="18"/>
    <n v="380"/>
    <x v="210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0:15:51"/>
    <d v="2014-09-11T10:15:51"/>
    <x v="1"/>
    <x v="3"/>
    <n v="0"/>
    <x v="109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3:58:47"/>
    <d v="2015-04-08T13:58:47"/>
    <x v="1"/>
    <x v="51"/>
    <n v="293.79999999999995"/>
    <x v="211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16:36:41"/>
    <d v="2014-01-11T16:36:41"/>
    <x v="1"/>
    <x v="3"/>
    <n v="1048"/>
    <x v="1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0:45:32"/>
    <d v="2016-08-06T10:45:32"/>
    <x v="13"/>
    <x v="61"/>
    <n v="10"/>
    <x v="89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05:36:23"/>
    <d v="2016-10-10T05:36:23"/>
    <x v="21"/>
    <x v="549"/>
    <n v="168.48"/>
    <x v="2111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3:47:46"/>
    <d v="2016-07-16T03:47:46"/>
    <x v="44"/>
    <x v="126"/>
    <n v="75.599999999999994"/>
    <x v="11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06:04:18"/>
    <d v="2013-06-20T06:04:18"/>
    <x v="1"/>
    <x v="194"/>
    <n v="0"/>
    <x v="109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3T20:31:33"/>
    <d v="2013-01-02T20:31:33"/>
    <x v="1"/>
    <x v="11"/>
    <n v="36"/>
    <x v="174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8T19:53:15"/>
    <d v="2012-03-18T18:53:15"/>
    <x v="42"/>
    <x v="68"/>
    <n v="25"/>
    <x v="211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08:54:44"/>
    <d v="2013-05-24T08:54:44"/>
    <x v="11"/>
    <x v="571"/>
    <n v="90"/>
    <x v="211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2:00:31"/>
    <d v="2012-05-30T14:00:00"/>
    <x v="18"/>
    <x v="26"/>
    <n v="45"/>
    <x v="211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08:53:48"/>
    <d v="2012-10-28T08:53:48"/>
    <x v="3"/>
    <x v="26"/>
    <n v="0"/>
    <x v="109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1:01:58"/>
    <d v="2011-08-11T11:01:58"/>
    <x v="1"/>
    <x v="11"/>
    <n v="100"/>
    <x v="17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18:00:50"/>
    <d v="2015-08-16T18:00:50"/>
    <x v="12"/>
    <x v="269"/>
    <n v="25.84"/>
    <x v="168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09:45:23"/>
    <d v="2012-03-29T08:45:23"/>
    <x v="18"/>
    <x v="156"/>
    <n v="1002"/>
    <x v="211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4:49:50"/>
    <d v="2014-06-05T14:49:50"/>
    <x v="40"/>
    <x v="572"/>
    <n v="2.56"/>
    <x v="11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1:55:30"/>
    <d v="2014-03-18T10:55:30"/>
    <x v="18"/>
    <x v="44"/>
    <n v="2082.25"/>
    <x v="211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07:45:40"/>
    <d v="2013-02-01T12:00:00"/>
    <x v="46"/>
    <x v="573"/>
    <n v="0"/>
    <x v="10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15:51:34"/>
    <d v="2013-10-05T15:51:34"/>
    <x v="13"/>
    <x v="6"/>
    <n v="0"/>
    <x v="109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15:45:21"/>
    <d v="2016-04-24T15:45:21"/>
    <x v="2"/>
    <x v="574"/>
    <n v="0.76"/>
    <x v="2117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5T22:02:08"/>
    <d v="2013-03-07T22:02:08"/>
    <x v="1"/>
    <x v="26"/>
    <n v="570"/>
    <x v="211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5T19:19:14"/>
    <d v="2011-12-15T19:19:14"/>
    <x v="1"/>
    <x v="11"/>
    <n v="150"/>
    <x v="41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2:07:56"/>
    <d v="2015-06-12T02:07:56"/>
    <x v="0"/>
    <x v="340"/>
    <n v="1655"/>
    <x v="211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1:03:24"/>
    <d v="2015-07-17T11:03:24"/>
    <x v="1"/>
    <x v="10"/>
    <n v="10"/>
    <x v="11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18:28:26"/>
    <d v="2014-08-25T18:28:26"/>
    <x v="1"/>
    <x v="138"/>
    <n v="1405"/>
    <x v="212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09:03:41"/>
    <d v="2015-11-22T10:03:41"/>
    <x v="1"/>
    <x v="34"/>
    <n v="53"/>
    <x v="212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05:44:48"/>
    <d v="2017-03-10T05:44:48"/>
    <x v="1"/>
    <x v="250"/>
    <n v="0"/>
    <x v="109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17:35:54"/>
    <d v="2015-02-12T02:00:00"/>
    <x v="31"/>
    <x v="23"/>
    <n v="1316"/>
    <x v="2122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17:11:58"/>
    <d v="2015-02-16T23:59:00"/>
    <x v="9"/>
    <x v="31"/>
    <n v="1200"/>
    <x v="43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07:50:46"/>
    <d v="2015-04-23T07:50:46"/>
    <x v="21"/>
    <x v="107"/>
    <n v="1465.6000000000001"/>
    <x v="1458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3:54:03"/>
    <d v="2014-10-29T13:54:03"/>
    <x v="22"/>
    <x v="32"/>
    <n v="7140"/>
    <x v="99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6T23:32:47"/>
    <d v="2016-08-05T16:00:00"/>
    <x v="18"/>
    <x v="11"/>
    <n v="5234"/>
    <x v="21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08:39:40"/>
    <d v="2014-07-09T08:39:40"/>
    <x v="21"/>
    <x v="62"/>
    <n v="3770.88"/>
    <x v="212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7T23:45:52"/>
    <d v="2014-07-17T23:45:52"/>
    <x v="1"/>
    <x v="31"/>
    <n v="1197"/>
    <x v="2124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d v="2016-06-29T11:50:43"/>
    <d v="2016-07-29T11:50:43"/>
    <x v="1"/>
    <x v="18"/>
    <n v="2050"/>
    <x v="7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0T19:18:54"/>
    <d v="2015-03-11T23:00:00"/>
    <x v="19"/>
    <x v="10"/>
    <n v="3035"/>
    <x v="212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17:31:43"/>
    <d v="2015-02-11T17:31:43"/>
    <x v="1"/>
    <x v="10"/>
    <n v="3160"/>
    <x v="212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16:35:59"/>
    <d v="2016-09-08T23:00:00"/>
    <x v="1"/>
    <x v="18"/>
    <n v="2050"/>
    <x v="78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0:32:39"/>
    <d v="2015-08-12T00:32:39"/>
    <x v="11"/>
    <x v="18"/>
    <n v="2152"/>
    <x v="2127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05:03:25"/>
    <d v="2015-07-21T05:03:25"/>
    <x v="1"/>
    <x v="474"/>
    <n v="7960.86"/>
    <x v="2128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1:35:59"/>
    <d v="2016-03-03T14:00:00"/>
    <x v="3"/>
    <x v="575"/>
    <n v="96"/>
    <x v="2129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07:37:21"/>
    <d v="2014-06-06T18:00:00"/>
    <x v="3"/>
    <x v="266"/>
    <n v="730"/>
    <x v="213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07:40:28"/>
    <d v="2014-07-05T07:40:28"/>
    <x v="1"/>
    <x v="572"/>
    <n v="1182.72"/>
    <x v="213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17:34:00"/>
    <d v="2014-07-08T17:34:00"/>
    <x v="1"/>
    <x v="42"/>
    <n v="10510.8608"/>
    <x v="2132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1:12:01"/>
    <d v="2015-07-31T11:00:00"/>
    <x v="21"/>
    <x v="194"/>
    <n v="6489.6"/>
    <x v="58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1:21:10"/>
    <d v="2016-06-17T11:00:00"/>
    <x v="0"/>
    <x v="194"/>
    <n v="7464.6271999999999"/>
    <x v="2133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08:16:06"/>
    <d v="2015-01-04T08:16:06"/>
    <x v="12"/>
    <x v="107"/>
    <n v="1702.4"/>
    <x v="2134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0:50:09"/>
    <d v="2014-10-10T06:00:00"/>
    <x v="23"/>
    <x v="576"/>
    <n v="479.52"/>
    <x v="2135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0:31:47"/>
    <d v="2015-08-06T10:31:47"/>
    <x v="1"/>
    <x v="25"/>
    <n v="3910.4"/>
    <x v="213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2T20:34:36"/>
    <d v="2015-07-15T19:00:00"/>
    <x v="43"/>
    <x v="3"/>
    <n v="12795"/>
    <x v="2137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d v="2014-08-30T05:53:10"/>
    <d v="2014-09-29T05:53:10"/>
    <x v="1"/>
    <x v="107"/>
    <n v="1472"/>
    <x v="2138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07:07:53"/>
    <d v="2015-08-22T07:07:53"/>
    <x v="9"/>
    <x v="173"/>
    <n v="563.20000000000005"/>
    <x v="1249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1:24:50"/>
    <d v="2015-08-05T06:00:00"/>
    <x v="8"/>
    <x v="25"/>
    <n v="4304.6400000000003"/>
    <x v="2139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15:57:18"/>
    <d v="2015-06-29T15:57:18"/>
    <x v="1"/>
    <x v="11"/>
    <n v="6300"/>
    <x v="584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15:18:55"/>
    <d v="2015-08-22T15:18:55"/>
    <x v="1"/>
    <x v="67"/>
    <n v="4511"/>
    <x v="214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06:55:25"/>
    <d v="2016-03-30T09:39:00"/>
    <x v="65"/>
    <x v="34"/>
    <n v="2560"/>
    <x v="2141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29T22:21:04"/>
    <d v="2014-05-31T22:59:00"/>
    <x v="15"/>
    <x v="34"/>
    <n v="2705"/>
    <x v="2142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06:55:03"/>
    <d v="2015-02-23T06:55:03"/>
    <x v="1"/>
    <x v="168"/>
    <n v="12834.56"/>
    <x v="214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2:51:38"/>
    <d v="2015-04-05T23:00:00"/>
    <x v="11"/>
    <x v="59"/>
    <n v="4305.3999999999996"/>
    <x v="2144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2:49:21"/>
    <d v="2016-12-14T12:49:21"/>
    <x v="9"/>
    <x v="91"/>
    <n v="3572.12"/>
    <x v="2145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d v="2015-04-09T04:35:15"/>
    <d v="2015-05-09T04:35:15"/>
    <x v="1"/>
    <x v="16"/>
    <n v="2068.48"/>
    <x v="2146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3:38:29"/>
    <d v="2016-08-07T13:38:29"/>
    <x v="1"/>
    <x v="577"/>
    <n v="459.8"/>
    <x v="100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06:13:12"/>
    <d v="2015-08-02T11:00:00"/>
    <x v="1"/>
    <x v="25"/>
    <n v="5436.16"/>
    <x v="2147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0:14:22"/>
    <d v="2015-02-28T10:14:22"/>
    <x v="4"/>
    <x v="39"/>
    <n v="998.4"/>
    <x v="2148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09:21:26"/>
    <d v="2015-09-23T09:21:26"/>
    <x v="32"/>
    <x v="3"/>
    <n v="10603"/>
    <x v="2149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07:36:49"/>
    <d v="2015-06-14T07:36:49"/>
    <x v="1"/>
    <x v="194"/>
    <n v="6707.2"/>
    <x v="215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09:39:49"/>
    <d v="2016-02-25T19:00:00"/>
    <x v="34"/>
    <x v="57"/>
    <n v="348.16"/>
    <x v="1643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17:08:55"/>
    <d v="2014-09-23T17:08:55"/>
    <x v="1"/>
    <x v="107"/>
    <n v="1280"/>
    <x v="3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1:24:52"/>
    <d v="2015-03-27T10:24:52"/>
    <x v="18"/>
    <x v="32"/>
    <n v="6000"/>
    <x v="3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3T19:16:46"/>
    <d v="2015-03-31T17:59:00"/>
    <x v="38"/>
    <x v="339"/>
    <n v="158.72"/>
    <x v="102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1:29:56"/>
    <d v="2015-06-12T20:43:00"/>
    <x v="0"/>
    <x v="109"/>
    <n v="760"/>
    <x v="2151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4:01:26"/>
    <d v="2015-12-04T14:01:26"/>
    <x v="1"/>
    <x v="25"/>
    <n v="3968"/>
    <x v="10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5T19:50:12"/>
    <d v="2015-07-10T02:00:00"/>
    <x v="34"/>
    <x v="18"/>
    <n v="2155"/>
    <x v="215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1:24:26"/>
    <d v="2016-06-03T11:30:00"/>
    <x v="1"/>
    <x v="18"/>
    <n v="2405"/>
    <x v="97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1:21:09"/>
    <d v="2015-10-02T18:00:00"/>
    <x v="9"/>
    <x v="578"/>
    <n v="12206.08"/>
    <x v="2153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05:25:18"/>
    <d v="2016-06-02T05:25:18"/>
    <x v="31"/>
    <x v="62"/>
    <n v="3408.64"/>
    <x v="2154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15:09:08"/>
    <d v="2014-05-11T22:59:00"/>
    <x v="59"/>
    <x v="10"/>
    <n v="3000"/>
    <x v="31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4:47:50"/>
    <d v="2015-07-16T14:47:50"/>
    <x v="1"/>
    <x v="10"/>
    <n v="3320"/>
    <x v="19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2:01:34"/>
    <d v="2014-11-23T17:00:00"/>
    <x v="31"/>
    <x v="62"/>
    <n v="3671.0272"/>
    <x v="2155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0T22:03:53"/>
    <d v="2015-10-10T21:00:00"/>
    <x v="19"/>
    <x v="338"/>
    <n v="2923"/>
    <x v="2156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18:02:10"/>
    <d v="2015-01-30T18:02:10"/>
    <x v="13"/>
    <x v="572"/>
    <n v="1740.8"/>
    <x v="2157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1:53:37"/>
    <d v="2015-12-04T19:00:00"/>
    <x v="18"/>
    <x v="107"/>
    <n v="2394.8672000000001"/>
    <x v="2158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1:16:58"/>
    <d v="2017-02-17T23:59:00"/>
    <x v="61"/>
    <x v="66"/>
    <n v="485"/>
    <x v="92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16:48:04"/>
    <d v="2015-12-09T17:48:04"/>
    <x v="4"/>
    <x v="579"/>
    <n v="646"/>
    <x v="3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09:34:56"/>
    <d v="2014-08-13T17:00:00"/>
    <x v="23"/>
    <x v="18"/>
    <n v="2405"/>
    <x v="972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0:45:54"/>
    <d v="2014-08-24T23:59:00"/>
    <x v="23"/>
    <x v="8"/>
    <n v="3900"/>
    <x v="215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4T19:51:19"/>
    <d v="2015-03-18T12:00:00"/>
    <x v="22"/>
    <x v="62"/>
    <n v="3328"/>
    <x v="87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2:44:57"/>
    <d v="2015-12-13T13:44:57"/>
    <x v="12"/>
    <x v="107"/>
    <n v="12.8"/>
    <x v="47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17:51:35"/>
    <d v="2014-06-21T06:00:00"/>
    <x v="14"/>
    <x v="16"/>
    <n v="0"/>
    <x v="109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2:42:30"/>
    <d v="2016-06-12T23:00:00"/>
    <x v="16"/>
    <x v="46"/>
    <n v="0"/>
    <x v="10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08:06:20"/>
    <d v="2017-01-04T08:06:20"/>
    <x v="1"/>
    <x v="580"/>
    <n v="33.9"/>
    <x v="216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8T19:23:53"/>
    <d v="2015-06-07T19:23:53"/>
    <x v="12"/>
    <x v="63"/>
    <n v="2366"/>
    <x v="216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1:36:34"/>
    <d v="2015-05-29T11:36:34"/>
    <x v="11"/>
    <x v="6"/>
    <n v="0"/>
    <x v="109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4:21:05"/>
    <d v="2016-05-23T14:21:05"/>
    <x v="12"/>
    <x v="18"/>
    <n v="0"/>
    <x v="109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0:34:19"/>
    <d v="2015-05-29T10:34:19"/>
    <x v="1"/>
    <x v="21"/>
    <n v="70"/>
    <x v="41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s v="theater"/>
    <s v="plays"/>
    <d v="2016-03-24T05:16:40"/>
    <d v="2016-04-23T05:16:40"/>
    <x v="1"/>
    <x v="2"/>
    <n v="6.4"/>
    <x v="47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6T19:10:11"/>
    <d v="2014-09-05T19:10:11"/>
    <x v="1"/>
    <x v="6"/>
    <n v="311"/>
    <x v="2162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0T19:03:49"/>
    <d v="2016-01-29T18:17:00"/>
    <x v="65"/>
    <x v="581"/>
    <n v="0"/>
    <x v="109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1T20:05:03"/>
    <d v="2014-06-20T20:05:03"/>
    <x v="1"/>
    <x v="11"/>
    <n v="95"/>
    <x v="116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5T23:34:57"/>
    <d v="2014-09-13T23:34:57"/>
    <x v="12"/>
    <x v="582"/>
    <n v="0"/>
    <x v="10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2:11:59"/>
    <d v="2015-05-07T12:11:59"/>
    <x v="32"/>
    <x v="107"/>
    <n v="533.76"/>
    <x v="2163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s v="theater"/>
    <s v="plays"/>
    <d v="2015-12-31T19:11:11"/>
    <d v="2016-01-29T18:34:00"/>
    <x v="31"/>
    <x v="22"/>
    <n v="300"/>
    <x v="2164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09T19:54:07"/>
    <d v="2015-08-08T16:34:00"/>
    <x v="42"/>
    <x v="10"/>
    <n v="146"/>
    <x v="2165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17:04:55"/>
    <d v="2017-02-20T13:00:00"/>
    <x v="42"/>
    <x v="583"/>
    <n v="367.5"/>
    <x v="2166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08:04:55"/>
    <d v="2014-12-05T06:28:00"/>
    <x v="17"/>
    <x v="327"/>
    <n v="0"/>
    <x v="109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d v="2015-08-17T03:41:44"/>
    <d v="2015-10-16T03:41:44"/>
    <x v="12"/>
    <x v="549"/>
    <n v="25.2"/>
    <x v="2167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4:12:56"/>
    <d v="2016-06-19T14:12:56"/>
    <x v="12"/>
    <x v="26"/>
    <n v="266"/>
    <x v="2168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09:10:48"/>
    <d v="2015-09-24T09:10:48"/>
    <x v="21"/>
    <x v="584"/>
    <n v="57.599999999999994"/>
    <x v="2169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3:57:09"/>
    <d v="2014-06-24T13:57:09"/>
    <x v="1"/>
    <x v="111"/>
    <n v="55"/>
    <x v="217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1:12:03"/>
    <d v="2014-09-09T11:12:03"/>
    <x v="12"/>
    <x v="83"/>
    <n v="20"/>
    <x v="167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09:43:27"/>
    <d v="2015-07-17T08:18:00"/>
    <x v="18"/>
    <x v="62"/>
    <n v="51.2"/>
    <x v="1477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6T21:44:19"/>
    <d v="2015-01-05T21:44:19"/>
    <x v="12"/>
    <x v="585"/>
    <n v="0"/>
    <x v="10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d v="2016-09-14T17:55:21"/>
    <d v="2016-10-14T17:00:00"/>
    <x v="18"/>
    <x v="11"/>
    <n v="45"/>
    <x v="2171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09T23:41:12"/>
    <d v="2016-07-03T23:00:00"/>
    <x v="17"/>
    <x v="34"/>
    <n v="504"/>
    <x v="217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4:50:54"/>
    <d v="2016-10-05T14:50:54"/>
    <x v="1"/>
    <x v="43"/>
    <n v="6301.76"/>
    <x v="2173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09:14:41"/>
    <d v="2016-07-19T09:14:41"/>
    <x v="1"/>
    <x v="44"/>
    <n v="177"/>
    <x v="2174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6T23:32:45"/>
    <d v="2014-05-16T23:32:45"/>
    <x v="1"/>
    <x v="11"/>
    <n v="750"/>
    <x v="217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2:43:33"/>
    <d v="2014-12-21T12:43:33"/>
    <x v="32"/>
    <x v="3"/>
    <n v="467"/>
    <x v="2176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0T21:47:18"/>
    <d v="2015-06-19T21:47:18"/>
    <x v="12"/>
    <x v="10"/>
    <n v="0"/>
    <x v="109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4:37:11"/>
    <d v="2015-01-28T14:37:11"/>
    <x v="1"/>
    <x v="34"/>
    <n v="953"/>
    <x v="2177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15:16:26"/>
    <d v="2017-01-17T15:16:26"/>
    <x v="1"/>
    <x v="11"/>
    <n v="271"/>
    <x v="167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4T22:04:53"/>
    <d v="2016-05-04T22:04:53"/>
    <x v="1"/>
    <x v="44"/>
    <n v="7"/>
    <x v="2178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2:51:19"/>
    <d v="2015-07-16T12:51:19"/>
    <x v="1"/>
    <x v="78"/>
    <n v="0"/>
    <x v="10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17:55:24"/>
    <d v="2016-11-30T12:00:00"/>
    <x v="0"/>
    <x v="32"/>
    <n v="650"/>
    <x v="2179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09:46:35"/>
    <d v="2015-07-03T09:46:35"/>
    <x v="12"/>
    <x v="25"/>
    <n v="80.64"/>
    <x v="218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d v="2015-12-21T12:24:21"/>
    <d v="2016-01-20T12:24:21"/>
    <x v="1"/>
    <x v="442"/>
    <n v="29"/>
    <x v="218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16:44:12"/>
    <d v="2015-08-20T12:05:00"/>
    <x v="44"/>
    <x v="15"/>
    <n v="2800"/>
    <x v="218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09:20:36"/>
    <d v="2014-12-03T10:20:36"/>
    <x v="12"/>
    <x v="138"/>
    <n v="0"/>
    <x v="109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09:18:38"/>
    <d v="2016-05-01T09:18:38"/>
    <x v="1"/>
    <x v="56"/>
    <n v="252"/>
    <x v="2183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16:40:37"/>
    <d v="2016-02-05T23:59:00"/>
    <x v="6"/>
    <x v="3"/>
    <n v="1908"/>
    <x v="2184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d v="2014-11-05T12:27:15"/>
    <d v="2014-12-05T12:27:15"/>
    <x v="1"/>
    <x v="139"/>
    <n v="185"/>
    <x v="218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1T20:50:01"/>
    <d v="2015-03-13T19:50:01"/>
    <x v="18"/>
    <x v="53"/>
    <n v="130"/>
    <x v="218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0:11:24"/>
    <d v="2015-09-18T22:59:00"/>
    <x v="73"/>
    <x v="119"/>
    <n v="10"/>
    <x v="15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d v="2014-12-12T05:15:24"/>
    <d v="2015-01-11T05:15:24"/>
    <x v="1"/>
    <x v="10"/>
    <n v="5"/>
    <x v="878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07:50:40"/>
    <d v="2014-10-17T23:59:00"/>
    <x v="36"/>
    <x v="12"/>
    <n v="0"/>
    <x v="109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15:43:05"/>
    <d v="2014-08-29T15:43:05"/>
    <x v="1"/>
    <x v="10"/>
    <n v="1142"/>
    <x v="2187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2:49:52"/>
    <d v="2014-08-08T22:00:00"/>
    <x v="31"/>
    <x v="18"/>
    <n v="21"/>
    <x v="86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16:12:08"/>
    <d v="2016-04-15T15:12:08"/>
    <x v="42"/>
    <x v="3"/>
    <n v="273"/>
    <x v="218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2:08:24"/>
    <d v="2014-08-25T16:00:00"/>
    <x v="36"/>
    <x v="138"/>
    <n v="500"/>
    <x v="2189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3:33:15"/>
    <d v="2015-01-08T21:00:00"/>
    <x v="42"/>
    <x v="11"/>
    <n v="25"/>
    <x v="726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18:40:15"/>
    <d v="2015-04-03T17:40:15"/>
    <x v="42"/>
    <x v="83"/>
    <n v="0"/>
    <x v="109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08:19:52"/>
    <d v="2014-06-22T16:00:00"/>
    <x v="74"/>
    <x v="9"/>
    <n v="23"/>
    <x v="219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16:48:41"/>
    <d v="2016-12-12T01:00:00"/>
    <x v="21"/>
    <x v="10"/>
    <n v="625"/>
    <x v="2191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0:30:58"/>
    <d v="2015-10-11T10:29:05"/>
    <x v="18"/>
    <x v="15"/>
    <n v="550"/>
    <x v="2192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0:57:33"/>
    <d v="2015-10-31T10:57:33"/>
    <x v="1"/>
    <x v="63"/>
    <n v="316"/>
    <x v="219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4T20:52:38"/>
    <d v="2016-07-23T20:52:38"/>
    <x v="12"/>
    <x v="3"/>
    <n v="0"/>
    <x v="10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0:37:12"/>
    <d v="2014-08-09T00:37:12"/>
    <x v="1"/>
    <x v="138"/>
    <n v="3405"/>
    <x v="2194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16:42:19"/>
    <d v="2015-02-07T16:42:19"/>
    <x v="12"/>
    <x v="56"/>
    <n v="6"/>
    <x v="41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05:33:16"/>
    <d v="2015-08-24T05:33:16"/>
    <x v="1"/>
    <x v="78"/>
    <n v="25"/>
    <x v="111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d v="2015-07-10T23:00:18"/>
    <d v="2015-09-08T23:00:18"/>
    <x v="12"/>
    <x v="11"/>
    <n v="39"/>
    <x v="2195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18:13:51"/>
    <d v="2014-11-09T07:00:00"/>
    <x v="54"/>
    <x v="16"/>
    <n v="96"/>
    <x v="152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3T20:21:53"/>
    <d v="2016-09-06T20:21:53"/>
    <x v="21"/>
    <x v="8"/>
    <n v="622"/>
    <x v="219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0:34:26"/>
    <d v="2015-07-31T20:00:00"/>
    <x v="62"/>
    <x v="32"/>
    <n v="565"/>
    <x v="2197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16:03:57"/>
    <d v="2016-05-14T16:03:57"/>
    <x v="12"/>
    <x v="34"/>
    <n v="2"/>
    <x v="12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2:33:39"/>
    <d v="2016-06-08T12:33:39"/>
    <x v="1"/>
    <x v="205"/>
    <n v="264"/>
    <x v="219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1:23:21"/>
    <d v="2014-11-25T14:46:00"/>
    <x v="45"/>
    <x v="85"/>
    <n v="20"/>
    <x v="47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15:11:27"/>
    <d v="2015-06-12T15:11:27"/>
    <x v="12"/>
    <x v="176"/>
    <n v="1.28"/>
    <x v="372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3:27:06"/>
    <d v="2015-06-27T13:27:06"/>
    <x v="4"/>
    <x v="48"/>
    <n v="657"/>
    <x v="2199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5T22:09:34"/>
    <d v="2016-01-14T22:09:34"/>
    <x v="1"/>
    <x v="586"/>
    <n v="2030"/>
    <x v="220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17:08:59"/>
    <d v="2014-09-06T17:08:59"/>
    <x v="12"/>
    <x v="3"/>
    <n v="2"/>
    <x v="46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16:46:34"/>
    <d v="2015-03-14T15:46:34"/>
    <x v="42"/>
    <x v="35"/>
    <n v="1.28"/>
    <x v="526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4:33:10"/>
    <d v="2016-03-16T03:33:10"/>
    <x v="18"/>
    <x v="107"/>
    <n v="782.08"/>
    <x v="220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06:26:29"/>
    <d v="2014-05-19T06:26:29"/>
    <x v="17"/>
    <x v="587"/>
    <n v="185.6"/>
    <x v="220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0:37:27"/>
    <d v="2015-09-16T00:37:27"/>
    <x v="10"/>
    <x v="18"/>
    <n v="437"/>
    <x v="220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0:06:47"/>
    <d v="2015-10-29T10:06:47"/>
    <x v="31"/>
    <x v="11"/>
    <n v="1362"/>
    <x v="220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09:52:09"/>
    <d v="2014-08-05T09:52:09"/>
    <x v="1"/>
    <x v="22"/>
    <n v="51"/>
    <x v="220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4:01:10"/>
    <d v="2015-03-25T13:01:10"/>
    <x v="18"/>
    <x v="214"/>
    <n v="509.96"/>
    <x v="220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16:16:44"/>
    <d v="2014-09-25T16:16:44"/>
    <x v="1"/>
    <x v="428"/>
    <n v="129"/>
    <x v="220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15:58:47"/>
    <d v="2015-05-18T15:58:47"/>
    <x v="11"/>
    <x v="2"/>
    <n v="640"/>
    <x v="3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8T22:39:39"/>
    <d v="2015-01-23T22:00:00"/>
    <x v="21"/>
    <x v="52"/>
    <n v="300"/>
    <x v="31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08:21:50"/>
    <d v="2015-05-08T22:59:00"/>
    <x v="18"/>
    <x v="73"/>
    <n v="25800"/>
    <x v="1928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09:01:08"/>
    <d v="2014-09-11T09:01:08"/>
    <x v="1"/>
    <x v="139"/>
    <n v="46100.69"/>
    <x v="22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3:22:59"/>
    <d v="2015-02-23T13:22:59"/>
    <x v="21"/>
    <x v="10"/>
    <n v="3750"/>
    <x v="106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1:03:49"/>
    <d v="2014-07-15T00:00:00"/>
    <x v="31"/>
    <x v="48"/>
    <n v="2355"/>
    <x v="2209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18:57:26"/>
    <d v="2016-03-04T18:57:26"/>
    <x v="1"/>
    <x v="31"/>
    <n v="1000"/>
    <x v="3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08:32:38"/>
    <d v="2014-05-25T08:32:38"/>
    <x v="1"/>
    <x v="6"/>
    <n v="8165.55"/>
    <x v="221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09:01:04"/>
    <d v="2015-05-07T09:01:04"/>
    <x v="1"/>
    <x v="168"/>
    <n v="12917.76"/>
    <x v="221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1:59:23"/>
    <d v="2014-09-15T01:08:00"/>
    <x v="34"/>
    <x v="588"/>
    <n v="604.20000000000005"/>
    <x v="944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0T22:57:17"/>
    <d v="2015-02-21T06:00:00"/>
    <x v="0"/>
    <x v="589"/>
    <n v="2345.7599999999998"/>
    <x v="221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17:57:33"/>
    <d v="2016-06-04T17:57:33"/>
    <x v="1"/>
    <x v="34"/>
    <n v="2569"/>
    <x v="221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0:16:04"/>
    <d v="2014-06-15T10:16:04"/>
    <x v="1"/>
    <x v="214"/>
    <n v="2052"/>
    <x v="1288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09:00:08"/>
    <d v="2016-08-29T12:00:00"/>
    <x v="47"/>
    <x v="8"/>
    <n v="3531"/>
    <x v="2214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0:37:03"/>
    <d v="2014-10-12T23:59:00"/>
    <x v="59"/>
    <x v="31"/>
    <n v="1280"/>
    <x v="604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05:58:33"/>
    <d v="2014-07-13T05:58:33"/>
    <x v="1"/>
    <x v="16"/>
    <n v="2560"/>
    <x v="25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1:53:34"/>
    <d v="2015-01-30T11:53:34"/>
    <x v="1"/>
    <x v="26"/>
    <n v="4055"/>
    <x v="30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4:25:12"/>
    <d v="2014-08-27T20:00:00"/>
    <x v="39"/>
    <x v="6"/>
    <n v="8230"/>
    <x v="221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3:33:38"/>
    <d v="2015-01-18T13:33:38"/>
    <x v="4"/>
    <x v="34"/>
    <n v="2681"/>
    <x v="221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18:02:35"/>
    <d v="2015-03-01T18:02:35"/>
    <x v="1"/>
    <x v="73"/>
    <n v="1"/>
    <x v="526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4:17:39"/>
    <d v="2015-12-16T15:18:00"/>
    <x v="32"/>
    <x v="590"/>
    <n v="31046"/>
    <x v="2217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3T22:06:20"/>
    <d v="2015-04-12T22:06:20"/>
    <x v="1"/>
    <x v="10"/>
    <n v="0"/>
    <x v="10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16:56:38"/>
    <d v="2015-06-07T16:56:38"/>
    <x v="1"/>
    <x v="3"/>
    <n v="100"/>
    <x v="471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3T22:21:00"/>
    <d v="2015-05-23T22:21:00"/>
    <x v="1"/>
    <x v="83"/>
    <n v="0"/>
    <x v="109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07:44:52"/>
    <d v="2016-08-15T07:44:52"/>
    <x v="1"/>
    <x v="38"/>
    <n v="2.56"/>
    <x v="37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08:29:27"/>
    <d v="2016-11-24T12:11:00"/>
    <x v="46"/>
    <x v="73"/>
    <n v="1072"/>
    <x v="2218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0:34:53"/>
    <d v="2015-06-02T10:34:53"/>
    <x v="12"/>
    <x v="90"/>
    <n v="24"/>
    <x v="2219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4:45:17"/>
    <d v="2015-11-19T15:45:17"/>
    <x v="1"/>
    <x v="31"/>
    <n v="25"/>
    <x v="453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3:45:52"/>
    <d v="2016-01-23T03:45:52"/>
    <x v="1"/>
    <x v="591"/>
    <n v="0"/>
    <x v="109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4:16:13"/>
    <d v="2014-10-05T14:16:13"/>
    <x v="11"/>
    <x v="83"/>
    <n v="1096"/>
    <x v="222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1:33:59"/>
    <d v="2016-10-16T23:00:00"/>
    <x v="0"/>
    <x v="44"/>
    <n v="1605"/>
    <x v="2221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4:00:21"/>
    <d v="2015-10-08T14:00:21"/>
    <x v="1"/>
    <x v="466"/>
    <n v="605"/>
    <x v="2222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09:00:03"/>
    <d v="2017-03-16T08:00:03"/>
    <x v="19"/>
    <x v="43"/>
    <n v="0"/>
    <x v="109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2:47:29"/>
    <d v="2015-06-16T12:47:29"/>
    <x v="1"/>
    <x v="46"/>
    <n v="715"/>
    <x v="2223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18:00:50"/>
    <d v="2016-05-04T18:00:50"/>
    <x v="1"/>
    <x v="592"/>
    <n v="1322"/>
    <x v="2224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6T19:16:12"/>
    <d v="2015-03-27T18:16:12"/>
    <x v="42"/>
    <x v="43"/>
    <n v="280"/>
    <x v="2225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3:41:57"/>
    <d v="2016-05-08T12:41:57"/>
    <x v="42"/>
    <x v="75"/>
    <n v="0"/>
    <x v="109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7T19:12:05"/>
    <d v="2016-06-06T19:12:05"/>
    <x v="1"/>
    <x v="168"/>
    <n v="0"/>
    <x v="10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3:10:23"/>
    <d v="2014-09-11T13:10:23"/>
    <x v="1"/>
    <x v="593"/>
    <n v="0"/>
    <x v="109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0:05:59"/>
    <d v="2015-03-25T23:00:00"/>
    <x v="38"/>
    <x v="11"/>
    <n v="5481"/>
    <x v="222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0:51:46"/>
    <d v="2015-03-01T01:59:00"/>
    <x v="31"/>
    <x v="31"/>
    <n v="1218"/>
    <x v="664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06:17:04"/>
    <d v="2015-07-02T06:17:04"/>
    <x v="1"/>
    <x v="3"/>
    <n v="10685"/>
    <x v="2227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16:50:19"/>
    <d v="2014-08-06T16:32:00"/>
    <x v="18"/>
    <x v="11"/>
    <n v="5035.6899999999996"/>
    <x v="2228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2:30:33"/>
    <d v="2015-07-07T12:30:33"/>
    <x v="1"/>
    <x v="61"/>
    <n v="1635"/>
    <x v="2229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d v="2015-08-17T12:43:32"/>
    <d v="2015-09-16T12:43:32"/>
    <x v="1"/>
    <x v="3"/>
    <n v="11363"/>
    <x v="223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6T23:44:52"/>
    <d v="2015-03-08T22:44:52"/>
    <x v="18"/>
    <x v="11"/>
    <n v="5696"/>
    <x v="2231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07:34:20"/>
    <d v="2016-08-16T22:59:00"/>
    <x v="55"/>
    <x v="8"/>
    <n v="3710"/>
    <x v="94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3:52:33"/>
    <d v="2015-05-03T17:51:00"/>
    <x v="1"/>
    <x v="167"/>
    <n v="1235"/>
    <x v="2232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1:04:11"/>
    <d v="2014-07-18T11:04:11"/>
    <x v="1"/>
    <x v="32"/>
    <n v="6360"/>
    <x v="944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0:47:58"/>
    <d v="2014-08-31T10:47:58"/>
    <x v="1"/>
    <x v="62"/>
    <n v="3205"/>
    <x v="223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19T21:38:40"/>
    <d v="2016-12-04T20:00:00"/>
    <x v="21"/>
    <x v="18"/>
    <n v="2107"/>
    <x v="2234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4:38:28"/>
    <d v="2015-12-31T23:00:00"/>
    <x v="31"/>
    <x v="11"/>
    <n v="8740"/>
    <x v="2235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8T20:27:51"/>
    <d v="2014-09-25T20:35:00"/>
    <x v="31"/>
    <x v="11"/>
    <n v="5100"/>
    <x v="609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1:24:46"/>
    <d v="2014-11-26T22:00:00"/>
    <x v="31"/>
    <x v="6"/>
    <n v="8010"/>
    <x v="2236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2:32:10"/>
    <d v="2016-03-13T07:00:00"/>
    <x v="3"/>
    <x v="594"/>
    <n v="153.6"/>
    <x v="223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16:08:54"/>
    <d v="2015-03-22T21:14:00"/>
    <x v="42"/>
    <x v="10"/>
    <n v="3407"/>
    <x v="2238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0:22:27"/>
    <d v="2014-10-20T00:59:00"/>
    <x v="28"/>
    <x v="56"/>
    <n v="971"/>
    <x v="2239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4:47:03"/>
    <d v="2015-01-06T01:00:00"/>
    <x v="3"/>
    <x v="11"/>
    <n v="5070"/>
    <x v="58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16:58:50"/>
    <d v="2015-08-23T21:00:00"/>
    <x v="32"/>
    <x v="10"/>
    <n v="3275"/>
    <x v="224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08:25:56"/>
    <d v="2015-09-23T08:25:56"/>
    <x v="11"/>
    <x v="292"/>
    <n v="5827.41"/>
    <x v="224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1:29:03"/>
    <d v="2016-02-11T11:29:03"/>
    <x v="1"/>
    <x v="194"/>
    <n v="6531.84"/>
    <x v="224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0:10:36"/>
    <d v="2014-11-11T11:10:36"/>
    <x v="12"/>
    <x v="595"/>
    <n v="169985.91"/>
    <x v="224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1:41:21"/>
    <d v="2016-08-24T01:41:21"/>
    <x v="1"/>
    <x v="73"/>
    <n v="25088"/>
    <x v="224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18:22:08"/>
    <d v="2016-10-30T23:00:00"/>
    <x v="19"/>
    <x v="523"/>
    <n v="8272.2000000000007"/>
    <x v="224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07:00:06"/>
    <d v="2016-05-01T06:00:06"/>
    <x v="42"/>
    <x v="596"/>
    <n v="3240.96"/>
    <x v="269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2:22:31"/>
    <d v="2016-10-12T19:00:00"/>
    <x v="31"/>
    <x v="73"/>
    <n v="27600.2"/>
    <x v="2246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3:41:21"/>
    <d v="2016-06-20T03:41:21"/>
    <x v="1"/>
    <x v="107"/>
    <n v="1280"/>
    <x v="3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8T19:29:22"/>
    <d v="2015-12-20T23:59:00"/>
    <x v="23"/>
    <x v="44"/>
    <n v="35307"/>
    <x v="2247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08:47:00"/>
    <d v="2016-01-07T08:47:00"/>
    <x v="6"/>
    <x v="3"/>
    <n v="10000"/>
    <x v="31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15:05:30"/>
    <d v="2017-01-27T15:05:30"/>
    <x v="23"/>
    <x v="0"/>
    <n v="8780"/>
    <x v="2248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3:25:10"/>
    <d v="2016-10-09T13:25:10"/>
    <x v="1"/>
    <x v="10"/>
    <n v="3135"/>
    <x v="2249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15:07:47"/>
    <d v="2016-02-20T15:07:47"/>
    <x v="1"/>
    <x v="31"/>
    <n v="1003"/>
    <x v="225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06:29:32"/>
    <d v="2014-10-03T06:29:32"/>
    <x v="1"/>
    <x v="159"/>
    <n v="1757.7472"/>
    <x v="225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0:57:51"/>
    <d v="2017-01-19T10:57:51"/>
    <x v="1"/>
    <x v="43"/>
    <n v="15744"/>
    <x v="225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16:54:00"/>
    <d v="2015-05-26T16:54:00"/>
    <x v="12"/>
    <x v="21"/>
    <n v="60180"/>
    <x v="2253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d v="2017-02-09T12:36:33"/>
    <d v="2017-02-26T23:59:00"/>
    <x v="62"/>
    <x v="3"/>
    <n v="10373"/>
    <x v="2254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8T23:38:49"/>
    <d v="2014-06-15T23:25:00"/>
    <x v="38"/>
    <x v="83"/>
    <n v="51514.5"/>
    <x v="2255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2:46:00"/>
    <d v="2017-02-28T21:00:00"/>
    <x v="21"/>
    <x v="597"/>
    <n v="1605"/>
    <x v="2256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4:51:10"/>
    <d v="2017-01-31T13:00:00"/>
    <x v="55"/>
    <x v="9"/>
    <n v="500"/>
    <x v="3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16:29:42"/>
    <d v="2016-07-13T16:29:42"/>
    <x v="1"/>
    <x v="598"/>
    <n v="22991.01"/>
    <x v="2257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15:04:12"/>
    <d v="2012-12-26T15:04:12"/>
    <x v="1"/>
    <x v="156"/>
    <n v="7595.43"/>
    <x v="225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15:22:56"/>
    <d v="2016-03-01T00:59:00"/>
    <x v="0"/>
    <x v="10"/>
    <n v="3035"/>
    <x v="2125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16:08:44"/>
    <d v="2014-11-15T17:08:44"/>
    <x v="1"/>
    <x v="141"/>
    <n v="45126"/>
    <x v="225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1:11:45"/>
    <d v="2014-10-06T11:11:45"/>
    <x v="1"/>
    <x v="599"/>
    <n v="12772.6"/>
    <x v="226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3:09:51"/>
    <d v="2014-12-14T13:09:51"/>
    <x v="1"/>
    <x v="447"/>
    <n v="6551.2"/>
    <x v="2152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0:11:23"/>
    <d v="2015-04-25T00:11:23"/>
    <x v="22"/>
    <x v="22"/>
    <n v="1080"/>
    <x v="226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0:05:19"/>
    <d v="2016-01-21T00:05:19"/>
    <x v="1"/>
    <x v="10"/>
    <n v="3035"/>
    <x v="2125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08:40:40"/>
    <d v="2014-11-26T09:40:40"/>
    <x v="1"/>
    <x v="73"/>
    <n v="29939"/>
    <x v="2262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4:58:39"/>
    <d v="2015-02-21T14:58:39"/>
    <x v="12"/>
    <x v="61"/>
    <n v="2370"/>
    <x v="226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d v="2015-11-26T06:15:16"/>
    <d v="2015-12-23T17:59:00"/>
    <x v="38"/>
    <x v="600"/>
    <n v="419.22999999999996"/>
    <x v="2264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1:52:10"/>
    <d v="2015-02-10T11:52:10"/>
    <x v="22"/>
    <x v="26"/>
    <n v="4685"/>
    <x v="2265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15:04:09"/>
    <d v="2015-06-21T15:04:09"/>
    <x v="1"/>
    <x v="3"/>
    <n v="15696"/>
    <x v="2266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7T21:58:00"/>
    <d v="2014-11-05T00:00:00"/>
    <x v="31"/>
    <x v="73"/>
    <n v="28276"/>
    <x v="2267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2:27:18"/>
    <d v="2014-06-10T23:00:00"/>
    <x v="13"/>
    <x v="144"/>
    <n v="3508"/>
    <x v="226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08:09:12"/>
    <d v="2014-07-18T08:09:12"/>
    <x v="12"/>
    <x v="0"/>
    <n v="8722"/>
    <x v="2269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15:24:03"/>
    <d v="2014-08-20T15:24:03"/>
    <x v="1"/>
    <x v="33"/>
    <n v="23285"/>
    <x v="227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2:09:36"/>
    <d v="2015-07-20T17:00:00"/>
    <x v="43"/>
    <x v="601"/>
    <n v="4779.8999999999996"/>
    <x v="2271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15:00:20"/>
    <d v="2014-05-26T22:00:00"/>
    <x v="38"/>
    <x v="43"/>
    <n v="18185"/>
    <x v="2272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15:18:53"/>
    <d v="2015-08-14T15:18:53"/>
    <x v="12"/>
    <x v="156"/>
    <n v="7040"/>
    <x v="227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09:51:09"/>
    <d v="2016-11-22T00:59:00"/>
    <x v="6"/>
    <x v="67"/>
    <n v="5221"/>
    <x v="2274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17:53:29"/>
    <d v="2016-08-27T17:53:29"/>
    <x v="11"/>
    <x v="3"/>
    <n v="10088"/>
    <x v="2275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1:13:06"/>
    <d v="2015-06-11T11:13:06"/>
    <x v="11"/>
    <x v="602"/>
    <n v="922.88"/>
    <x v="28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18:51:15"/>
    <d v="2012-10-06T18:51:15"/>
    <x v="1"/>
    <x v="11"/>
    <n v="12321"/>
    <x v="2276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07:13:33"/>
    <d v="2014-05-30T11:00:00"/>
    <x v="31"/>
    <x v="62"/>
    <n v="9670.4"/>
    <x v="2277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06:01:32"/>
    <d v="2017-03-03T06:01:32"/>
    <x v="21"/>
    <x v="539"/>
    <n v="1651.2"/>
    <x v="2278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1:54:11"/>
    <d v="2015-03-20T10:54:11"/>
    <x v="18"/>
    <x v="141"/>
    <n v="52576"/>
    <x v="2279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1:20:25"/>
    <d v="2016-08-15T01:20:25"/>
    <x v="1"/>
    <x v="11"/>
    <n v="8401"/>
    <x v="228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2:00:47"/>
    <d v="2014-11-17T23:35:00"/>
    <x v="31"/>
    <x v="12"/>
    <n v="32903"/>
    <x v="2281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2:56:11"/>
    <d v="2015-09-16T12:56:11"/>
    <x v="1"/>
    <x v="412"/>
    <n v="1867"/>
    <x v="2282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16:10:47"/>
    <d v="2016-10-14T16:10:47"/>
    <x v="12"/>
    <x v="61"/>
    <n v="1500"/>
    <x v="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1T20:04:19"/>
    <d v="2015-09-10T20:04:19"/>
    <x v="1"/>
    <x v="31"/>
    <n v="1272"/>
    <x v="66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8T21:38:45"/>
    <d v="2016-08-17T21:38:45"/>
    <x v="1"/>
    <x v="10"/>
    <n v="4396"/>
    <x v="228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07:50:55"/>
    <d v="2016-10-31T22:59:00"/>
    <x v="1"/>
    <x v="74"/>
    <n v="112536"/>
    <x v="228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08:26:49"/>
    <d v="2013-05-04T08:26:49"/>
    <x v="1"/>
    <x v="73"/>
    <n v="27196.71"/>
    <x v="228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3:50:44"/>
    <d v="2013-08-16T06:59:00"/>
    <x v="6"/>
    <x v="73"/>
    <n v="31683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d v="2010-07-19T16:26:13"/>
    <d v="2010-10-01T23:59:00"/>
    <x v="27"/>
    <x v="9"/>
    <n v="1066"/>
    <x v="228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1:03:17"/>
    <d v="2016-03-04T01:03:17"/>
    <x v="12"/>
    <x v="31"/>
    <n v="1005"/>
    <x v="1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4:03:58"/>
    <d v="2013-12-29T02:59:00"/>
    <x v="14"/>
    <x v="44"/>
    <n v="21742.78"/>
    <x v="2288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4:00:21"/>
    <d v="2015-06-26T18:00:00"/>
    <x v="73"/>
    <x v="10"/>
    <n v="3225"/>
    <x v="1897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15:50:48"/>
    <d v="2016-01-20T15:50:48"/>
    <x v="1"/>
    <x v="603"/>
    <n v="9170"/>
    <x v="2289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1:30:47"/>
    <d v="2015-10-06T11:30:47"/>
    <x v="1"/>
    <x v="16"/>
    <n v="2457.6"/>
    <x v="604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d v="2015-03-19T20:41:39"/>
    <d v="2015-04-15T21:50:00"/>
    <x v="38"/>
    <x v="145"/>
    <n v="12540.76"/>
    <x v="229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2:26:38"/>
    <d v="2016-02-02T12:26:38"/>
    <x v="13"/>
    <x v="15"/>
    <n v="13121"/>
    <x v="2291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2T22:44:15"/>
    <d v="2014-08-21T22:44:15"/>
    <x v="1"/>
    <x v="26"/>
    <n v="5308.26"/>
    <x v="2292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4:16:26"/>
    <d v="2014-09-09T23:52:00"/>
    <x v="18"/>
    <x v="592"/>
    <n v="15077"/>
    <x v="229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18:44:14"/>
    <d v="2016-04-27T08:16:00"/>
    <x v="44"/>
    <x v="9"/>
    <n v="745"/>
    <x v="2294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16:37:42"/>
    <d v="2014-12-31T16:22:00"/>
    <x v="31"/>
    <x v="11"/>
    <n v="8320"/>
    <x v="2295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4T19:20:55"/>
    <d v="2015-06-13T19:20:55"/>
    <x v="1"/>
    <x v="288"/>
    <n v="4000"/>
    <x v="313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4T23:02:40"/>
    <d v="2016-05-04T23:02:40"/>
    <x v="1"/>
    <x v="22"/>
    <n v="636"/>
    <x v="944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4:59:05"/>
    <d v="2017-02-08T04:59:05"/>
    <x v="1"/>
    <x v="108"/>
    <n v="1058.56"/>
    <x v="229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1:04:54"/>
    <d v="2015-05-28T10:59:00"/>
    <x v="18"/>
    <x v="83"/>
    <n v="75"/>
    <x v="843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3:16:53"/>
    <d v="2014-10-01T22:59:00"/>
    <x v="64"/>
    <x v="3"/>
    <n v="40"/>
    <x v="177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4:59:14"/>
    <d v="2015-03-01T20:04:00"/>
    <x v="61"/>
    <x v="52"/>
    <n v="0"/>
    <x v="10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17:59:50"/>
    <d v="2015-01-09T17:59:50"/>
    <x v="12"/>
    <x v="44"/>
    <n v="1"/>
    <x v="2297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0:16:24"/>
    <d v="2014-09-29T10:16:24"/>
    <x v="12"/>
    <x v="73"/>
    <n v="0"/>
    <x v="109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0:36:51"/>
    <d v="2016-04-03T09:36:51"/>
    <x v="18"/>
    <x v="283"/>
    <n v="0"/>
    <x v="10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3:59:00"/>
    <d v="2016-05-20T03:59:00"/>
    <x v="40"/>
    <x v="212"/>
    <n v="3.3899999999999997"/>
    <x v="374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d v="2014-07-09T17:27:26"/>
    <d v="2014-08-08T17:27:26"/>
    <x v="1"/>
    <x v="43"/>
    <n v="451"/>
    <x v="2298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1:35:34"/>
    <d v="2015-09-28T01:35:34"/>
    <x v="1"/>
    <x v="185"/>
    <n v="335"/>
    <x v="2299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3:49:08"/>
    <d v="2014-08-13T13:49:08"/>
    <x v="1"/>
    <x v="106"/>
    <n v="0"/>
    <x v="109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07:51:32"/>
    <d v="2015-09-30T13:00:00"/>
    <x v="18"/>
    <x v="3"/>
    <n v="6684"/>
    <x v="23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17:08:58"/>
    <d v="2016-10-22T17:08:58"/>
    <x v="6"/>
    <x v="10"/>
    <n v="587"/>
    <x v="2301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1T22:07:26"/>
    <d v="2015-11-22T01:59:00"/>
    <x v="0"/>
    <x v="131"/>
    <n v="8471"/>
    <x v="2302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4T20:19:32"/>
    <d v="2014-07-29T20:19:32"/>
    <x v="9"/>
    <x v="73"/>
    <n v="10"/>
    <x v="167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0:28:57"/>
    <d v="2016-07-10T00:28:57"/>
    <x v="1"/>
    <x v="604"/>
    <n v="30204"/>
    <x v="2303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17:31:19"/>
    <d v="2015-09-09T17:31:19"/>
    <x v="1"/>
    <x v="605"/>
    <n v="136"/>
    <x v="453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d v="2015-09-16T11:35:52"/>
    <d v="2015-10-16T11:35:52"/>
    <x v="1"/>
    <x v="202"/>
    <n v="175"/>
    <x v="230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15:00:34"/>
    <d v="2014-12-14T15:00:34"/>
    <x v="1"/>
    <x v="31"/>
    <n v="141"/>
    <x v="2305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2:36:09"/>
    <d v="2016-12-07T12:36:09"/>
    <x v="22"/>
    <x v="168"/>
    <n v="427.52"/>
    <x v="2306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2:34:41"/>
    <d v="2015-04-21T00:59:00"/>
    <x v="62"/>
    <x v="15"/>
    <n v="7173"/>
    <x v="2307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1:34:22"/>
    <d v="2016-10-29T20:46:00"/>
    <x v="21"/>
    <x v="15"/>
    <n v="2"/>
    <x v="111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1:25:00"/>
    <d v="2015-06-14T14:19:00"/>
    <x v="47"/>
    <x v="606"/>
    <n v="645"/>
    <x v="230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08:42:39"/>
    <d v="2016-03-10T08:42:39"/>
    <x v="1"/>
    <x v="254"/>
    <n v="24.86"/>
    <x v="230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29T21:27:20"/>
    <d v="2016-08-18T21:27:20"/>
    <x v="40"/>
    <x v="43"/>
    <n v="1296"/>
    <x v="231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0:38:43"/>
    <d v="2015-10-09T10:38:43"/>
    <x v="12"/>
    <x v="3"/>
    <n v="1506"/>
    <x v="231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17:57:58"/>
    <d v="2017-03-02T17:57:58"/>
    <x v="1"/>
    <x v="607"/>
    <n v="79.8"/>
    <x v="231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6T22:19:55"/>
    <d v="2015-02-25T22:19:55"/>
    <x v="1"/>
    <x v="175"/>
    <n v="71"/>
    <x v="231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2:07:15"/>
    <d v="2015-03-22T11:07:15"/>
    <x v="18"/>
    <x v="608"/>
    <n v="11226"/>
    <x v="231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7T19:40:44"/>
    <d v="2014-12-26T20:40:44"/>
    <x v="12"/>
    <x v="92"/>
    <n v="376"/>
    <x v="231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0T23:21:31"/>
    <d v="2015-09-19T23:21:31"/>
    <x v="1"/>
    <x v="106"/>
    <n v="2103"/>
    <x v="231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17:09:06"/>
    <d v="2015-11-15T18:09:06"/>
    <x v="1"/>
    <x v="7"/>
    <n v="0"/>
    <x v="109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08:31:18"/>
    <d v="2014-09-01T00:00:00"/>
    <x v="18"/>
    <x v="44"/>
    <n v="56"/>
    <x v="1237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2:22:11"/>
    <d v="2015-05-05T13:48:00"/>
    <x v="18"/>
    <x v="609"/>
    <n v="470"/>
    <x v="2317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16:12:39"/>
    <d v="2015-09-29T16:12:39"/>
    <x v="1"/>
    <x v="73"/>
    <n v="610"/>
    <x v="231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1:05:59"/>
    <d v="2015-08-17T11:05:59"/>
    <x v="12"/>
    <x v="235"/>
    <n v="56.499999999999993"/>
    <x v="116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1T22:36:30"/>
    <d v="2016-12-20T23:36:30"/>
    <x v="12"/>
    <x v="44"/>
    <n v="125"/>
    <x v="90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08:44:07"/>
    <d v="2015-01-08T08:41:00"/>
    <x v="1"/>
    <x v="135"/>
    <n v="126"/>
    <x v="2319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08:01:23"/>
    <d v="2016-07-08T20:59:00"/>
    <x v="0"/>
    <x v="73"/>
    <n v="5854"/>
    <x v="232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4:39:05"/>
    <d v="2015-05-01T13:39:05"/>
    <x v="42"/>
    <x v="610"/>
    <n v="11432"/>
    <x v="2321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17:45:43"/>
    <d v="2016-08-14T17:45:43"/>
    <x v="1"/>
    <x v="11"/>
    <n v="796"/>
    <x v="232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09:51:52"/>
    <d v="2015-10-15T17:00:00"/>
    <x v="61"/>
    <x v="74"/>
    <n v="1183.19"/>
    <x v="2323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16:49:01"/>
    <d v="2014-05-31T22:59:00"/>
    <x v="1"/>
    <x v="269"/>
    <n v="691.6"/>
    <x v="2324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4:05:56"/>
    <d v="2015-09-20T14:05:56"/>
    <x v="12"/>
    <x v="74"/>
    <n v="25"/>
    <x v="1882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1T19:36:20"/>
    <d v="2016-07-31T19:36:20"/>
    <x v="12"/>
    <x v="611"/>
    <n v="50"/>
    <x v="232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4:48:46"/>
    <d v="2015-05-20T14:48:46"/>
    <x v="1"/>
    <x v="44"/>
    <n v="795"/>
    <x v="232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07:05:01"/>
    <d v="2016-10-07T09:00:00"/>
    <x v="22"/>
    <x v="168"/>
    <n v="2195.2000000000003"/>
    <x v="232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4:00:49"/>
    <d v="2016-02-07T19:17:00"/>
    <x v="48"/>
    <x v="612"/>
    <n v="1758"/>
    <x v="232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d v="2016-01-12T23:33:11"/>
    <d v="2016-02-11T23:33:11"/>
    <x v="1"/>
    <x v="18"/>
    <n v="278"/>
    <x v="232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09:56:15"/>
    <d v="2014-10-20T09:56:15"/>
    <x v="1"/>
    <x v="15"/>
    <n v="1827"/>
    <x v="233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4:12:17"/>
    <d v="2015-07-16T02:56:00"/>
    <x v="18"/>
    <x v="493"/>
    <n v="338.99999999999994"/>
    <x v="748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3:10:18"/>
    <d v="2016-08-23T03:10:18"/>
    <x v="40"/>
    <x v="397"/>
    <n v="8010.24"/>
    <x v="2331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2T22:45:06"/>
    <d v="2015-06-11T22:45:06"/>
    <x v="12"/>
    <x v="613"/>
    <n v="11"/>
    <x v="2332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16:48:31"/>
    <d v="2015-02-02T21:00:00"/>
    <x v="0"/>
    <x v="425"/>
    <n v="853.19999999999993"/>
    <x v="2333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2:15:16"/>
    <d v="2014-10-19T00:00:00"/>
    <x v="58"/>
    <x v="614"/>
    <n v="2476"/>
    <x v="233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d v="2015-08-25T05:17:56"/>
    <d v="2015-09-16T17:00:00"/>
    <x v="23"/>
    <x v="107"/>
    <n v="52.480000000000004"/>
    <x v="2335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4:32:31"/>
    <d v="2015-05-11T14:32:31"/>
    <x v="36"/>
    <x v="141"/>
    <n v="7905"/>
    <x v="2336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1:19:54"/>
    <d v="2015-04-28T10:19:54"/>
    <x v="42"/>
    <x v="83"/>
    <n v="26"/>
    <x v="2337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3T22:00:10"/>
    <d v="2014-08-27T22:00:10"/>
    <x v="6"/>
    <x v="348"/>
    <n v="6633"/>
    <x v="2338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09T19:45:19"/>
    <d v="2017-02-18T19:45:19"/>
    <x v="4"/>
    <x v="73"/>
    <n v="10"/>
    <x v="167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09:17:00"/>
    <d v="2014-10-04T09:17:00"/>
    <x v="0"/>
    <x v="44"/>
    <n v="5328"/>
    <x v="2339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1T21:55:34"/>
    <d v="2016-10-31T21:55:34"/>
    <x v="12"/>
    <x v="40"/>
    <n v="521"/>
    <x v="234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2:33:02"/>
    <d v="2015-04-17T12:33:02"/>
    <x v="1"/>
    <x v="615"/>
    <n v="4635"/>
    <x v="234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0:10:50"/>
    <d v="2014-09-21T10:10:50"/>
    <x v="12"/>
    <x v="131"/>
    <n v="0"/>
    <x v="109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05:43:47"/>
    <d v="2016-06-05T05:43:47"/>
    <x v="1"/>
    <x v="312"/>
    <n v="33"/>
    <x v="41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07:22:05"/>
    <d v="2015-04-01T07:22:05"/>
    <x v="21"/>
    <x v="56"/>
    <n v="430"/>
    <x v="2342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3:59:20"/>
    <d v="2016-05-27T08:12:00"/>
    <x v="65"/>
    <x v="107"/>
    <n v="1.28"/>
    <x v="37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0:35:23"/>
    <d v="2016-07-02T10:35:23"/>
    <x v="19"/>
    <x v="71"/>
    <n v="170.5"/>
    <x v="69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4T20:05:32"/>
    <d v="2015-03-26T19:05:32"/>
    <x v="18"/>
    <x v="3"/>
    <n v="5"/>
    <x v="836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17:36:36"/>
    <d v="2016-05-05T16:36:36"/>
    <x v="42"/>
    <x v="616"/>
    <n v="144.63999999999999"/>
    <x v="2343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d v="2014-07-28T11:18:55"/>
    <d v="2014-09-26T11:18:55"/>
    <x v="12"/>
    <x v="103"/>
    <n v="7.6"/>
    <x v="2344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d v="2016-11-04T17:22:12"/>
    <d v="2016-11-09T18:22:12"/>
    <x v="71"/>
    <x v="317"/>
    <n v="116"/>
    <x v="2345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18:49:58"/>
    <d v="2016-07-09T18:49:58"/>
    <x v="1"/>
    <x v="335"/>
    <n v="85192"/>
    <x v="2346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3:43:21"/>
    <d v="2015-02-02T13:43:21"/>
    <x v="12"/>
    <x v="617"/>
    <n v="26"/>
    <x v="2347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7T23:57:52"/>
    <d v="2016-01-06T23:57:52"/>
    <x v="1"/>
    <x v="117"/>
    <n v="0"/>
    <x v="10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6T19:26:02"/>
    <d v="2016-03-27T18:26:02"/>
    <x v="18"/>
    <x v="73"/>
    <n v="1040"/>
    <x v="234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15:33:49"/>
    <d v="2015-03-01T15:33:49"/>
    <x v="1"/>
    <x v="74"/>
    <n v="0"/>
    <x v="10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4:49:01"/>
    <d v="2017-03-16T13:49:01"/>
    <x v="18"/>
    <x v="43"/>
    <n v="16291"/>
    <x v="2349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15:13:39"/>
    <d v="2017-04-18T14:13:39"/>
    <x v="45"/>
    <x v="23"/>
    <n v="10"/>
    <x v="417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0:21:56"/>
    <d v="2017-04-13T23:59:00"/>
    <x v="1"/>
    <x v="3"/>
    <n v="375"/>
    <x v="235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08:54:05"/>
    <d v="2017-04-08T07:54:05"/>
    <x v="18"/>
    <x v="613"/>
    <n v="645"/>
    <x v="235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3:24:20"/>
    <d v="2017-04-21T02:24:20"/>
    <x v="42"/>
    <x v="12"/>
    <n v="10"/>
    <x v="108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08:33:54"/>
    <d v="2017-03-24T07:33:54"/>
    <x v="18"/>
    <x v="2"/>
    <n v="691.2"/>
    <x v="1288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2:16:59"/>
    <d v="2017-03-27T11:16:59"/>
    <x v="32"/>
    <x v="107"/>
    <n v="288"/>
    <x v="2352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2T22:38:41"/>
    <d v="2017-04-03T22:38:41"/>
    <x v="23"/>
    <x v="618"/>
    <n v="162"/>
    <x v="2353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06:05:54"/>
    <d v="2017-03-31T17:59:00"/>
    <x v="8"/>
    <x v="2"/>
    <n v="817.92000000000007"/>
    <x v="2354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16:14:29"/>
    <d v="2017-05-03T14:12:00"/>
    <x v="40"/>
    <x v="61"/>
    <n v="50"/>
    <x v="422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0:30:07"/>
    <d v="2017-04-03T10:30:07"/>
    <x v="19"/>
    <x v="57"/>
    <n v="0"/>
    <x v="10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1:29:20"/>
    <d v="2017-03-24T23:33:00"/>
    <x v="39"/>
    <x v="619"/>
    <n v="132.30000000000001"/>
    <x v="2355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2:15:03"/>
    <d v="2017-04-07T11:15:03"/>
    <x v="18"/>
    <x v="228"/>
    <n v="108.47999999999999"/>
    <x v="2356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3:04:48"/>
    <d v="2017-04-16T15:00:00"/>
    <x v="16"/>
    <x v="51"/>
    <n v="291.53999999999996"/>
    <x v="2357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07:18:59"/>
    <d v="2017-03-19T06:18:59"/>
    <x v="18"/>
    <x v="620"/>
    <n v="57.6"/>
    <x v="2358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3:35:56"/>
    <d v="2017-04-09T03:35:56"/>
    <x v="14"/>
    <x v="602"/>
    <n v="0"/>
    <x v="109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07:55:07"/>
    <d v="2017-03-19T01:00:00"/>
    <x v="3"/>
    <x v="3"/>
    <n v="7540"/>
    <x v="2359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6T19:58:54"/>
    <d v="2017-03-27T18:58:54"/>
    <x v="42"/>
    <x v="73"/>
    <n v="0"/>
    <x v="10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1:22:46"/>
    <d v="2017-04-16T10:22:46"/>
    <x v="7"/>
    <x v="619"/>
    <n v="257.25"/>
    <x v="1139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18:15:55"/>
    <d v="2014-11-06T19:15:55"/>
    <x v="4"/>
    <x v="44"/>
    <n v="23505"/>
    <x v="236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0:58:04"/>
    <d v="2014-09-30T23:00:00"/>
    <x v="22"/>
    <x v="48"/>
    <n v="2361"/>
    <x v="2361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2T19:25:00"/>
    <d v="2012-12-06T21:00:00"/>
    <x v="34"/>
    <x v="23"/>
    <n v="1300"/>
    <x v="8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1:20:03"/>
    <d v="2011-01-24T23:00:00"/>
    <x v="37"/>
    <x v="8"/>
    <n v="3535"/>
    <x v="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15:09:34"/>
    <d v="2014-09-10T15:09:34"/>
    <x v="1"/>
    <x v="8"/>
    <n v="3514"/>
    <x v="8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15:49:27"/>
    <d v="2013-11-02T15:49:27"/>
    <x v="1"/>
    <x v="350"/>
    <n v="2983.68"/>
    <x v="236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0T22:42:17"/>
    <d v="2011-04-30T23:59:00"/>
    <x v="0"/>
    <x v="10"/>
    <n v="10067.5"/>
    <x v="236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16:00:58"/>
    <d v="2012-04-01T15:00:58"/>
    <x v="18"/>
    <x v="156"/>
    <n v="7905"/>
    <x v="236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06:58:45"/>
    <d v="2012-12-20T06:58:45"/>
    <x v="1"/>
    <x v="194"/>
    <n v="12064.294399999999"/>
    <x v="236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17:52:24"/>
    <d v="2012-06-01T17:52:24"/>
    <x v="6"/>
    <x v="138"/>
    <n v="5600"/>
    <x v="236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3:55:05"/>
    <d v="2014-07-19T00:00:00"/>
    <x v="28"/>
    <x v="26"/>
    <n v="4040"/>
    <x v="5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15:09:12"/>
    <d v="2013-07-22T15:09:12"/>
    <x v="1"/>
    <x v="11"/>
    <n v="5700"/>
    <x v="2005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6T20:36:01"/>
    <d v="2012-01-18T18:00:00"/>
    <x v="43"/>
    <x v="61"/>
    <n v="2002.22"/>
    <x v="2367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1:21:27"/>
    <d v="2014-08-12T23:59:00"/>
    <x v="23"/>
    <x v="67"/>
    <n v="4569"/>
    <x v="141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07:52:02"/>
    <d v="2014-10-15T07:52:02"/>
    <x v="1"/>
    <x v="38"/>
    <n v="2690.56"/>
    <x v="2368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1:27:42"/>
    <d v="2014-07-06T21:00:00"/>
    <x v="38"/>
    <x v="26"/>
    <n v="5086"/>
    <x v="2369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3:05:25"/>
    <d v="2014-06-15T13:05:25"/>
    <x v="1"/>
    <x v="128"/>
    <n v="14450"/>
    <x v="237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4:20:15"/>
    <d v="2014-06-09T14:20:15"/>
    <x v="39"/>
    <x v="34"/>
    <n v="2669"/>
    <x v="2371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0T22:49:20"/>
    <d v="2011-05-02T22:59:00"/>
    <x v="23"/>
    <x v="56"/>
    <n v="1220"/>
    <x v="2372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1:35:53"/>
    <d v="2014-11-26T02:59:00"/>
    <x v="31"/>
    <x v="21"/>
    <n v="56079.83"/>
    <x v="237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8T23:13:01"/>
    <d v="2014-08-01T23:13:01"/>
    <x v="21"/>
    <x v="10"/>
    <n v="3485"/>
    <x v="2374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2T21:32:33"/>
    <d v="2014-06-13T17:00:00"/>
    <x v="0"/>
    <x v="34"/>
    <n v="3105"/>
    <x v="2375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d v="2013-11-13T12:42:41"/>
    <d v="2013-12-12T23:59:00"/>
    <x v="18"/>
    <x v="6"/>
    <n v="8241"/>
    <x v="2376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29T20:55:44"/>
    <d v="2014-07-01T23:00:00"/>
    <x v="39"/>
    <x v="18"/>
    <n v="2245"/>
    <x v="2377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09:35:58"/>
    <d v="2016-05-06T09:35:58"/>
    <x v="1"/>
    <x v="82"/>
    <n v="9749.76"/>
    <x v="237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2:31:08"/>
    <d v="2012-02-14T12:31:08"/>
    <x v="1"/>
    <x v="18"/>
    <n v="2300"/>
    <x v="213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16:04:52"/>
    <d v="2014-09-26T16:04:52"/>
    <x v="1"/>
    <x v="3"/>
    <n v="10300"/>
    <x v="288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15:45:08"/>
    <d v="2014-08-25T15:45:08"/>
    <x v="21"/>
    <x v="10"/>
    <n v="3034"/>
    <x v="2379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d v="2010-12-19T16:17:07"/>
    <d v="2011-02-17T16:17:07"/>
    <x v="12"/>
    <x v="11"/>
    <n v="5478"/>
    <x v="238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17:20:31"/>
    <d v="2013-08-18T10:00:00"/>
    <x v="14"/>
    <x v="214"/>
    <n v="2182"/>
    <x v="238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1:00:09"/>
    <d v="2014-06-21T11:00:09"/>
    <x v="1"/>
    <x v="34"/>
    <n v="2935"/>
    <x v="2382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09:31:15"/>
    <d v="2014-07-16T09:31:15"/>
    <x v="1"/>
    <x v="16"/>
    <n v="3297.28"/>
    <x v="238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1:51:11"/>
    <d v="2013-05-06T11:51:11"/>
    <x v="9"/>
    <x v="496"/>
    <n v="4794.82"/>
    <x v="238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4:54:09"/>
    <d v="2014-06-20T04:54:09"/>
    <x v="1"/>
    <x v="100"/>
    <n v="1839.3600000000001"/>
    <x v="2385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2:26:27"/>
    <d v="2014-06-15T11:00:00"/>
    <x v="14"/>
    <x v="2"/>
    <n v="697.6"/>
    <x v="2229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17:47:01"/>
    <d v="2012-01-31T12:00:00"/>
    <x v="60"/>
    <x v="156"/>
    <n v="7062"/>
    <x v="2214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4:04:29"/>
    <d v="2013-08-23T14:04:29"/>
    <x v="10"/>
    <x v="34"/>
    <n v="2725"/>
    <x v="22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18:50:31"/>
    <d v="2014-07-01T18:50:31"/>
    <x v="1"/>
    <x v="406"/>
    <n v="4610"/>
    <x v="238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18:27:21"/>
    <d v="2014-07-16T18:27:21"/>
    <x v="36"/>
    <x v="107"/>
    <n v="1280"/>
    <x v="3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17:10:38"/>
    <d v="2014-09-16T16:00:00"/>
    <x v="18"/>
    <x v="329"/>
    <n v="4185.6000000000004"/>
    <x v="2387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0:59:33"/>
    <d v="2014-08-04T10:59:33"/>
    <x v="32"/>
    <x v="43"/>
    <n v="17444"/>
    <x v="2388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4:58:22"/>
    <d v="2015-06-10T04:58:22"/>
    <x v="22"/>
    <x v="57"/>
    <n v="166.4"/>
    <x v="2389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3:18:52"/>
    <d v="2015-05-24T03:18:52"/>
    <x v="1"/>
    <x v="621"/>
    <n v="745.8"/>
    <x v="239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8T22:37:55"/>
    <d v="2016-12-08T23:37:55"/>
    <x v="1"/>
    <x v="269"/>
    <n v="0"/>
    <x v="109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3:07:49"/>
    <d v="2016-08-16T13:07:49"/>
    <x v="12"/>
    <x v="288"/>
    <n v="151"/>
    <x v="23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17:34:19"/>
    <d v="2015-02-28T17:00:00"/>
    <x v="7"/>
    <x v="168"/>
    <n v="130.56"/>
    <x v="39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18:14:16"/>
    <d v="2015-02-20T18:14:16"/>
    <x v="11"/>
    <x v="194"/>
    <n v="751.36"/>
    <x v="2392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6T20:29:58"/>
    <d v="2015-07-26T20:29:58"/>
    <x v="1"/>
    <x v="40"/>
    <n v="0"/>
    <x v="109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09:15:42"/>
    <d v="2015-02-12T09:15:42"/>
    <x v="1"/>
    <x v="8"/>
    <n v="2070"/>
    <x v="2393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09:21:15"/>
    <d v="2015-08-01T09:00:00"/>
    <x v="42"/>
    <x v="622"/>
    <n v="1800"/>
    <x v="2394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d v="2015-01-05T06:50:18"/>
    <d v="2015-02-04T06:50:18"/>
    <x v="1"/>
    <x v="46"/>
    <n v="137.4"/>
    <x v="239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05:11:17"/>
    <d v="2015-02-16T05:11:17"/>
    <x v="20"/>
    <x v="67"/>
    <n v="16.5"/>
    <x v="45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3:16:58"/>
    <d v="2014-09-06T16:00:00"/>
    <x v="1"/>
    <x v="11"/>
    <n v="2608"/>
    <x v="2396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2:41:41"/>
    <d v="2016-04-30T00:34:00"/>
    <x v="18"/>
    <x v="83"/>
    <n v="1"/>
    <x v="13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3:24:37"/>
    <d v="2014-08-31T13:24:37"/>
    <x v="22"/>
    <x v="38"/>
    <n v="32"/>
    <x v="239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15:29:06"/>
    <d v="2015-12-14T00:59:00"/>
    <x v="47"/>
    <x v="11"/>
    <n v="2726"/>
    <x v="2398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18:43:42"/>
    <d v="2015-09-25T18:43:42"/>
    <x v="1"/>
    <x v="31"/>
    <n v="250"/>
    <x v="18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1:27:59"/>
    <d v="2015-07-17T11:14:00"/>
    <x v="18"/>
    <x v="9"/>
    <n v="0"/>
    <x v="10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3:59:32"/>
    <d v="2015-05-01T03:59:32"/>
    <x v="1"/>
    <x v="42"/>
    <n v="349.44"/>
    <x v="2399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1:37:31"/>
    <d v="2015-09-19T01:37:31"/>
    <x v="1"/>
    <x v="11"/>
    <n v="0"/>
    <x v="10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1:40:07"/>
    <d v="2015-04-23T00:40:07"/>
    <x v="42"/>
    <x v="138"/>
    <n v="2550"/>
    <x v="24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09:31:17"/>
    <d v="2014-07-28T09:31:17"/>
    <x v="22"/>
    <x v="11"/>
    <n v="5175"/>
    <x v="99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0:17:38"/>
    <d v="2014-06-20T18:00:00"/>
    <x v="15"/>
    <x v="291"/>
    <n v="11335.7"/>
    <x v="2401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17:28:39"/>
    <d v="2012-05-31T22:59:00"/>
    <x v="66"/>
    <x v="10"/>
    <n v="3773"/>
    <x v="240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09:04:40"/>
    <d v="2014-08-14T21:00:00"/>
    <x v="0"/>
    <x v="401"/>
    <n v="27541"/>
    <x v="240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4:05:51"/>
    <d v="2014-08-08T14:05:51"/>
    <x v="1"/>
    <x v="26"/>
    <n v="5050"/>
    <x v="2404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3:19:19"/>
    <d v="2015-07-26T13:19:19"/>
    <x v="4"/>
    <x v="183"/>
    <n v="7688.96"/>
    <x v="2405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4:01:13"/>
    <d v="2016-01-05T18:55:00"/>
    <x v="61"/>
    <x v="443"/>
    <n v="15687.68"/>
    <x v="240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0:57:51"/>
    <d v="2015-09-09T22:59:00"/>
    <x v="61"/>
    <x v="21"/>
    <n v="35123"/>
    <x v="2407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06:06:11"/>
    <d v="2015-07-11T09:30:00"/>
    <x v="0"/>
    <x v="38"/>
    <n v="2561.2800000000002"/>
    <x v="2408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08:06:24"/>
    <d v="2016-11-04T08:06:24"/>
    <x v="1"/>
    <x v="67"/>
    <n v="5221"/>
    <x v="227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7T19:03:06"/>
    <d v="2014-12-30T19:00:00"/>
    <x v="15"/>
    <x v="443"/>
    <n v="15682.56"/>
    <x v="829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18:35:47"/>
    <d v="2015-03-22T17:35:47"/>
    <x v="35"/>
    <x v="44"/>
    <n v="20022"/>
    <x v="240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15:00:04"/>
    <d v="2017-03-12T16:00:00"/>
    <x v="35"/>
    <x v="43"/>
    <n v="15126"/>
    <x v="241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1:43:23"/>
    <d v="2015-07-05T11:43:23"/>
    <x v="6"/>
    <x v="123"/>
    <n v="5295.36"/>
    <x v="241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08:58:17"/>
    <d v="2015-10-24T16:29:00"/>
    <x v="0"/>
    <x v="34"/>
    <n v="3120"/>
    <x v="241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15:02:56"/>
    <d v="2015-08-20T15:02:56"/>
    <x v="1"/>
    <x v="623"/>
    <n v="3395"/>
    <x v="241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15:25:13"/>
    <d v="2017-01-10T00:00:00"/>
    <x v="66"/>
    <x v="12"/>
    <n v="30610"/>
    <x v="241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08:25:38"/>
    <d v="2016-06-03T16:00:00"/>
    <x v="22"/>
    <x v="18"/>
    <n v="2047"/>
    <x v="110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09:00:12"/>
    <d v="2015-10-30T09:00:12"/>
    <x v="1"/>
    <x v="100"/>
    <n v="1600"/>
    <x v="44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16:10:36"/>
    <d v="2017-01-17T16:10:36"/>
    <x v="1"/>
    <x v="100"/>
    <n v="1920"/>
    <x v="106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2:01:24"/>
    <d v="2015-12-16T23:59:00"/>
    <x v="0"/>
    <x v="156"/>
    <n v="7164"/>
    <x v="2415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1:59:58"/>
    <d v="2014-11-20T02:59:58"/>
    <x v="1"/>
    <x v="44"/>
    <n v="21573"/>
    <x v="241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5T23:02:06"/>
    <d v="2014-09-30T22:59:00"/>
    <x v="21"/>
    <x v="30"/>
    <n v="2857"/>
    <x v="2417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17:39:07"/>
    <d v="2016-04-16T17:39:07"/>
    <x v="1"/>
    <x v="31"/>
    <n v="1610"/>
    <x v="2418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4:31:57"/>
    <d v="2016-05-03T22:59:00"/>
    <x v="1"/>
    <x v="31"/>
    <n v="1312"/>
    <x v="2419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4:19:15"/>
    <d v="2017-03-02T14:19:15"/>
    <x v="1"/>
    <x v="11"/>
    <n v="5940"/>
    <x v="242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3:56:48"/>
    <d v="2017-02-01T18:31:00"/>
    <x v="39"/>
    <x v="123"/>
    <n v="5140.1088"/>
    <x v="242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3:20:51"/>
    <d v="2016-07-01T03:20:51"/>
    <x v="1"/>
    <x v="43"/>
    <n v="15481"/>
    <x v="242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17:00:33"/>
    <d v="2016-12-28T17:00:33"/>
    <x v="1"/>
    <x v="44"/>
    <n v="20120"/>
    <x v="181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06:23:04"/>
    <d v="2015-09-28T22:59:00"/>
    <x v="17"/>
    <x v="21"/>
    <n v="35275.64"/>
    <x v="2423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07:14:58"/>
    <d v="2015-07-01T07:14:58"/>
    <x v="1"/>
    <x v="624"/>
    <n v="4025.6"/>
    <x v="2424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09-30T21:08:13"/>
    <d v="2015-10-25T18:59:00"/>
    <x v="34"/>
    <x v="625"/>
    <n v="7947.4943999999996"/>
    <x v="2425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1:39:08"/>
    <d v="2017-02-16T18:00:00"/>
    <x v="31"/>
    <x v="25"/>
    <n v="3861.76"/>
    <x v="52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2:47:50"/>
    <d v="2014-10-14T01:59:00"/>
    <x v="15"/>
    <x v="0"/>
    <n v="9801"/>
    <x v="2426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3:08:12"/>
    <d v="2014-09-19T13:08:12"/>
    <x v="1"/>
    <x v="3"/>
    <n v="12730.42"/>
    <x v="2427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4T21:19:22"/>
    <d v="2015-10-08T19:00:00"/>
    <x v="17"/>
    <x v="6"/>
    <n v="8227"/>
    <x v="2428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1:39:42"/>
    <d v="2016-12-01T12:39:42"/>
    <x v="1"/>
    <x v="469"/>
    <n v="2108.16"/>
    <x v="2429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09:24:18"/>
    <d v="2015-06-11T21:00:00"/>
    <x v="0"/>
    <x v="340"/>
    <n v="21904"/>
    <x v="243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06:20:00"/>
    <d v="2015-09-11T22:59:00"/>
    <x v="31"/>
    <x v="3"/>
    <n v="11122"/>
    <x v="243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05:25:12"/>
    <d v="2015-07-12T05:25:12"/>
    <x v="1"/>
    <x v="62"/>
    <n v="3387.52"/>
    <x v="243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16:19:17"/>
    <d v="2015-04-04T15:19:17"/>
    <x v="18"/>
    <x v="15"/>
    <n v="12095"/>
    <x v="2433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2:55:14"/>
    <d v="2015-06-20T12:55:14"/>
    <x v="1"/>
    <x v="138"/>
    <n v="5771"/>
    <x v="243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2:48:44"/>
    <d v="2014-11-05T13:48:44"/>
    <x v="1"/>
    <x v="73"/>
    <n v="25388"/>
    <x v="2435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2:32:46"/>
    <d v="2015-06-21T12:32:46"/>
    <x v="1"/>
    <x v="61"/>
    <n v="1661"/>
    <x v="1629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d v="2016-08-08T06:20:40"/>
    <d v="2016-09-07T06:20:40"/>
    <x v="1"/>
    <x v="425"/>
    <n v="3681.28"/>
    <x v="2436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08:50:28"/>
    <d v="2016-09-07T22:45:00"/>
    <x v="10"/>
    <x v="44"/>
    <n v="20365"/>
    <x v="2437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3T21:03:29"/>
    <d v="2015-03-25T20:03:29"/>
    <x v="18"/>
    <x v="503"/>
    <n v="16849.28"/>
    <x v="2438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3:26:15"/>
    <d v="2014-10-07T13:26:15"/>
    <x v="1"/>
    <x v="159"/>
    <n v="672"/>
    <x v="1301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08:46:17"/>
    <d v="2015-06-10T22:59:00"/>
    <x v="22"/>
    <x v="3"/>
    <n v="12806"/>
    <x v="2439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08:25:52"/>
    <d v="2017-02-22T08:25:52"/>
    <x v="1"/>
    <x v="38"/>
    <n v="2721.2671999999998"/>
    <x v="244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16:17:41"/>
    <d v="2015-01-08T16:17:41"/>
    <x v="1"/>
    <x v="156"/>
    <n v="7365"/>
    <x v="24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3:15:45"/>
    <d v="2016-09-30T22:59:00"/>
    <x v="18"/>
    <x v="401"/>
    <n v="24418.6"/>
    <x v="244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1:08:38"/>
    <d v="2015-11-30T12:08:38"/>
    <x v="6"/>
    <x v="11"/>
    <n v="5462"/>
    <x v="2443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2:24:36"/>
    <d v="2015-07-16T12:24:36"/>
    <x v="1"/>
    <x v="172"/>
    <n v="3315"/>
    <x v="2444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2:34:22"/>
    <d v="2014-12-21T23:00:00"/>
    <x v="1"/>
    <x v="626"/>
    <n v="12571"/>
    <x v="2445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07:23:08"/>
    <d v="2015-10-30T16:00:00"/>
    <x v="17"/>
    <x v="34"/>
    <n v="2804.16"/>
    <x v="2446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4:12:18"/>
    <d v="2015-01-28T17:00:00"/>
    <x v="3"/>
    <x v="34"/>
    <n v="2575"/>
    <x v="28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2:05:15"/>
    <d v="2015-12-03T12:00:00"/>
    <x v="18"/>
    <x v="300"/>
    <n v="5003.6399999999994"/>
    <x v="244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07:52:02"/>
    <d v="2015-06-12T16:00:00"/>
    <x v="0"/>
    <x v="32"/>
    <n v="7877"/>
    <x v="244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3:11:00"/>
    <d v="2015-07-17T13:11:00"/>
    <x v="1"/>
    <x v="43"/>
    <n v="15315"/>
    <x v="82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16:42:08"/>
    <d v="2016-08-24T16:42:08"/>
    <x v="3"/>
    <x v="18"/>
    <n v="2560"/>
    <x v="604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d v="2015-05-13T04:29:57"/>
    <d v="2015-06-16T06:00:00"/>
    <x v="35"/>
    <x v="42"/>
    <n v="10393.6"/>
    <x v="244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d v="2015-06-12T07:47:45"/>
    <d v="2015-07-12T07:47:45"/>
    <x v="1"/>
    <x v="627"/>
    <n v="2342.4"/>
    <x v="66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05:29:35"/>
    <d v="2014-11-02T06:29:35"/>
    <x v="1"/>
    <x v="16"/>
    <n v="2496"/>
    <x v="2148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07:00:09"/>
    <d v="2015-11-06T08:00:09"/>
    <x v="1"/>
    <x v="3"/>
    <n v="15443"/>
    <x v="245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4:14:02"/>
    <d v="2016-09-14T14:00:00"/>
    <x v="13"/>
    <x v="26"/>
    <n v="4296"/>
    <x v="20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1:54:32"/>
    <d v="2016-03-15T16:00:00"/>
    <x v="7"/>
    <x v="439"/>
    <n v="15705"/>
    <x v="2451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16:07:51"/>
    <d v="2015-02-08T23:30:00"/>
    <x v="14"/>
    <x v="48"/>
    <n v="1805"/>
    <x v="2452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d v="2016-02-26T17:47:59"/>
    <d v="2016-03-31T22:59:00"/>
    <x v="35"/>
    <x v="274"/>
    <n v="3996.08"/>
    <x v="2453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d v="2014-10-19T11:23:26"/>
    <d v="2014-11-18T12:23:26"/>
    <x v="1"/>
    <x v="194"/>
    <n v="6950.4000000000005"/>
    <x v="1894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15:21:43"/>
    <d v="2015-05-30T15:21:43"/>
    <x v="1"/>
    <x v="62"/>
    <n v="3308.8"/>
    <x v="1952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1T21:27:39"/>
    <d v="2016-03-31T20:27:39"/>
    <x v="18"/>
    <x v="628"/>
    <n v="6628"/>
    <x v="2454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3:09:58"/>
    <d v="2015-06-01T00:00:00"/>
    <x v="35"/>
    <x v="18"/>
    <n v="2060"/>
    <x v="28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2T19:28:25"/>
    <d v="2015-09-01T19:28:25"/>
    <x v="1"/>
    <x v="11"/>
    <n v="6080"/>
    <x v="245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5T23:39:48"/>
    <d v="2016-04-28T23:39:48"/>
    <x v="7"/>
    <x v="629"/>
    <n v="31820.5"/>
    <x v="245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2:51:38"/>
    <d v="2016-02-10T16:00:00"/>
    <x v="0"/>
    <x v="572"/>
    <n v="1072.6400000000001"/>
    <x v="2457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16:14:13"/>
    <d v="2016-01-29T00:59:00"/>
    <x v="62"/>
    <x v="10"/>
    <n v="3048"/>
    <x v="26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17:37:06"/>
    <d v="2017-02-28T00:00:00"/>
    <x v="0"/>
    <x v="630"/>
    <n v="5604"/>
    <x v="2458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15:09:42"/>
    <d v="2016-08-15T15:09:42"/>
    <x v="1"/>
    <x v="43"/>
    <n v="15265"/>
    <x v="2459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3:00:28"/>
    <d v="2015-11-28T13:00:28"/>
    <x v="9"/>
    <x v="214"/>
    <n v="1900"/>
    <x v="31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3:35:15"/>
    <d v="2016-06-20T18:00:00"/>
    <x v="8"/>
    <x v="168"/>
    <n v="12833.9072"/>
    <x v="246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3:50:02"/>
    <d v="2017-02-20T03:50:02"/>
    <x v="31"/>
    <x v="2"/>
    <n v="851.4688000000001"/>
    <x v="246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07:21:31"/>
    <d v="2017-03-11T07:21:31"/>
    <x v="1"/>
    <x v="38"/>
    <n v="3102.7200000000003"/>
    <x v="246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1:51:40"/>
    <d v="2015-09-16T22:59:00"/>
    <x v="0"/>
    <x v="9"/>
    <n v="570"/>
    <x v="2005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3:29:08"/>
    <d v="2015-12-04T14:29:08"/>
    <x v="12"/>
    <x v="631"/>
    <n v="369.92"/>
    <x v="2463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05:12:32"/>
    <d v="2017-03-04T05:12:32"/>
    <x v="1"/>
    <x v="632"/>
    <n v="5215.6000000000004"/>
    <x v="2464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07:59:14"/>
    <d v="2015-06-16T07:59:14"/>
    <x v="1"/>
    <x v="39"/>
    <n v="908.80000000000007"/>
    <x v="124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05:37:09"/>
    <d v="2016-09-26T05:37:09"/>
    <x v="1"/>
    <x v="602"/>
    <n v="921.61279999999999"/>
    <x v="246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3:09:32"/>
    <d v="2015-11-22T17:00:00"/>
    <x v="22"/>
    <x v="16"/>
    <n v="2766.08"/>
    <x v="246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3:30:56"/>
    <d v="2015-07-27T17:59:00"/>
    <x v="19"/>
    <x v="426"/>
    <n v="7045.12"/>
    <x v="246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17:59:28"/>
    <d v="2015-09-12T19:00:00"/>
    <x v="32"/>
    <x v="3"/>
    <n v="10173"/>
    <x v="246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17:01:03"/>
    <d v="2015-10-14T17:01:03"/>
    <x v="1"/>
    <x v="10"/>
    <n v="3486"/>
    <x v="246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2:51:02"/>
    <d v="2015-04-29T12:51:02"/>
    <x v="22"/>
    <x v="10"/>
    <n v="4085"/>
    <x v="247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2:39:36"/>
    <d v="2016-08-01T01:59:00"/>
    <x v="7"/>
    <x v="10"/>
    <n v="4004"/>
    <x v="1437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d v="2016-11-07T03:26:16"/>
    <d v="2016-12-07T03:26:16"/>
    <x v="1"/>
    <x v="633"/>
    <n v="9814.0499999999993"/>
    <x v="2471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0:38:04"/>
    <d v="2015-03-28T09:38:04"/>
    <x v="35"/>
    <x v="48"/>
    <n v="2086"/>
    <x v="2472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09:59:12"/>
    <d v="2016-12-22T09:59:12"/>
    <x v="1"/>
    <x v="43"/>
    <n v="15677.5"/>
    <x v="2473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15:32:28"/>
    <d v="2015-07-31T15:32:28"/>
    <x v="1"/>
    <x v="26"/>
    <n v="4081"/>
    <x v="2474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0:15:42"/>
    <d v="2016-06-09T22:00:00"/>
    <x v="61"/>
    <x v="61"/>
    <n v="2630"/>
    <x v="2475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4T20:22:19"/>
    <d v="2016-05-14T20:22:19"/>
    <x v="1"/>
    <x v="31"/>
    <n v="1066.8"/>
    <x v="2476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16:02:45"/>
    <d v="2016-04-13T16:02:45"/>
    <x v="22"/>
    <x v="8"/>
    <n v="4280"/>
    <x v="2477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d v="2016-09-15T10:36:18"/>
    <d v="2016-10-16T10:36:18"/>
    <x v="0"/>
    <x v="377"/>
    <n v="714.24"/>
    <x v="247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17:17:05"/>
    <d v="2015-10-06T17:17:05"/>
    <x v="1"/>
    <x v="158"/>
    <n v="6505"/>
    <x v="14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2:00:10"/>
    <d v="2015-10-17T02:00:10"/>
    <x v="1"/>
    <x v="34"/>
    <n v="2746"/>
    <x v="2479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d v="2016-10-21T14:25:46"/>
    <d v="2016-11-11T17:00:00"/>
    <x v="22"/>
    <x v="34"/>
    <n v="2501"/>
    <x v="248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0:51:57"/>
    <d v="2016-01-26T20:00:00"/>
    <x v="55"/>
    <x v="18"/>
    <n v="2321"/>
    <x v="2481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1:25:11"/>
    <d v="2015-05-08T15:05:00"/>
    <x v="38"/>
    <x v="572"/>
    <n v="2158.08"/>
    <x v="2482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2:17:21"/>
    <d v="2016-05-06T02:17:21"/>
    <x v="1"/>
    <x v="123"/>
    <n v="5632"/>
    <x v="1249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15:54:35"/>
    <d v="2014-08-08T08:54:00"/>
    <x v="15"/>
    <x v="634"/>
    <n v="11747.18"/>
    <x v="248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8T19:57:04"/>
    <d v="2016-06-07T19:57:04"/>
    <x v="1"/>
    <x v="635"/>
    <n v="1115"/>
    <x v="248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2:14:53"/>
    <d v="2016-04-10T21:30:00"/>
    <x v="45"/>
    <x v="239"/>
    <n v="1909.1200000000001"/>
    <x v="2485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09:03:06"/>
    <d v="2015-01-31T09:03:06"/>
    <x v="11"/>
    <x v="2"/>
    <n v="691.2"/>
    <x v="1288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2T20:05:57"/>
    <d v="2016-06-21T20:05:57"/>
    <x v="1"/>
    <x v="34"/>
    <n v="2525"/>
    <x v="5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1T21:24:25"/>
    <d v="2014-10-15T22:59:00"/>
    <x v="21"/>
    <x v="9"/>
    <n v="537"/>
    <x v="202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0T19:14:56"/>
    <d v="2016-06-21T22:55:00"/>
    <x v="23"/>
    <x v="172"/>
    <n v="3350"/>
    <x v="2486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3:46:48"/>
    <d v="2016-09-25T03:46:48"/>
    <x v="1"/>
    <x v="107"/>
    <n v="1611.52"/>
    <x v="2487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d v="2016-05-22T08:59:50"/>
    <d v="2016-06-05T08:59:50"/>
    <x v="21"/>
    <x v="546"/>
    <n v="1723.2499999999998"/>
    <x v="66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3:51:17"/>
    <d v="2015-04-05T12:51:17"/>
    <x v="35"/>
    <x v="173"/>
    <n v="576"/>
    <x v="2488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2:08:25"/>
    <d v="2015-03-08T11:08:25"/>
    <x v="18"/>
    <x v="6"/>
    <n v="8110"/>
    <x v="30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3:59:26"/>
    <d v="2016-05-08T03:59:26"/>
    <x v="1"/>
    <x v="572"/>
    <n v="1036.8"/>
    <x v="988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08:48:03"/>
    <d v="2014-07-04T20:00:00"/>
    <x v="75"/>
    <x v="48"/>
    <n v="2635"/>
    <x v="2489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2:45:08"/>
    <d v="2014-07-27T18:00:00"/>
    <x v="2"/>
    <x v="107"/>
    <n v="1495.04"/>
    <x v="249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16:17:48"/>
    <d v="2015-04-01T15:17:48"/>
    <x v="18"/>
    <x v="16"/>
    <n v="2040.32"/>
    <x v="249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1:44:46"/>
    <d v="2015-10-06T11:44:46"/>
    <x v="6"/>
    <x v="11"/>
    <n v="5226"/>
    <x v="2492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15:38:50"/>
    <d v="2014-07-19T15:38:50"/>
    <x v="1"/>
    <x v="32"/>
    <n v="6000"/>
    <x v="3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1:14:40"/>
    <d v="2015-06-15T11:14:40"/>
    <x v="23"/>
    <x v="8"/>
    <n v="3660"/>
    <x v="249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07:30:22"/>
    <d v="2015-07-30T07:30:22"/>
    <x v="1"/>
    <x v="636"/>
    <n v="5366"/>
    <x v="249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1:10:46"/>
    <d v="2014-08-03T18:00:00"/>
    <x v="38"/>
    <x v="194"/>
    <n v="6420.4800000000005"/>
    <x v="249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4:34:06"/>
    <d v="2016-04-05T03:34:06"/>
    <x v="38"/>
    <x v="60"/>
    <n v="320"/>
    <x v="31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1:46:07"/>
    <d v="2014-10-10T16:00:00"/>
    <x v="22"/>
    <x v="62"/>
    <n v="3526.4"/>
    <x v="1104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08:48:00"/>
    <d v="2017-02-24T08:48:00"/>
    <x v="22"/>
    <x v="43"/>
    <n v="15327"/>
    <x v="2496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0:58:38"/>
    <d v="2016-07-28T10:58:38"/>
    <x v="1"/>
    <x v="6"/>
    <n v="8348"/>
    <x v="2497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18:22:34"/>
    <d v="2016-12-06T18:22:34"/>
    <x v="9"/>
    <x v="10"/>
    <n v="4145"/>
    <x v="2498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4:10:21"/>
    <d v="2016-06-12T12:00:00"/>
    <x v="23"/>
    <x v="637"/>
    <n v="4288"/>
    <x v="3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2:06:50"/>
    <d v="2015-03-31T23:59:00"/>
    <x v="15"/>
    <x v="32"/>
    <n v="6100"/>
    <x v="66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16:59:44"/>
    <d v="2016-04-13T08:18:00"/>
    <x v="32"/>
    <x v="602"/>
    <n v="1536"/>
    <x v="2499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0T23:48:13"/>
    <d v="2014-08-29T23:48:13"/>
    <x v="1"/>
    <x v="67"/>
    <n v="4565"/>
    <x v="250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7T21:32:48"/>
    <d v="2015-04-17T19:37:00"/>
    <x v="47"/>
    <x v="9"/>
    <n v="650"/>
    <x v="214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8T19:35:10"/>
    <d v="2015-02-25T19:35:10"/>
    <x v="36"/>
    <x v="61"/>
    <n v="1650"/>
    <x v="1249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08:14:14"/>
    <d v="2016-05-08T16:00:00"/>
    <x v="21"/>
    <x v="38"/>
    <n v="3057.92"/>
    <x v="2501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08:24:40"/>
    <d v="2016-04-29T22:59:00"/>
    <x v="17"/>
    <x v="138"/>
    <n v="5516"/>
    <x v="250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2T21:39:32"/>
    <d v="2016-06-13T12:00:00"/>
    <x v="22"/>
    <x v="31"/>
    <n v="1534"/>
    <x v="2503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1:50:11"/>
    <d v="2015-11-29T18:00:00"/>
    <x v="6"/>
    <x v="419"/>
    <n v="4130.1499999999996"/>
    <x v="2504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4:29:25"/>
    <d v="2014-07-23T06:00:00"/>
    <x v="61"/>
    <x v="194"/>
    <n v="6470.4000000000005"/>
    <x v="94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18:49:38"/>
    <d v="2016-07-01T18:00:00"/>
    <x v="53"/>
    <x v="194"/>
    <n v="6881.28"/>
    <x v="2505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05:22:30"/>
    <d v="2016-05-02T18:00:00"/>
    <x v="55"/>
    <x v="2"/>
    <n v="2016"/>
    <x v="2506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2:26:46"/>
    <d v="2015-10-28T23:01:00"/>
    <x v="6"/>
    <x v="10"/>
    <n v="3058"/>
    <x v="2507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09:52:07"/>
    <d v="2016-05-10T06:17:00"/>
    <x v="2"/>
    <x v="638"/>
    <n v="2828.8"/>
    <x v="2508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4:34:32"/>
    <d v="2016-07-15T14:34:32"/>
    <x v="1"/>
    <x v="16"/>
    <n v="1946.88"/>
    <x v="58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05:01:50"/>
    <d v="2014-08-01T05:01:50"/>
    <x v="1"/>
    <x v="38"/>
    <n v="2585.6"/>
    <x v="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2:27:59"/>
    <d v="2014-11-19T03:27:59"/>
    <x v="1"/>
    <x v="3"/>
    <n v="10299"/>
    <x v="250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0T20:22:14"/>
    <d v="2017-02-24T20:22:14"/>
    <x v="11"/>
    <x v="26"/>
    <n v="4250"/>
    <x v="9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2T20:59:03"/>
    <d v="2016-12-14T10:59:00"/>
    <x v="22"/>
    <x v="639"/>
    <n v="6660.5199999999995"/>
    <x v="251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4T19:36:30"/>
    <d v="2014-09-01T10:59:00"/>
    <x v="62"/>
    <x v="11"/>
    <n v="5673"/>
    <x v="251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d v="2015-02-20T21:11:57"/>
    <d v="2015-03-06T23:55:00"/>
    <x v="21"/>
    <x v="9"/>
    <n v="1090"/>
    <x v="251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3:30:45"/>
    <d v="2014-08-19T11:00:00"/>
    <x v="10"/>
    <x v="640"/>
    <n v="7860"/>
    <x v="251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18:27:29"/>
    <d v="2016-03-15T16:00:00"/>
    <x v="22"/>
    <x v="25"/>
    <n v="4067.84"/>
    <x v="251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2T21:26:32"/>
    <d v="2015-12-12T21:26:32"/>
    <x v="1"/>
    <x v="34"/>
    <n v="2600"/>
    <x v="87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2T20:37:17"/>
    <d v="2015-05-12T20:37:17"/>
    <x v="1"/>
    <x v="9"/>
    <n v="1105"/>
    <x v="2515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17:24:54"/>
    <d v="2015-08-01T17:24:54"/>
    <x v="9"/>
    <x v="405"/>
    <n v="1139.2"/>
    <x v="2516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5T23:47:39"/>
    <d v="2015-01-01T00:00:00"/>
    <x v="8"/>
    <x v="31"/>
    <n v="1046"/>
    <x v="81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5T19:59:40"/>
    <d v="2017-01-14T19:59:40"/>
    <x v="12"/>
    <x v="223"/>
    <n v="5870.3499999999995"/>
    <x v="2517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3:01:25"/>
    <d v="2016-12-17T03:00:00"/>
    <x v="1"/>
    <x v="61"/>
    <n v="1766"/>
    <x v="2518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15:59:25"/>
    <d v="2015-12-02T15:59:25"/>
    <x v="31"/>
    <x v="119"/>
    <n v="277"/>
    <x v="2519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08:09:16"/>
    <d v="2014-08-24T23:59:00"/>
    <x v="32"/>
    <x v="31"/>
    <n v="1035"/>
    <x v="997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15:30:40"/>
    <d v="2015-07-18T11:00:00"/>
    <x v="17"/>
    <x v="38"/>
    <n v="2566.4"/>
    <x v="6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2:33:36"/>
    <d v="2015-10-28T12:33:36"/>
    <x v="1"/>
    <x v="441"/>
    <n v="2834.8"/>
    <x v="252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09:39:33"/>
    <d v="2014-05-18T09:39:33"/>
    <x v="59"/>
    <x v="25"/>
    <n v="3840"/>
    <x v="31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1:49:54"/>
    <d v="2015-04-25T10:49:54"/>
    <x v="42"/>
    <x v="6"/>
    <n v="8001"/>
    <x v="77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2:34:59"/>
    <d v="2015-03-20T11:56:00"/>
    <x v="18"/>
    <x v="42"/>
    <n v="10347.52"/>
    <x v="348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3:31:46"/>
    <d v="2014-08-31T08:08:00"/>
    <x v="34"/>
    <x v="181"/>
    <n v="757.76"/>
    <x v="2521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07:20:00"/>
    <d v="2015-08-26T18:00:00"/>
    <x v="62"/>
    <x v="38"/>
    <n v="2653.44"/>
    <x v="2522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17:52:58"/>
    <d v="2014-11-29T18:52:58"/>
    <x v="6"/>
    <x v="10"/>
    <n v="3133"/>
    <x v="252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8T23:26:23"/>
    <d v="2015-03-10T22:26:23"/>
    <x v="18"/>
    <x v="26"/>
    <n v="4090"/>
    <x v="1907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05:20:56"/>
    <d v="2016-08-01T17:59:00"/>
    <x v="34"/>
    <x v="108"/>
    <n v="4513.28"/>
    <x v="2524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3:47:00"/>
    <d v="2016-06-23T13:47:00"/>
    <x v="32"/>
    <x v="412"/>
    <n v="1955"/>
    <x v="1958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4T21:06:08"/>
    <d v="2015-11-20T22:00:00"/>
    <x v="61"/>
    <x v="32"/>
    <n v="6000.66"/>
    <x v="252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15:49:12"/>
    <d v="2014-12-10T15:49:12"/>
    <x v="1"/>
    <x v="18"/>
    <n v="2000"/>
    <x v="31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0:28:26"/>
    <d v="2014-12-03T10:28:26"/>
    <x v="1"/>
    <x v="18"/>
    <n v="2100"/>
    <x v="2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3:18:08"/>
    <d v="2014-12-14T13:18:08"/>
    <x v="4"/>
    <x v="10"/>
    <n v="3506"/>
    <x v="2526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06:04:01"/>
    <d v="2015-06-18T06:04:01"/>
    <x v="1"/>
    <x v="16"/>
    <n v="1992.96"/>
    <x v="97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08:31:22"/>
    <d v="2016-06-03T08:31:22"/>
    <x v="1"/>
    <x v="3"/>
    <n v="11450"/>
    <x v="1458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3:35:45"/>
    <d v="2014-07-10T13:35:45"/>
    <x v="13"/>
    <x v="61"/>
    <n v="1536"/>
    <x v="2141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08:05:48"/>
    <d v="2014-08-08T17:28:00"/>
    <x v="18"/>
    <x v="9"/>
    <n v="1115"/>
    <x v="2527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15:17:35"/>
    <d v="2016-05-06T15:17:35"/>
    <x v="40"/>
    <x v="2"/>
    <n v="640"/>
    <x v="31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17:07:10"/>
    <d v="2014-11-05T19:46:00"/>
    <x v="9"/>
    <x v="61"/>
    <n v="1587"/>
    <x v="1741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d v="2014-06-27T09:17:25"/>
    <d v="2014-07-27T09:17:25"/>
    <x v="1"/>
    <x v="181"/>
    <n v="1002.24"/>
    <x v="2528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2:05:44"/>
    <d v="2015-05-30T13:10:00"/>
    <x v="21"/>
    <x v="2"/>
    <n v="1177.6000000000001"/>
    <x v="2529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05:43:09"/>
    <d v="2014-05-31T22:59:00"/>
    <x v="14"/>
    <x v="61"/>
    <n v="1565"/>
    <x v="253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06:28:49"/>
    <d v="2016-02-18T17:00:00"/>
    <x v="4"/>
    <x v="60"/>
    <n v="358.40000000000003"/>
    <x v="2008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3:02:56"/>
    <d v="2014-11-21T12:00:00"/>
    <x v="23"/>
    <x v="26"/>
    <n v="4443"/>
    <x v="2531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17:05:25"/>
    <d v="2015-02-21T17:05:25"/>
    <x v="1"/>
    <x v="100"/>
    <n v="1593.6000000000001"/>
    <x v="60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17:53:34"/>
    <d v="2014-08-28T17:53:34"/>
    <x v="11"/>
    <x v="3"/>
    <n v="10041"/>
    <x v="2532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2:22:26"/>
    <d v="2015-08-07T12:22:26"/>
    <x v="1"/>
    <x v="641"/>
    <n v="3781.12"/>
    <x v="2533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09:50:43"/>
    <d v="2015-11-11T21:31:00"/>
    <x v="18"/>
    <x v="43"/>
    <n v="16465"/>
    <x v="2534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06:05:24"/>
    <d v="2015-06-25T06:05:24"/>
    <x v="1"/>
    <x v="38"/>
    <n v="2560"/>
    <x v="3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07:05:02"/>
    <d v="2015-06-17T07:05:02"/>
    <x v="32"/>
    <x v="9"/>
    <n v="610"/>
    <x v="2535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09T19:24:46"/>
    <d v="2016-03-01T18:59:00"/>
    <x v="32"/>
    <x v="377"/>
    <n v="616.32000000000005"/>
    <x v="2536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06:49:36"/>
    <d v="2014-07-16T06:49:36"/>
    <x v="11"/>
    <x v="3"/>
    <n v="10031"/>
    <x v="2537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05:08:09"/>
    <d v="2014-07-06T05:08:09"/>
    <x v="1"/>
    <x v="38"/>
    <n v="2741.76"/>
    <x v="2538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18:48:24"/>
    <d v="2014-07-18T18:48:24"/>
    <x v="1"/>
    <x v="9"/>
    <n v="1055"/>
    <x v="2539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4:32:38"/>
    <d v="2016-07-31T15:58:00"/>
    <x v="20"/>
    <x v="2"/>
    <n v="791.04"/>
    <x v="254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09T19:59:50"/>
    <d v="2016-06-06T02:00:00"/>
    <x v="38"/>
    <x v="10"/>
    <n v="3255"/>
    <x v="2541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7T19:32:52"/>
    <d v="2015-10-07T19:32:52"/>
    <x v="32"/>
    <x v="43"/>
    <n v="15535"/>
    <x v="254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18:01:02"/>
    <d v="2014-09-27T18:01:02"/>
    <x v="1"/>
    <x v="25"/>
    <n v="3840"/>
    <x v="3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2:35:38"/>
    <d v="2015-02-27T23:59:00"/>
    <x v="28"/>
    <x v="9"/>
    <n v="650"/>
    <x v="2148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4:58:45"/>
    <d v="2016-12-01T02:59:00"/>
    <x v="18"/>
    <x v="10"/>
    <n v="3105"/>
    <x v="997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6T22:27:36"/>
    <d v="2016-04-17T18:30:00"/>
    <x v="2"/>
    <x v="119"/>
    <n v="200"/>
    <x v="31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4:54:05"/>
    <d v="2015-04-23T13:30:00"/>
    <x v="31"/>
    <x v="123"/>
    <n v="6123.52"/>
    <x v="2543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16:55:48"/>
    <d v="2014-10-25T19:43:00"/>
    <x v="44"/>
    <x v="272"/>
    <n v="1700.01"/>
    <x v="2544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15:01:47"/>
    <d v="2014-05-23T15:01:47"/>
    <x v="1"/>
    <x v="26"/>
    <n v="4035"/>
    <x v="2545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4:43:05"/>
    <d v="2016-04-06T16:30:00"/>
    <x v="10"/>
    <x v="642"/>
    <n v="3310.8999999999996"/>
    <x v="2546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4T21:10:02"/>
    <d v="2016-02-13T19:00:00"/>
    <x v="65"/>
    <x v="602"/>
    <n v="1236.48"/>
    <x v="2547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3:59:23"/>
    <d v="2015-03-04T13:59:23"/>
    <x v="1"/>
    <x v="3"/>
    <n v="10115"/>
    <x v="2548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08:29:36"/>
    <d v="2015-12-13T19:00:00"/>
    <x v="31"/>
    <x v="25"/>
    <n v="4189.4400000000005"/>
    <x v="2549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16:52:21"/>
    <d v="2015-04-24T16:52:21"/>
    <x v="1"/>
    <x v="224"/>
    <n v="350"/>
    <x v="255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1:14:44"/>
    <d v="2015-02-05T01:59:00"/>
    <x v="22"/>
    <x v="32"/>
    <n v="6215"/>
    <x v="208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09:48:56"/>
    <d v="2014-10-04T09:48:56"/>
    <x v="15"/>
    <x v="12"/>
    <n v="30891.1"/>
    <x v="2551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1T20:21:43"/>
    <d v="2014-09-20T21:00:00"/>
    <x v="19"/>
    <x v="288"/>
    <n v="4055"/>
    <x v="2552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0:29:12"/>
    <d v="2014-07-02T10:29:12"/>
    <x v="1"/>
    <x v="16"/>
    <n v="1920"/>
    <x v="3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2:17:27"/>
    <d v="2015-02-28T12:00:00"/>
    <x v="34"/>
    <x v="38"/>
    <n v="2630.4"/>
    <x v="102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8T19:31:01"/>
    <d v="2016-11-01T19:31:01"/>
    <x v="21"/>
    <x v="643"/>
    <n v="249.6"/>
    <x v="2148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17:41:41"/>
    <d v="2014-07-30T17:41:41"/>
    <x v="1"/>
    <x v="38"/>
    <n v="2778.8671999999997"/>
    <x v="255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2:32:33"/>
    <d v="2014-08-18T12:32:33"/>
    <x v="1"/>
    <x v="18"/>
    <n v="2000"/>
    <x v="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08:56:54"/>
    <d v="2016-02-05T17:00:00"/>
    <x v="9"/>
    <x v="18"/>
    <n v="2193"/>
    <x v="2554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6T20:30:55"/>
    <d v="2014-06-16T22:00:00"/>
    <x v="0"/>
    <x v="291"/>
    <n v="9525"/>
    <x v="2555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4:07:49"/>
    <d v="2014-07-10T04:07:49"/>
    <x v="1"/>
    <x v="3"/>
    <n v="10555"/>
    <x v="145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09:48:13"/>
    <d v="2016-08-06T22:00:00"/>
    <x v="3"/>
    <x v="31"/>
    <n v="1120"/>
    <x v="2008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07:59:53"/>
    <d v="2014-08-21T11:28:00"/>
    <x v="22"/>
    <x v="11"/>
    <n v="5295"/>
    <x v="255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2:03:40"/>
    <d v="2015-08-19T12:03:40"/>
    <x v="1"/>
    <x v="10"/>
    <n v="3030"/>
    <x v="5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17:16:07"/>
    <d v="2015-05-02T16:00:00"/>
    <x v="9"/>
    <x v="62"/>
    <n v="3334.4"/>
    <x v="1253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16:52:10"/>
    <d v="2016-01-18T23:59:00"/>
    <x v="55"/>
    <x v="46"/>
    <n v="1616.14"/>
    <x v="255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8T21:57:08"/>
    <d v="2014-07-11T11:15:00"/>
    <x v="23"/>
    <x v="11"/>
    <n v="5260.92"/>
    <x v="255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05:18:41"/>
    <d v="2015-11-13T15:17:00"/>
    <x v="38"/>
    <x v="34"/>
    <n v="2565"/>
    <x v="952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15:11:12"/>
    <d v="2015-05-30T15:11:12"/>
    <x v="1"/>
    <x v="224"/>
    <n v="250"/>
    <x v="3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07:35:46"/>
    <d v="2014-09-09T07:35:46"/>
    <x v="1"/>
    <x v="31"/>
    <n v="1855"/>
    <x v="2559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1:59:46"/>
    <d v="2016-06-08T08:59:00"/>
    <x v="65"/>
    <x v="644"/>
    <n v="624.24"/>
    <x v="256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07:43:56"/>
    <d v="2015-10-23T07:43:56"/>
    <x v="31"/>
    <x v="38"/>
    <n v="2560"/>
    <x v="31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4:58:45"/>
    <d v="2015-02-05T07:20:00"/>
    <x v="17"/>
    <x v="107"/>
    <n v="1384.96"/>
    <x v="2142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d v="2016-02-02T16:20:12"/>
    <d v="2016-03-18T15:20:12"/>
    <x v="7"/>
    <x v="31"/>
    <n v="1078"/>
    <x v="2561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6T21:51:29"/>
    <d v="2014-12-16T21:51:29"/>
    <x v="1"/>
    <x v="286"/>
    <n v="2305"/>
    <x v="2562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0T20:15:38"/>
    <d v="2016-07-08T23:00:00"/>
    <x v="31"/>
    <x v="184"/>
    <n v="1365"/>
    <x v="2563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1:54:31"/>
    <d v="2015-04-02T10:54:31"/>
    <x v="42"/>
    <x v="2"/>
    <n v="972.80000000000007"/>
    <x v="1726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d v="2015-03-25T12:22:07"/>
    <d v="2015-04-21T12:22:07"/>
    <x v="38"/>
    <x v="109"/>
    <n v="658"/>
    <x v="2564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0:20:26"/>
    <d v="2014-07-22T22:59:00"/>
    <x v="23"/>
    <x v="31"/>
    <n v="1532"/>
    <x v="2565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18:29:16"/>
    <d v="2016-08-13T18:29:16"/>
    <x v="12"/>
    <x v="159"/>
    <n v="492.8"/>
    <x v="256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1:45:59"/>
    <d v="2014-07-31T11:45:59"/>
    <x v="1"/>
    <x v="602"/>
    <n v="902.4"/>
    <x v="22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3:00:27"/>
    <d v="2016-10-13T13:00:27"/>
    <x v="1"/>
    <x v="3"/>
    <n v="10065"/>
    <x v="256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6-30T23:56:07"/>
    <d v="2014-08-01T01:59:00"/>
    <x v="0"/>
    <x v="10"/>
    <n v="5739"/>
    <x v="2568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1:57:37"/>
    <d v="2015-02-12T00:59:00"/>
    <x v="1"/>
    <x v="18"/>
    <n v="2804"/>
    <x v="2569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6T23:51:43"/>
    <d v="2015-02-02T23:27:00"/>
    <x v="14"/>
    <x v="645"/>
    <n v="1216"/>
    <x v="257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06:31:00"/>
    <d v="2016-05-20T06:31:00"/>
    <x v="1"/>
    <x v="2"/>
    <n v="807.68000000000006"/>
    <x v="2571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07:39:12"/>
    <d v="2014-08-15T07:39:12"/>
    <x v="21"/>
    <x v="2"/>
    <n v="1216"/>
    <x v="257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0:11:19"/>
    <d v="2016-10-28T22:00:00"/>
    <x v="31"/>
    <x v="9"/>
    <n v="695"/>
    <x v="2573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16:33:48"/>
    <d v="2015-07-10T13:00:00"/>
    <x v="13"/>
    <x v="224"/>
    <n v="505"/>
    <x v="2574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17:03:05"/>
    <d v="2016-10-10T22:59:00"/>
    <x v="16"/>
    <x v="174"/>
    <n v="7856.88"/>
    <x v="2575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3T22:07:17"/>
    <d v="2016-08-22T22:07:17"/>
    <x v="1"/>
    <x v="11"/>
    <n v="5116.18"/>
    <x v="257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0:01:12"/>
    <d v="2015-08-09T11:00:00"/>
    <x v="9"/>
    <x v="38"/>
    <n v="2636.8"/>
    <x v="288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19T19:27:30"/>
    <d v="2016-04-19T18:27:30"/>
    <x v="42"/>
    <x v="8"/>
    <n v="4450"/>
    <x v="2577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1:07:12"/>
    <d v="2015-03-20T10:07:12"/>
    <x v="18"/>
    <x v="10"/>
    <n v="3030"/>
    <x v="5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3:22:09"/>
    <d v="2016-09-20T22:00:00"/>
    <x v="31"/>
    <x v="3"/>
    <n v="12178"/>
    <x v="257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0:24:05"/>
    <d v="2016-04-28T10:24:05"/>
    <x v="1"/>
    <x v="91"/>
    <n v="3175"/>
    <x v="257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7T19:31:42"/>
    <d v="2016-07-15T16:38:00"/>
    <x v="61"/>
    <x v="224"/>
    <n v="375"/>
    <x v="2129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4:41:30"/>
    <d v="2014-08-31T15:00:00"/>
    <x v="16"/>
    <x v="2"/>
    <n v="1373.44"/>
    <x v="258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5T23:05:31"/>
    <d v="2014-11-06T00:59:00"/>
    <x v="22"/>
    <x v="18"/>
    <n v="2041"/>
    <x v="2581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15:01:36"/>
    <d v="2015-03-20T15:27:00"/>
    <x v="22"/>
    <x v="245"/>
    <n v="4900"/>
    <x v="3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07:02:11"/>
    <d v="2016-07-20T07:02:11"/>
    <x v="1"/>
    <x v="38"/>
    <n v="2585.6"/>
    <x v="5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16:08:24"/>
    <d v="2014-11-02T19:00:00"/>
    <x v="38"/>
    <x v="159"/>
    <n v="435.2"/>
    <x v="163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1:43:10"/>
    <d v="2014-10-26T22:00:00"/>
    <x v="62"/>
    <x v="52"/>
    <n v="312"/>
    <x v="87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2:40:43"/>
    <d v="2015-05-16T22:00:00"/>
    <x v="59"/>
    <x v="48"/>
    <n v="2076"/>
    <x v="1299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17:00:22"/>
    <d v="2015-03-16T16:00:00"/>
    <x v="9"/>
    <x v="18"/>
    <n v="2257"/>
    <x v="2582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15:31:20"/>
    <d v="2014-06-21T15:31:20"/>
    <x v="1"/>
    <x v="16"/>
    <n v="2455.04"/>
    <x v="258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2:37:07"/>
    <d v="2015-07-10T16:00:00"/>
    <x v="34"/>
    <x v="61"/>
    <n v="2140"/>
    <x v="2584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0:56:28"/>
    <d v="2015-01-02T00:56:28"/>
    <x v="62"/>
    <x v="474"/>
    <n v="8553.6"/>
    <x v="242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3:31:06"/>
    <d v="2014-07-06T13:31:06"/>
    <x v="1"/>
    <x v="25"/>
    <n v="5312"/>
    <x v="2585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1:03:01"/>
    <d v="2014-07-03T11:03:01"/>
    <x v="1"/>
    <x v="450"/>
    <n v="5358"/>
    <x v="258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3:14:59"/>
    <d v="2016-06-15T13:14:59"/>
    <x v="1"/>
    <x v="34"/>
    <n v="2856"/>
    <x v="2587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1:38:00"/>
    <d v="2016-02-02T11:38:00"/>
    <x v="1"/>
    <x v="646"/>
    <n v="1660"/>
    <x v="2588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16:00:01"/>
    <d v="2015-06-03T01:59:00"/>
    <x v="0"/>
    <x v="10"/>
    <n v="4656"/>
    <x v="2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17:34:12"/>
    <d v="2015-06-24T17:34:12"/>
    <x v="1"/>
    <x v="38"/>
    <n v="3270.4"/>
    <x v="9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3:26:00"/>
    <d v="2015-04-17T11:00:00"/>
    <x v="17"/>
    <x v="10"/>
    <n v="3636"/>
    <x v="1257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0:15:31"/>
    <d v="2014-05-24T16:00:00"/>
    <x v="1"/>
    <x v="194"/>
    <n v="7212.8"/>
    <x v="25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4:15:24"/>
    <d v="2016-04-13T14:15:24"/>
    <x v="1"/>
    <x v="31"/>
    <n v="1275"/>
    <x v="1917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0:59:44"/>
    <d v="2015-05-18T00:59:44"/>
    <x v="22"/>
    <x v="9"/>
    <n v="791"/>
    <x v="259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0T19:13:17"/>
    <d v="2015-10-25T19:13:17"/>
    <x v="6"/>
    <x v="59"/>
    <n v="4000.22"/>
    <x v="2591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15:47:16"/>
    <d v="2014-08-17T00:11:00"/>
    <x v="19"/>
    <x v="61"/>
    <n v="1500"/>
    <x v="3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0:09:35"/>
    <d v="2016-11-26T01:00:00"/>
    <x v="54"/>
    <x v="53"/>
    <n v="400"/>
    <x v="31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3:18:29"/>
    <d v="2014-11-01T12:18:00"/>
    <x v="31"/>
    <x v="59"/>
    <n v="4060.68"/>
    <x v="2592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15:19:26"/>
    <d v="2016-09-11T15:19:26"/>
    <x v="4"/>
    <x v="10"/>
    <n v="3732"/>
    <x v="2593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2:48:24"/>
    <d v="2016-06-02T17:00:00"/>
    <x v="59"/>
    <x v="647"/>
    <n v="1686"/>
    <x v="259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29T22:48:24"/>
    <d v="2016-05-28T16:44:00"/>
    <x v="42"/>
    <x v="648"/>
    <n v="1284.4000000000001"/>
    <x v="2595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7T19:52:05"/>
    <d v="2015-07-01T01:59:00"/>
    <x v="58"/>
    <x v="18"/>
    <n v="2110"/>
    <x v="26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17:03:58"/>
    <d v="2016-03-06T23:59:00"/>
    <x v="3"/>
    <x v="31"/>
    <n v="1063"/>
    <x v="2596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3:19:55"/>
    <d v="2015-09-11T13:19:55"/>
    <x v="9"/>
    <x v="16"/>
    <n v="1932.8"/>
    <x v="17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15:08:44"/>
    <d v="2016-03-15T22:59:00"/>
    <x v="21"/>
    <x v="26"/>
    <n v="4216"/>
    <x v="2597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06:28:48"/>
    <d v="2016-07-24T06:28:48"/>
    <x v="1"/>
    <x v="62"/>
    <n v="3441.92"/>
    <x v="259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2:58:11"/>
    <d v="2015-11-19T13:58:11"/>
    <x v="1"/>
    <x v="31"/>
    <n v="1000"/>
    <x v="3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17:27:25"/>
    <d v="2014-05-12T23:00:00"/>
    <x v="54"/>
    <x v="34"/>
    <n v="2594"/>
    <x v="2599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d v="2014-07-09T12:37:20"/>
    <d v="2014-08-23T12:37:20"/>
    <x v="11"/>
    <x v="10"/>
    <n v="3045"/>
    <x v="125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17:08:57"/>
    <d v="2016-05-31T17:08:57"/>
    <x v="1"/>
    <x v="3"/>
    <n v="10440"/>
    <x v="260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2:30:53"/>
    <d v="2016-05-10T16:00:00"/>
    <x v="17"/>
    <x v="339"/>
    <n v="230.4"/>
    <x v="2261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15:37:46"/>
    <d v="2014-11-20T23:55:00"/>
    <x v="55"/>
    <x v="10"/>
    <n v="3190"/>
    <x v="2601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09:54:06"/>
    <d v="2014-07-02T09:54:06"/>
    <x v="32"/>
    <x v="50"/>
    <n v="905"/>
    <x v="2602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15:58:15"/>
    <d v="2014-11-07T13:30:00"/>
    <x v="23"/>
    <x v="16"/>
    <n v="1943.04"/>
    <x v="260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07:53:12"/>
    <d v="2015-04-23T06:53:12"/>
    <x v="42"/>
    <x v="107"/>
    <n v="1280"/>
    <x v="31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1T21:18:32"/>
    <d v="2014-06-03T23:59:00"/>
    <x v="55"/>
    <x v="91"/>
    <n v="3315"/>
    <x v="260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d v="2015-01-16T15:19:12"/>
    <d v="2015-02-01T23:59:00"/>
    <x v="3"/>
    <x v="9"/>
    <n v="550"/>
    <x v="1249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3:32:51"/>
    <d v="2015-05-31T13:32:51"/>
    <x v="1"/>
    <x v="10"/>
    <n v="3080"/>
    <x v="260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4T19:14:30"/>
    <d v="2014-09-07T22:00:00"/>
    <x v="35"/>
    <x v="34"/>
    <n v="2500"/>
    <x v="31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4:37:14"/>
    <d v="2014-07-04T06:00:00"/>
    <x v="18"/>
    <x v="123"/>
    <n v="5120"/>
    <x v="31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3:48:19"/>
    <d v="2014-10-02T09:21:00"/>
    <x v="32"/>
    <x v="61"/>
    <n v="1650.69"/>
    <x v="26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09:22:30"/>
    <d v="2015-03-04T09:22:30"/>
    <x v="1"/>
    <x v="38"/>
    <n v="2594.56"/>
    <x v="4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4:46:52"/>
    <d v="2015-09-06T08:47:00"/>
    <x v="9"/>
    <x v="38"/>
    <n v="2579.2000000000003"/>
    <x v="1277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3:40:20"/>
    <d v="2014-09-29T03:40:20"/>
    <x v="1"/>
    <x v="20"/>
    <n v="593"/>
    <x v="2607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3:57:26"/>
    <d v="2015-09-15T05:06:00"/>
    <x v="38"/>
    <x v="649"/>
    <n v="1785.6000000000001"/>
    <x v="31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4:32:28"/>
    <d v="2016-09-25T18:00:00"/>
    <x v="41"/>
    <x v="123"/>
    <n v="5818.88"/>
    <x v="2608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3:19:33"/>
    <d v="2014-09-12T23:00:00"/>
    <x v="21"/>
    <x v="3"/>
    <n v="10156"/>
    <x v="2609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1:41:46"/>
    <d v="2015-08-09T11:00:00"/>
    <x v="2"/>
    <x v="9"/>
    <n v="530"/>
    <x v="944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3:02:51"/>
    <d v="2016-04-28T00:59:00"/>
    <x v="38"/>
    <x v="172"/>
    <n v="3366"/>
    <x v="60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1T19:33:25"/>
    <d v="2015-07-10T22:59:00"/>
    <x v="18"/>
    <x v="32"/>
    <n v="7015"/>
    <x v="261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07:01:58"/>
    <d v="2017-01-18T07:01:58"/>
    <x v="32"/>
    <x v="650"/>
    <n v="2136.3200000000002"/>
    <x v="261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3:16:58"/>
    <d v="2015-07-12T20:00:00"/>
    <x v="32"/>
    <x v="9"/>
    <n v="660"/>
    <x v="2612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09:57:37"/>
    <d v="2016-04-10T15:00:00"/>
    <x v="31"/>
    <x v="620"/>
    <n v="3520"/>
    <x v="31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0:42:14"/>
    <d v="2016-06-30T10:42:14"/>
    <x v="1"/>
    <x v="31"/>
    <n v="1280"/>
    <x v="60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09:23:47"/>
    <d v="2014-09-17T22:59:00"/>
    <x v="13"/>
    <x v="405"/>
    <n v="1142"/>
    <x v="261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3:16:07"/>
    <d v="2015-11-11T14:16:07"/>
    <x v="1"/>
    <x v="9"/>
    <n v="631"/>
    <x v="2571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0:00:23"/>
    <d v="2015-10-01T10:00:23"/>
    <x v="6"/>
    <x v="11"/>
    <n v="7810"/>
    <x v="261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0:21:50"/>
    <d v="2015-10-02T13:00:00"/>
    <x v="0"/>
    <x v="38"/>
    <n v="2640.64"/>
    <x v="261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2:27:05"/>
    <d v="2015-12-20T06:59:00"/>
    <x v="18"/>
    <x v="643"/>
    <n v="294.40000000000003"/>
    <x v="71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3:30:16"/>
    <d v="2014-11-17T02:59:00"/>
    <x v="8"/>
    <x v="651"/>
    <n v="925.68000000000006"/>
    <x v="26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05:05:40"/>
    <d v="2016-08-17T05:05:40"/>
    <x v="31"/>
    <x v="38"/>
    <n v="3288.32"/>
    <x v="2617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3:08:42"/>
    <d v="2016-09-08T13:08:42"/>
    <x v="22"/>
    <x v="22"/>
    <n v="718"/>
    <x v="2618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6T19:04:51"/>
    <d v="2016-06-25T19:04:51"/>
    <x v="1"/>
    <x v="159"/>
    <n v="472.32"/>
    <x v="2619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2:31:15"/>
    <d v="2015-08-31T12:31:15"/>
    <x v="9"/>
    <x v="100"/>
    <n v="1612.8"/>
    <x v="2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09:23:42"/>
    <d v="2014-09-07T09:23:42"/>
    <x v="12"/>
    <x v="138"/>
    <n v="5623"/>
    <x v="262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3:07:39"/>
    <d v="2015-06-25T13:07:39"/>
    <x v="1"/>
    <x v="546"/>
    <n v="1774.1"/>
    <x v="2621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4:57:37"/>
    <d v="2015-03-07T14:57:37"/>
    <x v="1"/>
    <x v="34"/>
    <n v="2500"/>
    <x v="3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4:22:39"/>
    <d v="2015-04-11T14:22:39"/>
    <x v="1"/>
    <x v="224"/>
    <n v="251"/>
    <x v="84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0:51:24"/>
    <d v="2015-03-31T22:59:00"/>
    <x v="22"/>
    <x v="312"/>
    <n v="1125"/>
    <x v="262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19T20:53:21"/>
    <d v="2016-05-13T22:59:00"/>
    <x v="34"/>
    <x v="21"/>
    <n v="40043.25"/>
    <x v="262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17:36:54"/>
    <d v="2016-03-04T20:00:00"/>
    <x v="23"/>
    <x v="286"/>
    <n v="2140"/>
    <x v="262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4:27:53"/>
    <d v="2015-09-04T04:27:53"/>
    <x v="31"/>
    <x v="107"/>
    <n v="1305.6000000000001"/>
    <x v="60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d v="2016-04-02T16:26:38"/>
    <d v="2016-05-02T16:26:38"/>
    <x v="1"/>
    <x v="62"/>
    <n v="3353.6"/>
    <x v="21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07:22:50"/>
    <d v="2014-05-22T17:07:00"/>
    <x v="31"/>
    <x v="61"/>
    <n v="1527.5"/>
    <x v="213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09:05:24"/>
    <d v="2014-06-28T09:05:24"/>
    <x v="1"/>
    <x v="652"/>
    <n v="989.44"/>
    <x v="31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0T19:41:20"/>
    <d v="2015-08-11T19:00:00"/>
    <x v="0"/>
    <x v="138"/>
    <n v="5845"/>
    <x v="2625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1T20:12:39"/>
    <d v="2015-02-11T12:00:00"/>
    <x v="1"/>
    <x v="11"/>
    <n v="5671.11"/>
    <x v="262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05:36:34"/>
    <d v="2016-11-17T06:36:34"/>
    <x v="1"/>
    <x v="653"/>
    <n v="2711.9999999999995"/>
    <x v="3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d v="2014-06-18T10:35:24"/>
    <d v="2014-08-17T10:35:24"/>
    <x v="12"/>
    <x v="350"/>
    <n v="2828.8"/>
    <x v="244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1:38:31"/>
    <d v="2014-05-05T01:38:31"/>
    <x v="35"/>
    <x v="74"/>
    <n v="100036"/>
    <x v="262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4:36:15"/>
    <d v="2015-06-26T16:00:00"/>
    <x v="43"/>
    <x v="377"/>
    <n v="645.12"/>
    <x v="262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d v="2015-07-08T21:18:28"/>
    <d v="2015-07-31T03:58:00"/>
    <x v="23"/>
    <x v="126"/>
    <n v="745.19999999999993"/>
    <x v="997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16:21:06"/>
    <d v="2015-05-26T21:45:00"/>
    <x v="6"/>
    <x v="654"/>
    <n v="2637.2"/>
    <x v="2629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1:19:38"/>
    <d v="2015-08-05T13:36:00"/>
    <x v="10"/>
    <x v="34"/>
    <n v="2560"/>
    <x v="214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3:17:07"/>
    <d v="2016-03-13T17:00:00"/>
    <x v="28"/>
    <x v="655"/>
    <n v="600.32000000000005"/>
    <x v="263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1:07:36"/>
    <d v="2016-08-01T14:00:00"/>
    <x v="31"/>
    <x v="2"/>
    <n v="675.13600000000008"/>
    <x v="2631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09:57:29"/>
    <d v="2015-10-05T11:00:00"/>
    <x v="30"/>
    <x v="107"/>
    <n v="1286.4000000000001"/>
    <x v="2632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2:50:08"/>
    <d v="2014-12-31T12:50:08"/>
    <x v="1"/>
    <x v="50"/>
    <n v="1175"/>
    <x v="263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07:11:23"/>
    <d v="2015-01-23T07:11:23"/>
    <x v="1"/>
    <x v="38"/>
    <n v="2681.6"/>
    <x v="2634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4:27:24"/>
    <d v="2015-06-10T14:27:24"/>
    <x v="1"/>
    <x v="107"/>
    <n v="1392.64"/>
    <x v="2635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2:46:34"/>
    <d v="2014-09-17T12:46:34"/>
    <x v="1"/>
    <x v="31"/>
    <n v="1110"/>
    <x v="263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1:31:36"/>
    <d v="2015-01-08T11:31:36"/>
    <x v="1"/>
    <x v="11"/>
    <n v="5024"/>
    <x v="2637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2:58:03"/>
    <d v="2014-12-31T02:00:00"/>
    <x v="38"/>
    <x v="18"/>
    <n v="2287"/>
    <x v="2638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15:36:53"/>
    <d v="2014-10-30T15:36:53"/>
    <x v="1"/>
    <x v="16"/>
    <n v="2343.6799999999998"/>
    <x v="2639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08:41:22"/>
    <d v="2015-06-21T08:41:22"/>
    <x v="1"/>
    <x v="2"/>
    <n v="640"/>
    <x v="31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4:00:46"/>
    <d v="2014-11-08T05:00:46"/>
    <x v="1"/>
    <x v="25"/>
    <n v="3947.52"/>
    <x v="264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17:37:28"/>
    <d v="2014-11-13T18:37:28"/>
    <x v="1"/>
    <x v="628"/>
    <n v="6155"/>
    <x v="264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3:48:47"/>
    <d v="2016-08-10T22:59:00"/>
    <x v="0"/>
    <x v="3"/>
    <n v="10133"/>
    <x v="264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08:10:54"/>
    <d v="2016-12-05T09:10:54"/>
    <x v="12"/>
    <x v="428"/>
    <n v="100"/>
    <x v="31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3:53:03"/>
    <d v="2015-04-26T01:28:00"/>
    <x v="14"/>
    <x v="22"/>
    <n v="780"/>
    <x v="2148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2:36:17"/>
    <d v="2016-04-30T12:36:17"/>
    <x v="1"/>
    <x v="16"/>
    <n v="1920.2560000000001"/>
    <x v="2643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3:17:36"/>
    <d v="2016-03-31T12:17:36"/>
    <x v="18"/>
    <x v="2"/>
    <n v="640"/>
    <x v="31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1T23:13:42"/>
    <d v="2015-02-28T23:59:00"/>
    <x v="20"/>
    <x v="50"/>
    <n v="1025"/>
    <x v="2644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06:18:30"/>
    <d v="2014-07-30T06:18:30"/>
    <x v="21"/>
    <x v="16"/>
    <n v="1920"/>
    <x v="3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1T21:18:02"/>
    <d v="2016-04-04T21:18:02"/>
    <x v="21"/>
    <x v="31"/>
    <n v="2870"/>
    <x v="2645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05:13:25"/>
    <d v="2016-04-18T04:13:25"/>
    <x v="42"/>
    <x v="10"/>
    <n v="3255"/>
    <x v="2541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2:35:44"/>
    <d v="2015-07-13T02:35:44"/>
    <x v="1"/>
    <x v="25"/>
    <n v="4435.2"/>
    <x v="2131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2:11:30"/>
    <d v="2014-12-21T12:11:30"/>
    <x v="1"/>
    <x v="144"/>
    <n v="4050"/>
    <x v="2646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1:44:30"/>
    <d v="2016-09-23T11:44:30"/>
    <x v="12"/>
    <x v="63"/>
    <n v="8207"/>
    <x v="2647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07:57:34"/>
    <d v="2016-06-27T14:00:00"/>
    <x v="11"/>
    <x v="2"/>
    <n v="810.24"/>
    <x v="2648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4:53:30"/>
    <d v="2015-04-29T18:00:00"/>
    <x v="23"/>
    <x v="57"/>
    <n v="257.28000000000003"/>
    <x v="2632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0:32:27"/>
    <d v="2015-05-26T10:32:27"/>
    <x v="9"/>
    <x v="26"/>
    <n v="5100"/>
    <x v="191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3:00:34"/>
    <d v="2014-10-20T03:00:34"/>
    <x v="1"/>
    <x v="194"/>
    <n v="6403.84"/>
    <x v="2649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17:45:44"/>
    <d v="2015-01-23T23:59:00"/>
    <x v="34"/>
    <x v="266"/>
    <n v="1225"/>
    <x v="130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4:55:07"/>
    <d v="2015-02-10T23:59:00"/>
    <x v="41"/>
    <x v="18"/>
    <n v="2545"/>
    <x v="265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16:33:59"/>
    <d v="2015-01-05T15:26:00"/>
    <x v="35"/>
    <x v="10"/>
    <n v="3319"/>
    <x v="2651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09T20:36:22"/>
    <d v="2016-09-03T20:36:22"/>
    <x v="9"/>
    <x v="276"/>
    <n v="2015"/>
    <x v="265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4T19:12:03"/>
    <d v="2015-03-13T01:59:00"/>
    <x v="14"/>
    <x v="30"/>
    <n v="3081"/>
    <x v="23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2:09:42"/>
    <d v="2014-08-26T12:09:42"/>
    <x v="22"/>
    <x v="656"/>
    <n v="900.6"/>
    <x v="265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09:03:10"/>
    <d v="2016-03-03T00:59:00"/>
    <x v="21"/>
    <x v="34"/>
    <n v="2565"/>
    <x v="95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4:10:22"/>
    <d v="2014-09-02T23:59:00"/>
    <x v="10"/>
    <x v="31"/>
    <n v="1101"/>
    <x v="265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4:04:37"/>
    <d v="2015-08-29T19:00:00"/>
    <x v="9"/>
    <x v="9"/>
    <n v="1010"/>
    <x v="2574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15:22:44"/>
    <d v="2016-10-13T15:22:44"/>
    <x v="31"/>
    <x v="278"/>
    <n v="13"/>
    <x v="2148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18:58:02"/>
    <d v="2015-01-16T18:58:02"/>
    <x v="1"/>
    <x v="38"/>
    <n v="2671.36"/>
    <x v="249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16:27:59"/>
    <d v="2016-05-17T16:27:59"/>
    <x v="12"/>
    <x v="26"/>
    <n v="4002"/>
    <x v="2655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15:44:40"/>
    <d v="2015-11-05T16:44:40"/>
    <x v="1"/>
    <x v="61"/>
    <n v="2560"/>
    <x v="265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2T19:22:36"/>
    <d v="2016-04-29T01:59:00"/>
    <x v="5"/>
    <x v="10"/>
    <n v="3385"/>
    <x v="2657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4:02:06"/>
    <d v="2016-02-13T14:02:06"/>
    <x v="1"/>
    <x v="60"/>
    <n v="588.80000000000007"/>
    <x v="2529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d v="2016-07-15T09:30:57"/>
    <d v="2016-08-14T09:30:57"/>
    <x v="1"/>
    <x v="25"/>
    <n v="5002.24"/>
    <x v="2658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d v="2015-11-30T18:08:02"/>
    <d v="2015-12-14T19:00:00"/>
    <x v="21"/>
    <x v="181"/>
    <n v="742.4"/>
    <x v="2659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2:01:30"/>
    <d v="2016-06-17T09:00:00"/>
    <x v="0"/>
    <x v="572"/>
    <n v="1024"/>
    <x v="3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18:48:05"/>
    <d v="2016-03-30T17:48:05"/>
    <x v="18"/>
    <x v="657"/>
    <n v="3846.4"/>
    <x v="266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05:22:16"/>
    <d v="2015-08-17T05:22:16"/>
    <x v="1"/>
    <x v="107"/>
    <n v="2077.44"/>
    <x v="2661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3:53:21"/>
    <d v="2015-04-08T03:53:21"/>
    <x v="1"/>
    <x v="62"/>
    <n v="4352"/>
    <x v="1643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2:26:51"/>
    <d v="2014-06-09T12:26:51"/>
    <x v="2"/>
    <x v="59"/>
    <n v="5487.2"/>
    <x v="266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09:09:34"/>
    <d v="2014-06-28T09:09:34"/>
    <x v="1"/>
    <x v="23"/>
    <n v="1250"/>
    <x v="31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19T20:00:16"/>
    <d v="2015-06-18T20:00:16"/>
    <x v="1"/>
    <x v="34"/>
    <n v="2520"/>
    <x v="2663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09:14:56"/>
    <d v="2015-12-10T09:14:56"/>
    <x v="1"/>
    <x v="62"/>
    <n v="3417.6"/>
    <x v="2038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17:47:44"/>
    <d v="2015-03-19T16:47:44"/>
    <x v="18"/>
    <x v="62"/>
    <n v="3993.6"/>
    <x v="241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09:38:49"/>
    <d v="2017-02-27T19:00:00"/>
    <x v="21"/>
    <x v="658"/>
    <n v="1126.4000000000001"/>
    <x v="2664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0:04:10"/>
    <d v="2015-06-03T10:04:10"/>
    <x v="1"/>
    <x v="38"/>
    <n v="2585.6"/>
    <x v="5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7T22:10:26"/>
    <d v="2016-11-19T17:00:00"/>
    <x v="15"/>
    <x v="31"/>
    <n v="1130"/>
    <x v="125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17:31:01"/>
    <d v="2015-03-04T23:00:00"/>
    <x v="1"/>
    <x v="170"/>
    <n v="11045"/>
    <x v="2665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17:27:24"/>
    <d v="2016-09-30T16:00:00"/>
    <x v="17"/>
    <x v="10"/>
    <n v="3292"/>
    <x v="2666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0:19:31"/>
    <d v="2014-09-27T22:23:00"/>
    <x v="15"/>
    <x v="31"/>
    <n v="1000.99"/>
    <x v="2667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2:41:10"/>
    <d v="2014-07-26T02:00:00"/>
    <x v="62"/>
    <x v="34"/>
    <n v="3000"/>
    <x v="4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3:34:50"/>
    <d v="2016-08-23T13:34:50"/>
    <x v="12"/>
    <x v="10"/>
    <n v="3148"/>
    <x v="2668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0:39:37"/>
    <d v="2015-07-02T10:39:37"/>
    <x v="1"/>
    <x v="25"/>
    <n v="3942.4"/>
    <x v="260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1:00:57"/>
    <d v="2014-08-16T11:00:57"/>
    <x v="22"/>
    <x v="123"/>
    <n v="5213.4400000000005"/>
    <x v="243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2:48:07"/>
    <d v="2016-05-20T22:59:00"/>
    <x v="40"/>
    <x v="18"/>
    <n v="2000"/>
    <x v="31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4:59:56"/>
    <d v="2015-12-13T15:59:56"/>
    <x v="12"/>
    <x v="74"/>
    <n v="0"/>
    <x v="109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d v="2016-03-07T21:16:04"/>
    <d v="2016-05-05T12:00:00"/>
    <x v="47"/>
    <x v="106"/>
    <n v="2"/>
    <x v="266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15:19:50"/>
    <d v="2014-11-29T16:19:50"/>
    <x v="1"/>
    <x v="25"/>
    <n v="1.28"/>
    <x v="108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3:04:57"/>
    <d v="2014-09-22T22:59:00"/>
    <x v="34"/>
    <x v="659"/>
    <n v="8725"/>
    <x v="267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17:29:09"/>
    <d v="2014-11-23T17:29:09"/>
    <x v="32"/>
    <x v="2"/>
    <n v="128"/>
    <x v="14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09:57:47"/>
    <d v="2016-11-18T20:00:00"/>
    <x v="44"/>
    <x v="11"/>
    <n v="1762"/>
    <x v="2671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6T22:59:34"/>
    <d v="2017-01-13T22:59:00"/>
    <x v="66"/>
    <x v="243"/>
    <n v="2420.6"/>
    <x v="267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16:11:16"/>
    <d v="2016-04-20T16:11:16"/>
    <x v="1"/>
    <x v="8"/>
    <n v="1276"/>
    <x v="2673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1:40:29"/>
    <d v="2015-09-14T11:40:29"/>
    <x v="6"/>
    <x v="78"/>
    <n v="0"/>
    <x v="10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1:48:55"/>
    <d v="2015-01-01T11:48:55"/>
    <x v="1"/>
    <x v="10"/>
    <n v="926"/>
    <x v="2674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1:08:52"/>
    <d v="2015-04-19T10:08:52"/>
    <x v="42"/>
    <x v="660"/>
    <n v="164.16"/>
    <x v="2675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1:15:06"/>
    <d v="2016-10-07T10:11:00"/>
    <x v="42"/>
    <x v="73"/>
    <n v="1"/>
    <x v="52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3:45:30"/>
    <d v="2015-05-10T13:45:30"/>
    <x v="1"/>
    <x v="31"/>
    <n v="55"/>
    <x v="148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0:02:59"/>
    <d v="2014-10-05T00:00:00"/>
    <x v="62"/>
    <x v="10"/>
    <n v="0"/>
    <x v="109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4:35:27"/>
    <d v="2015-11-30T12:00:00"/>
    <x v="4"/>
    <x v="661"/>
    <n v="16.95"/>
    <x v="2676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7T22:27:19"/>
    <d v="2015-11-16T23:27:19"/>
    <x v="4"/>
    <x v="73"/>
    <n v="0"/>
    <x v="10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0:48:07"/>
    <d v="2016-03-07T23:59:00"/>
    <x v="38"/>
    <x v="11"/>
    <n v="821"/>
    <x v="2677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18:17:18"/>
    <d v="2016-11-21T19:17:18"/>
    <x v="1"/>
    <x v="167"/>
    <n v="0.76"/>
    <x v="37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05:06:42"/>
    <d v="2015-06-16T18:30:00"/>
    <x v="0"/>
    <x v="3"/>
    <n v="481"/>
    <x v="2678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2:58:47"/>
    <d v="2016-09-30T12:58:47"/>
    <x v="11"/>
    <x v="2"/>
    <n v="38.4"/>
    <x v="735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2:00:45"/>
    <d v="2014-10-05T02:00:45"/>
    <x v="1"/>
    <x v="141"/>
    <n v="40153"/>
    <x v="2679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2:06:34"/>
    <d v="2014-06-16T12:06:34"/>
    <x v="14"/>
    <x v="588"/>
    <n v="592.79999999999995"/>
    <x v="268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06:29:44"/>
    <d v="2016-02-02T06:29:44"/>
    <x v="22"/>
    <x v="2"/>
    <n v="640"/>
    <x v="3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0:30:42"/>
    <d v="2014-08-10T10:59:00"/>
    <x v="39"/>
    <x v="9"/>
    <n v="520"/>
    <x v="8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0:28:22"/>
    <d v="2016-08-24T22:59:00"/>
    <x v="2"/>
    <x v="323"/>
    <n v="571.52"/>
    <x v="2681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3:43:27"/>
    <d v="2015-08-05T03:43:27"/>
    <x v="1"/>
    <x v="38"/>
    <n v="2572.8000000000002"/>
    <x v="2632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4:59:46"/>
    <d v="2016-04-03T12:00:00"/>
    <x v="17"/>
    <x v="16"/>
    <n v="3348.48"/>
    <x v="268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4:16:38"/>
    <d v="2015-07-18T01:59:00"/>
    <x v="18"/>
    <x v="11"/>
    <n v="5813"/>
    <x v="2683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16:50:36"/>
    <d v="2017-02-01T17:59:00"/>
    <x v="1"/>
    <x v="11"/>
    <n v="5291"/>
    <x v="2684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0:06:59"/>
    <d v="2016-06-01T16:42:00"/>
    <x v="17"/>
    <x v="52"/>
    <n v="332.25"/>
    <x v="2685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d v="2014-05-16T15:36:20"/>
    <d v="2014-07-01T22:59:00"/>
    <x v="30"/>
    <x v="61"/>
    <n v="1510"/>
    <x v="17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1:39:10"/>
    <d v="2015-03-19T09:39:00"/>
    <x v="38"/>
    <x v="10"/>
    <n v="3061"/>
    <x v="2414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16:08:45"/>
    <d v="2014-12-23T16:08:45"/>
    <x v="9"/>
    <x v="60"/>
    <n v="320"/>
    <x v="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d v="2016-03-18T16:31:12"/>
    <d v="2016-04-09T23:00:00"/>
    <x v="23"/>
    <x v="10"/>
    <n v="3330"/>
    <x v="263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d v="2015-03-01T00:16:54"/>
    <d v="2015-03-30T23:16:54"/>
    <x v="18"/>
    <x v="447"/>
    <n v="6166.64"/>
    <x v="268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05:50:30"/>
    <d v="2016-12-21T06:50:30"/>
    <x v="12"/>
    <x v="662"/>
    <n v="299.52"/>
    <x v="87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0:58:09"/>
    <d v="2016-06-16T00:58:09"/>
    <x v="21"/>
    <x v="184"/>
    <n v="875"/>
    <x v="2687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4:23:42"/>
    <d v="2015-10-28T14:54:00"/>
    <x v="54"/>
    <x v="663"/>
    <n v="806.81999999999994"/>
    <x v="2688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16:43:02"/>
    <d v="2014-07-24T02:00:00"/>
    <x v="22"/>
    <x v="46"/>
    <n v="1200"/>
    <x v="31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18:16:59"/>
    <d v="2015-07-18T18:16:59"/>
    <x v="1"/>
    <x v="25"/>
    <n v="3961.7408"/>
    <x v="268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08:20:52"/>
    <d v="2015-07-23T13:33:00"/>
    <x v="17"/>
    <x v="31"/>
    <n v="1035"/>
    <x v="997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1:12:17"/>
    <d v="2015-06-11T11:12:17"/>
    <x v="1"/>
    <x v="107"/>
    <n v="1768.96"/>
    <x v="269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07:20:11"/>
    <d v="2015-05-31T18:00:00"/>
    <x v="55"/>
    <x v="664"/>
    <n v="308.48"/>
    <x v="2691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0:04:27"/>
    <d v="2014-07-20T22:59:00"/>
    <x v="32"/>
    <x v="8"/>
    <n v="3530"/>
    <x v="2692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17:43:04"/>
    <d v="2014-09-26T17:43:04"/>
    <x v="1"/>
    <x v="25"/>
    <n v="3898.88"/>
    <x v="141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2:04:57"/>
    <d v="2014-11-05T07:52:00"/>
    <x v="35"/>
    <x v="123"/>
    <n v="5817.6"/>
    <x v="269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15:57:09"/>
    <d v="2016-09-03T15:57:09"/>
    <x v="12"/>
    <x v="581"/>
    <n v="5084.9999999999991"/>
    <x v="31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09:19:42"/>
    <d v="2016-05-15T18:00:00"/>
    <x v="59"/>
    <x v="575"/>
    <n v="89.600000000000009"/>
    <x v="2694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4:34:44"/>
    <d v="2014-09-12T14:34:44"/>
    <x v="10"/>
    <x v="184"/>
    <n v="1030"/>
    <x v="2695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08:46:58"/>
    <d v="2014-07-02T22:59:00"/>
    <x v="32"/>
    <x v="15"/>
    <n v="12348.5"/>
    <x v="2696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07:44:58"/>
    <d v="2015-05-31T07:44:58"/>
    <x v="6"/>
    <x v="38"/>
    <n v="2624"/>
    <x v="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3:16:21"/>
    <d v="2014-06-30T23:59:00"/>
    <x v="35"/>
    <x v="18"/>
    <n v="2202"/>
    <x v="2654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05:53:54"/>
    <d v="2016-10-05T05:53:54"/>
    <x v="22"/>
    <x v="10"/>
    <n v="3383"/>
    <x v="2697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0:38:10"/>
    <d v="2016-01-15T10:38:10"/>
    <x v="2"/>
    <x v="31"/>
    <n v="1119"/>
    <x v="2698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1:26:58"/>
    <d v="2014-06-16T01:59:00"/>
    <x v="39"/>
    <x v="10"/>
    <n v="4176"/>
    <x v="2699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19T21:48:16"/>
    <d v="2016-10-19T21:48:16"/>
    <x v="1"/>
    <x v="8"/>
    <n v="3880"/>
    <x v="270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2T23:19:46"/>
    <d v="2015-09-01T23:19:46"/>
    <x v="1"/>
    <x v="56"/>
    <n v="1043"/>
    <x v="2701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09:14:19"/>
    <d v="2014-05-19T16:00:00"/>
    <x v="9"/>
    <x v="11"/>
    <n v="5285"/>
    <x v="2702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0:54:20"/>
    <d v="2015-08-28T22:59:00"/>
    <x v="21"/>
    <x v="20"/>
    <n v="355"/>
    <x v="2703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0:14:15"/>
    <d v="2014-06-27T00:14:15"/>
    <x v="1"/>
    <x v="11"/>
    <n v="5012.25"/>
    <x v="2704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3:53:24"/>
    <d v="2014-08-08T13:53:24"/>
    <x v="1"/>
    <x v="25"/>
    <n v="4192"/>
    <x v="224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4:50:39"/>
    <d v="2015-06-21T17:25:00"/>
    <x v="18"/>
    <x v="10"/>
    <n v="3550"/>
    <x v="1246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09:21:23"/>
    <d v="2014-11-27T10:21:23"/>
    <x v="1"/>
    <x v="61"/>
    <n v="1800"/>
    <x v="4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1:48:49"/>
    <d v="2015-03-01T23:59:00"/>
    <x v="7"/>
    <x v="141"/>
    <n v="51184"/>
    <x v="2705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18:09:39"/>
    <d v="2014-09-18T19:00:00"/>
    <x v="28"/>
    <x v="31"/>
    <n v="1260"/>
    <x v="584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0-31T23:35:29"/>
    <d v="2015-11-30T17:30:00"/>
    <x v="18"/>
    <x v="665"/>
    <n v="550.4"/>
    <x v="270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29T22:12:47"/>
    <d v="2016-06-05T21:00:00"/>
    <x v="8"/>
    <x v="8"/>
    <n v="3760"/>
    <x v="2707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15:53:30"/>
    <d v="2015-01-11T15:53:30"/>
    <x v="32"/>
    <x v="26"/>
    <n v="4005"/>
    <x v="223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09:48:36"/>
    <d v="2015-02-13T09:48:36"/>
    <x v="12"/>
    <x v="38"/>
    <n v="3968"/>
    <x v="1354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06:10:48"/>
    <d v="2016-05-10T06:10:48"/>
    <x v="22"/>
    <x v="38"/>
    <n v="2764.8"/>
    <x v="128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4:21:27"/>
    <d v="2016-03-02T14:21:27"/>
    <x v="1"/>
    <x v="11"/>
    <n v="5526"/>
    <x v="270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09:26:56"/>
    <d v="2014-10-15T09:26:56"/>
    <x v="1"/>
    <x v="34"/>
    <n v="2520"/>
    <x v="266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09:03:20"/>
    <d v="2014-09-30T11:00:00"/>
    <x v="1"/>
    <x v="9"/>
    <n v="606"/>
    <x v="1257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07:59:53"/>
    <d v="2015-06-04T07:59:53"/>
    <x v="1"/>
    <x v="16"/>
    <n v="1926.4"/>
    <x v="1428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07:54:44"/>
    <d v="2016-07-10T17:59:00"/>
    <x v="61"/>
    <x v="25"/>
    <n v="4192"/>
    <x v="224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d v="2016-07-05T07:06:28"/>
    <d v="2016-08-13T01:59:00"/>
    <x v="20"/>
    <x v="635"/>
    <n v="1296"/>
    <x v="270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1:33:14"/>
    <d v="2016-05-31T11:33:14"/>
    <x v="12"/>
    <x v="159"/>
    <n v="523.53279999999995"/>
    <x v="271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08:01:54"/>
    <d v="2014-06-23T13:00:00"/>
    <x v="22"/>
    <x v="666"/>
    <n v="2925"/>
    <x v="271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d v="2014-08-28T16:55:49"/>
    <d v="2014-09-12T16:55:49"/>
    <x v="13"/>
    <x v="61"/>
    <n v="1820"/>
    <x v="271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6-30T20:09:38"/>
    <d v="2016-07-22T00:26:00"/>
    <x v="22"/>
    <x v="31"/>
    <n v="1860"/>
    <x v="271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19T22:24:46"/>
    <d v="2014-07-03T22:24:46"/>
    <x v="21"/>
    <x v="266"/>
    <n v="2100"/>
    <x v="271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1:59:06"/>
    <d v="2014-06-25T11:59:06"/>
    <x v="1"/>
    <x v="107"/>
    <n v="1385.6000000000001"/>
    <x v="271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08:49:48"/>
    <d v="2015-04-03T08:49:48"/>
    <x v="9"/>
    <x v="64"/>
    <n v="1835"/>
    <x v="271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2:22:53"/>
    <d v="2014-06-15T11:00:00"/>
    <x v="9"/>
    <x v="9"/>
    <n v="570"/>
    <x v="2005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09T23:07:47"/>
    <d v="2015-05-31T01:59:00"/>
    <x v="22"/>
    <x v="63"/>
    <n v="11530"/>
    <x v="271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2:42:46"/>
    <d v="2016-06-04T12:42:46"/>
    <x v="32"/>
    <x v="18"/>
    <n v="2030"/>
    <x v="125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08:21:07"/>
    <d v="2015-05-25T22:59:00"/>
    <x v="0"/>
    <x v="3"/>
    <n v="10235"/>
    <x v="1106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18:53:39"/>
    <d v="2015-03-31T07:52:00"/>
    <x v="41"/>
    <x v="108"/>
    <n v="4595.2"/>
    <x v="2718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16:18:29"/>
    <d v="2016-01-21T16:18:29"/>
    <x v="1"/>
    <x v="184"/>
    <n v="1246"/>
    <x v="271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15:47:29"/>
    <d v="2015-05-09T15:47:29"/>
    <x v="0"/>
    <x v="123"/>
    <n v="5158.4000000000005"/>
    <x v="127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2:11:15"/>
    <d v="2015-02-27T12:11:15"/>
    <x v="1"/>
    <x v="2"/>
    <n v="1532.16"/>
    <x v="272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2:31:06"/>
    <d v="2015-06-22T12:31:06"/>
    <x v="1"/>
    <x v="57"/>
    <n v="537.6"/>
    <x v="2721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18:50:06"/>
    <d v="2015-07-02T18:50:06"/>
    <x v="23"/>
    <x v="172"/>
    <n v="3449"/>
    <x v="2722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17:28:04"/>
    <d v="2014-11-05T18:28:04"/>
    <x v="22"/>
    <x v="11"/>
    <n v="5040"/>
    <x v="266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1:07:27"/>
    <d v="2016-02-11T17:59:00"/>
    <x v="1"/>
    <x v="103"/>
    <n v="1267.68"/>
    <x v="2723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3:04:22"/>
    <d v="2014-11-30T14:04:22"/>
    <x v="1"/>
    <x v="45"/>
    <n v="5877.76"/>
    <x v="2724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06:47:40"/>
    <d v="2016-05-04T18:00:00"/>
    <x v="18"/>
    <x v="667"/>
    <n v="5644.2240000000002"/>
    <x v="2725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17:41:07"/>
    <d v="2016-02-18T16:30:00"/>
    <x v="3"/>
    <x v="159"/>
    <n v="487.68"/>
    <x v="74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1T22:22:51"/>
    <d v="2016-04-29T16:00:00"/>
    <x v="38"/>
    <x v="17"/>
    <n v="2879"/>
    <x v="2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3:21:34"/>
    <d v="2016-10-19T23:55:00"/>
    <x v="1"/>
    <x v="18"/>
    <n v="2015"/>
    <x v="127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19T23:06:16"/>
    <d v="2015-08-18T23:06:16"/>
    <x v="1"/>
    <x v="44"/>
    <n v="1862"/>
    <x v="2727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5T23:55:12"/>
    <d v="2015-03-22T22:55:12"/>
    <x v="7"/>
    <x v="11"/>
    <n v="362"/>
    <x v="2728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1:15:59"/>
    <d v="2015-08-17T11:15:59"/>
    <x v="1"/>
    <x v="31"/>
    <n v="100"/>
    <x v="711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3:04:06"/>
    <d v="2015-01-09T22:23:00"/>
    <x v="1"/>
    <x v="138"/>
    <n v="620"/>
    <x v="2729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1:15:33"/>
    <d v="2015-01-24T07:00:00"/>
    <x v="42"/>
    <x v="668"/>
    <n v="148.02999999999997"/>
    <x v="273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8T19:35:08"/>
    <d v="2015-04-18T17:30:00"/>
    <x v="28"/>
    <x v="61"/>
    <n v="0"/>
    <x v="109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d v="2015-03-26T16:38:16"/>
    <d v="2015-05-25T16:38:16"/>
    <x v="12"/>
    <x v="61"/>
    <n v="427"/>
    <x v="2731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1:38:09"/>
    <d v="2015-05-28T11:38:09"/>
    <x v="1"/>
    <x v="643"/>
    <n v="25.6"/>
    <x v="2732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d v="2015-02-13T12:04:53"/>
    <d v="2015-03-23T13:00:00"/>
    <x v="20"/>
    <x v="16"/>
    <n v="12.8"/>
    <x v="89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1:35:03"/>
    <d v="2015-11-12T01:59:00"/>
    <x v="23"/>
    <x v="266"/>
    <n v="150"/>
    <x v="2733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17:31:45"/>
    <d v="2014-07-15T17:00:00"/>
    <x v="22"/>
    <x v="16"/>
    <n v="345.6"/>
    <x v="273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05:47:48"/>
    <d v="2016-07-17T05:47:48"/>
    <x v="32"/>
    <x v="123"/>
    <n v="1030.4000000000001"/>
    <x v="2735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2T21:09:15"/>
    <d v="2014-08-11T20:53:58"/>
    <x v="18"/>
    <x v="18"/>
    <n v="358"/>
    <x v="2736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17:05:50"/>
    <d v="2015-12-17T17:05:50"/>
    <x v="1"/>
    <x v="44"/>
    <n v="0"/>
    <x v="109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0:09:04"/>
    <d v="2014-09-06T00:09:04"/>
    <x v="1"/>
    <x v="11"/>
    <n v="100"/>
    <x v="17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2:02:44"/>
    <d v="2014-07-03T12:02:44"/>
    <x v="1"/>
    <x v="49"/>
    <n v="0"/>
    <x v="109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4:32:32"/>
    <d v="2014-07-04T22:59:00"/>
    <x v="0"/>
    <x v="46"/>
    <n v="0"/>
    <x v="10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1:45:02"/>
    <d v="2014-08-10T11:45:02"/>
    <x v="1"/>
    <x v="428"/>
    <n v="10"/>
    <x v="711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4:20:39"/>
    <d v="2016-10-08T04:20:39"/>
    <x v="1"/>
    <x v="0"/>
    <n v="202"/>
    <x v="2737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2:11:36"/>
    <d v="2015-07-05T17:59:00"/>
    <x v="14"/>
    <x v="62"/>
    <n v="32"/>
    <x v="471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1:57:16"/>
    <d v="2016-02-16T00:59:00"/>
    <x v="32"/>
    <x v="11"/>
    <n v="5176"/>
    <x v="273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8T22:03:08"/>
    <d v="2016-04-28T22:59:00"/>
    <x v="0"/>
    <x v="9"/>
    <n v="525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d v="2015-01-12T18:33:28"/>
    <d v="2015-02-10T02:59:00"/>
    <x v="31"/>
    <x v="32"/>
    <n v="6027"/>
    <x v="101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2T19:51:13"/>
    <d v="2016-04-02T18:51:13"/>
    <x v="42"/>
    <x v="31"/>
    <n v="1326"/>
    <x v="2739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4:15:35"/>
    <d v="2016-10-16T16:00:00"/>
    <x v="4"/>
    <x v="2"/>
    <n v="723.2"/>
    <x v="274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4:46:40"/>
    <d v="2015-06-02T19:00:00"/>
    <x v="18"/>
    <x v="11"/>
    <n v="5167"/>
    <x v="2741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16:08:57"/>
    <d v="2014-07-25T23:59:00"/>
    <x v="61"/>
    <x v="34"/>
    <n v="3000"/>
    <x v="4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15:48:27"/>
    <d v="2016-04-15T15:48:27"/>
    <x v="1"/>
    <x v="181"/>
    <n v="912.64"/>
    <x v="274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4:33:18"/>
    <d v="2014-06-11T14:33:18"/>
    <x v="1"/>
    <x v="67"/>
    <n v="4550"/>
    <x v="274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15:25:15"/>
    <d v="2014-12-01T15:25:15"/>
    <x v="32"/>
    <x v="8"/>
    <n v="3798"/>
    <x v="2744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06:18:58"/>
    <d v="2014-05-19T00:00:00"/>
    <x v="1"/>
    <x v="61"/>
    <n v="1535"/>
    <x v="2745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6T21:35:53"/>
    <d v="2015-08-25T21:35:53"/>
    <x v="12"/>
    <x v="26"/>
    <n v="4409.7700000000004"/>
    <x v="2746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d v="2014-04-10T07:36:26"/>
    <d v="2014-05-05T07:36:26"/>
    <x v="9"/>
    <x v="11"/>
    <n v="5050.7700000000004"/>
    <x v="2747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06:12:17"/>
    <d v="2015-08-10T18:00:00"/>
    <x v="57"/>
    <x v="2"/>
    <n v="640"/>
    <x v="3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4:31:29"/>
    <d v="2015-08-02T14:31:29"/>
    <x v="9"/>
    <x v="276"/>
    <n v="1699.8400000000001"/>
    <x v="2748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3:00:26"/>
    <d v="2015-04-01T12:00:26"/>
    <x v="18"/>
    <x v="11"/>
    <n v="5000"/>
    <x v="31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15:13:52"/>
    <d v="2016-05-28T19:36:00"/>
    <x v="19"/>
    <x v="61"/>
    <n v="1500"/>
    <x v="31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3:38:02"/>
    <d v="2014-07-30T13:38:02"/>
    <x v="1"/>
    <x v="156"/>
    <n v="7942"/>
    <x v="2749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d v="2014-05-28T23:00:45"/>
    <d v="2014-07-02T23:00:45"/>
    <x v="6"/>
    <x v="3"/>
    <n v="10265.01"/>
    <x v="275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4T19:28:17"/>
    <d v="2015-02-28T23:59:00"/>
    <x v="21"/>
    <x v="18"/>
    <n v="2335"/>
    <x v="275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2:28:10"/>
    <d v="2014-06-12T12:28:10"/>
    <x v="1"/>
    <x v="26"/>
    <n v="4306.1099999999997"/>
    <x v="2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09:21:19"/>
    <d v="2016-04-15T09:21:19"/>
    <x v="1"/>
    <x v="312"/>
    <n v="1100"/>
    <x v="3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17:20:10"/>
    <d v="2015-06-13T17:20:10"/>
    <x v="1"/>
    <x v="38"/>
    <n v="2560"/>
    <x v="31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15:34:12"/>
    <d v="2016-05-17T19:00:00"/>
    <x v="21"/>
    <x v="31"/>
    <n v="1460"/>
    <x v="2753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09:48:26"/>
    <d v="2016-11-29T01:00:00"/>
    <x v="32"/>
    <x v="11"/>
    <n v="5510"/>
    <x v="1104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2T19:07:27"/>
    <d v="2016-11-14T21:08:00"/>
    <x v="39"/>
    <x v="11"/>
    <n v="5410"/>
    <x v="214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4:00:55"/>
    <d v="2015-04-09T14:00:55"/>
    <x v="3"/>
    <x v="214"/>
    <n v="1900"/>
    <x v="31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17:37:23"/>
    <d v="2015-04-08T23:00:00"/>
    <x v="38"/>
    <x v="18"/>
    <n v="2005"/>
    <x v="6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3:49:38"/>
    <d v="2014-07-31T20:00:00"/>
    <x v="61"/>
    <x v="6"/>
    <n v="8537"/>
    <x v="2754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4T21:40:21"/>
    <d v="2014-09-26T23:00:00"/>
    <x v="23"/>
    <x v="18"/>
    <n v="2864"/>
    <x v="2755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4:39:40"/>
    <d v="2015-02-14T14:39:40"/>
    <x v="12"/>
    <x v="392"/>
    <n v="2521"/>
    <x v="2756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2:39:00"/>
    <d v="2016-03-26T11:39:00"/>
    <x v="18"/>
    <x v="43"/>
    <n v="15597"/>
    <x v="2757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0:16:25"/>
    <d v="2015-07-13T15:06:00"/>
    <x v="15"/>
    <x v="34"/>
    <n v="3000"/>
    <x v="43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16:11:25"/>
    <d v="2014-09-08T16:11:25"/>
    <x v="9"/>
    <x v="67"/>
    <n v="4935"/>
    <x v="2758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15:41:37"/>
    <d v="2016-07-24T18:00:00"/>
    <x v="18"/>
    <x v="38"/>
    <n v="2604.8000000000002"/>
    <x v="142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19T22:22:00"/>
    <d v="2016-03-15T11:00:00"/>
    <x v="34"/>
    <x v="46"/>
    <n v="1547"/>
    <x v="275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d v="2016-06-10T18:32:12"/>
    <d v="2016-07-10T18:32:12"/>
    <x v="1"/>
    <x v="167"/>
    <n v="874"/>
    <x v="213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0:19:29"/>
    <d v="2016-08-02T05:03:00"/>
    <x v="6"/>
    <x v="38"/>
    <n v="3859.2000000000003"/>
    <x v="276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6T19:54:35"/>
    <d v="2016-05-26T19:54:35"/>
    <x v="1"/>
    <x v="32"/>
    <n v="6658"/>
    <x v="2761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07:50:06"/>
    <d v="2015-07-10T22:59:00"/>
    <x v="31"/>
    <x v="20"/>
    <n v="351"/>
    <x v="2762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d v="2015-11-25T11:41:59"/>
    <d v="2015-12-23T11:18:00"/>
    <x v="38"/>
    <x v="131"/>
    <n v="500"/>
    <x v="89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4:10:18"/>
    <d v="2015-06-15T14:10:18"/>
    <x v="15"/>
    <x v="669"/>
    <n v="148.47999999999999"/>
    <x v="2763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1:00:23"/>
    <d v="2016-11-22T12:00:23"/>
    <x v="1"/>
    <x v="43"/>
    <n v="0"/>
    <x v="109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1:36:32"/>
    <d v="2014-07-06T11:36:32"/>
    <x v="12"/>
    <x v="61"/>
    <n v="0"/>
    <x v="109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d v="2015-06-15T05:43:42"/>
    <d v="2015-07-15T05:43:42"/>
    <x v="1"/>
    <x v="115"/>
    <n v="35"/>
    <x v="1237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d v="2014-11-25T17:32:09"/>
    <d v="2014-12-16T17:32:09"/>
    <x v="22"/>
    <x v="156"/>
    <n v="4176"/>
    <x v="276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08:55:54"/>
    <d v="2015-06-07T08:55:54"/>
    <x v="1"/>
    <x v="194"/>
    <n v="64"/>
    <x v="471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05:28:10"/>
    <d v="2015-08-28T17:30:00"/>
    <x v="44"/>
    <x v="39"/>
    <n v="12.8"/>
    <x v="1323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4T19:42:36"/>
    <d v="2017-01-13T19:42:36"/>
    <x v="12"/>
    <x v="670"/>
    <n v="1"/>
    <x v="2765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16:09:25"/>
    <d v="2015-04-20T16:09:25"/>
    <x v="1"/>
    <x v="32"/>
    <n v="5380"/>
    <x v="2766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d v="2014-07-11T12:20:48"/>
    <d v="2014-08-10T12:20:48"/>
    <x v="1"/>
    <x v="222"/>
    <n v="1025"/>
    <x v="2767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17:20:43"/>
    <d v="2016-03-11T17:20:43"/>
    <x v="1"/>
    <x v="3"/>
    <n v="402"/>
    <x v="2768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d v="2014-12-09T12:41:23"/>
    <d v="2015-01-10T23:59:00"/>
    <x v="15"/>
    <x v="33"/>
    <n v="881"/>
    <x v="2769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1:13:36"/>
    <d v="2015-01-02T11:13:36"/>
    <x v="0"/>
    <x v="11"/>
    <n v="426"/>
    <x v="277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1T22:01:46"/>
    <d v="2015-10-21T22:01:46"/>
    <x v="1"/>
    <x v="10"/>
    <n v="0"/>
    <x v="109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d v="2016-02-03T18:19:28"/>
    <d v="2016-03-04T18:19:28"/>
    <x v="1"/>
    <x v="15"/>
    <n v="2358"/>
    <x v="277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5T19:13:44"/>
    <d v="2016-07-31T02:00:00"/>
    <x v="60"/>
    <x v="6"/>
    <n v="0"/>
    <x v="109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16:17:20"/>
    <d v="2014-09-27T16:17:20"/>
    <x v="12"/>
    <x v="78"/>
    <n v="3"/>
    <x v="13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1:13:01"/>
    <d v="2014-06-29T01:13:01"/>
    <x v="32"/>
    <x v="147"/>
    <n v="3.5999999999999996"/>
    <x v="2772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16:48:59"/>
    <d v="2015-04-03T16:48:59"/>
    <x v="36"/>
    <x v="61"/>
    <n v="455"/>
    <x v="2773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05:53:39"/>
    <d v="2015-04-25T04:53:39"/>
    <x v="42"/>
    <x v="107"/>
    <n v="1280"/>
    <x v="3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07:38:27"/>
    <d v="2014-07-30T18:00:00"/>
    <x v="40"/>
    <x v="38"/>
    <n v="2592"/>
    <x v="988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15:22:38"/>
    <d v="2015-03-21T14:22:38"/>
    <x v="18"/>
    <x v="61"/>
    <n v="1826"/>
    <x v="2774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0:02:53"/>
    <d v="2016-05-31T06:00:00"/>
    <x v="39"/>
    <x v="60"/>
    <n v="1056"/>
    <x v="2775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3:01:48"/>
    <d v="2015-05-31T22:59:00"/>
    <x v="30"/>
    <x v="239"/>
    <n v="1665.16"/>
    <x v="1724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1:37:01"/>
    <d v="2016-06-14T16:43:00"/>
    <x v="20"/>
    <x v="286"/>
    <n v="2119.9899999999998"/>
    <x v="277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16:41:52"/>
    <d v="2015-03-31T22:59:00"/>
    <x v="8"/>
    <x v="61"/>
    <n v="2102"/>
    <x v="2777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1:14:17"/>
    <d v="2015-08-20T18:00:00"/>
    <x v="18"/>
    <x v="107"/>
    <n v="1280.0128"/>
    <x v="2778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1:33:43"/>
    <d v="2014-07-17T11:33:43"/>
    <x v="1"/>
    <x v="61"/>
    <n v="1788.57"/>
    <x v="2779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1:43:36"/>
    <d v="2015-10-23T22:59:00"/>
    <x v="3"/>
    <x v="18"/>
    <n v="2145"/>
    <x v="75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d v="2015-02-10T15:13:02"/>
    <d v="2015-03-12T14:13:02"/>
    <x v="18"/>
    <x v="224"/>
    <n v="570"/>
    <x v="278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0:01:44"/>
    <d v="2015-07-17T16:02:00"/>
    <x v="10"/>
    <x v="31"/>
    <n v="1064"/>
    <x v="201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0:38:37"/>
    <d v="2015-07-05T10:38:37"/>
    <x v="1"/>
    <x v="159"/>
    <n v="550.4"/>
    <x v="2278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2T23:20:07"/>
    <d v="2016-01-03T23:20:07"/>
    <x v="15"/>
    <x v="8"/>
    <n v="3659"/>
    <x v="278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15:06:57"/>
    <d v="2016-01-19T17:59:00"/>
    <x v="42"/>
    <x v="223"/>
    <n v="6216.1299999999992"/>
    <x v="278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16:50:44"/>
    <d v="2015-07-19T22:59:00"/>
    <x v="35"/>
    <x v="34"/>
    <n v="2650"/>
    <x v="9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0:01:43"/>
    <d v="2016-08-01T08:41:00"/>
    <x v="54"/>
    <x v="60"/>
    <n v="345.6"/>
    <x v="1288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6T20:40:14"/>
    <d v="2015-06-16T20:40:14"/>
    <x v="22"/>
    <x v="11"/>
    <n v="5271"/>
    <x v="2783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05:09:54"/>
    <d v="2015-05-07T05:09:54"/>
    <x v="1"/>
    <x v="39"/>
    <n v="915.2"/>
    <x v="652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17:16:41"/>
    <d v="2015-03-26T19:00:00"/>
    <x v="60"/>
    <x v="25"/>
    <n v="5862.4000000000005"/>
    <x v="2784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07:39:47"/>
    <d v="2014-12-31T08:39:47"/>
    <x v="12"/>
    <x v="11"/>
    <n v="5000"/>
    <x v="31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15:46:11"/>
    <d v="2016-08-31T15:46:11"/>
    <x v="32"/>
    <x v="9"/>
    <n v="501"/>
    <x v="2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2:46:51"/>
    <d v="2016-05-27T12:46:51"/>
    <x v="21"/>
    <x v="428"/>
    <n v="225"/>
    <x v="2785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15:22:25"/>
    <d v="2014-11-05T16:22:25"/>
    <x v="22"/>
    <x v="9"/>
    <n v="530.11"/>
    <x v="278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5T21:45:35"/>
    <d v="2016-02-19T21:45:35"/>
    <x v="11"/>
    <x v="46"/>
    <n v="1256"/>
    <x v="43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15:56:12"/>
    <d v="2014-12-01T14:09:00"/>
    <x v="2"/>
    <x v="199"/>
    <n v="1064"/>
    <x v="99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05:41:07"/>
    <d v="2015-06-18T05:41:07"/>
    <x v="1"/>
    <x v="25"/>
    <n v="4186.88"/>
    <x v="278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17:36:48"/>
    <d v="2016-04-21T17:36:48"/>
    <x v="22"/>
    <x v="57"/>
    <n v="409.6"/>
    <x v="278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17:14:12"/>
    <d v="2016-08-02T23:09:00"/>
    <x v="0"/>
    <x v="184"/>
    <n v="900"/>
    <x v="2488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3:22:38"/>
    <d v="2015-07-03T13:22:38"/>
    <x v="8"/>
    <x v="38"/>
    <n v="2613.7600000000002"/>
    <x v="4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2:03:29"/>
    <d v="2015-05-22T12:03:29"/>
    <x v="1"/>
    <x v="40"/>
    <n v="11090.64"/>
    <x v="278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0T22:25:24"/>
    <d v="2015-07-29T22:25:24"/>
    <x v="12"/>
    <x v="18"/>
    <n v="2025"/>
    <x v="988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1:50:29"/>
    <d v="2016-03-28T10:50:29"/>
    <x v="34"/>
    <x v="671"/>
    <n v="83.2"/>
    <x v="279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3:51:27"/>
    <d v="2014-07-20T13:51:27"/>
    <x v="12"/>
    <x v="3"/>
    <n v="872"/>
    <x v="279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06:50:52"/>
    <d v="2014-05-11T06:50:52"/>
    <x v="1"/>
    <x v="194"/>
    <n v="1404.16"/>
    <x v="279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6T20:44:24"/>
    <d v="2014-05-31T20:44:24"/>
    <x v="9"/>
    <x v="11"/>
    <n v="1065"/>
    <x v="279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09:48:54"/>
    <d v="2014-06-03T01:59:00"/>
    <x v="14"/>
    <x v="512"/>
    <n v="4066"/>
    <x v="279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0:02:54"/>
    <d v="2015-10-01T10:02:54"/>
    <x v="1"/>
    <x v="141"/>
    <n v="842"/>
    <x v="279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0:19:02"/>
    <d v="2014-10-04T01:59:00"/>
    <x v="0"/>
    <x v="156"/>
    <n v="189"/>
    <x v="84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0:23:11"/>
    <d v="2015-07-19T00:23:11"/>
    <x v="11"/>
    <x v="170"/>
    <n v="1697"/>
    <x v="279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4:36:29"/>
    <d v="2015-10-18T14:36:29"/>
    <x v="1"/>
    <x v="128"/>
    <n v="2129"/>
    <x v="2797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3:24:44"/>
    <d v="2015-06-11T13:24:44"/>
    <x v="1"/>
    <x v="303"/>
    <n v="2387.6899999999996"/>
    <x v="2798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1T21:59:03"/>
    <d v="2014-12-31T21:59:03"/>
    <x v="1"/>
    <x v="31"/>
    <n v="38"/>
    <x v="2799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05:32:59"/>
    <d v="2015-07-17T05:32:59"/>
    <x v="1"/>
    <x v="62"/>
    <n v="1090.56"/>
    <x v="280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1T23:34:36"/>
    <d v="2015-03-26T22:34:36"/>
    <x v="34"/>
    <x v="3"/>
    <n v="20"/>
    <x v="418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15:09:38"/>
    <d v="2014-09-01T15:09:38"/>
    <x v="6"/>
    <x v="74"/>
    <n v="26"/>
    <x v="2801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16:14:18"/>
    <d v="2015-05-09T16:14:18"/>
    <x v="1"/>
    <x v="40"/>
    <n v="1788"/>
    <x v="2802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18:17:51"/>
    <d v="2015-03-26T17:17:51"/>
    <x v="18"/>
    <x v="31"/>
    <n v="25"/>
    <x v="453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2:50:03"/>
    <d v="2015-03-08T11:50:03"/>
    <x v="18"/>
    <x v="11"/>
    <n v="1"/>
    <x v="46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2:41:30"/>
    <d v="2014-08-01T12:12:00"/>
    <x v="23"/>
    <x v="11"/>
    <n v="260"/>
    <x v="280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05:20:44"/>
    <d v="2015-05-22T16:00:00"/>
    <x v="10"/>
    <x v="2"/>
    <n v="12.8"/>
    <x v="172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16:26:47"/>
    <d v="2014-06-25T16:00:00"/>
    <x v="9"/>
    <x v="34"/>
    <n v="1"/>
    <x v="16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0:51:50"/>
    <d v="2014-08-12T10:51:50"/>
    <x v="1"/>
    <x v="32"/>
    <n v="1060"/>
    <x v="2804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09:09:37"/>
    <d v="2014-11-12T16:47:00"/>
    <x v="16"/>
    <x v="18"/>
    <n v="100"/>
    <x v="152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1:15:56"/>
    <d v="2016-09-12T11:59:00"/>
    <x v="21"/>
    <x v="63"/>
    <n v="1"/>
    <x v="475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0:11:45"/>
    <d v="2015-11-05T11:11:45"/>
    <x v="12"/>
    <x v="32"/>
    <n v="0"/>
    <x v="109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16:24:14"/>
    <d v="2015-11-17T17:24:14"/>
    <x v="1"/>
    <x v="11"/>
    <n v="60"/>
    <x v="44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0:38:18"/>
    <d v="2014-08-30T00:30:00"/>
    <x v="45"/>
    <x v="672"/>
    <n v="494"/>
    <x v="280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d v="2016-02-02T17:43:41"/>
    <d v="2016-03-22T22:29:00"/>
    <x v="46"/>
    <x v="18"/>
    <n v="11"/>
    <x v="122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4:32:19"/>
    <d v="2016-06-18T14:32:19"/>
    <x v="1"/>
    <x v="18"/>
    <n v="251"/>
    <x v="2806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0:50:05"/>
    <d v="2014-09-08T10:50:05"/>
    <x v="9"/>
    <x v="194"/>
    <n v="12.8"/>
    <x v="41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2:23:12"/>
    <d v="2015-03-13T22:11:00"/>
    <x v="18"/>
    <x v="673"/>
    <n v="452"/>
    <x v="2807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2T23:07:58"/>
    <d v="2014-07-02T23:07:58"/>
    <x v="1"/>
    <x v="3"/>
    <n v="1500"/>
    <x v="2175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3:44:10"/>
    <d v="2017-03-29T12:44:10"/>
    <x v="42"/>
    <x v="61"/>
    <n v="40"/>
    <x v="129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4T22:29:56"/>
    <d v="2015-08-13T22:29:56"/>
    <x v="40"/>
    <x v="43"/>
    <n v="0"/>
    <x v="109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1:42:15"/>
    <d v="2015-10-08T11:42:15"/>
    <x v="1"/>
    <x v="138"/>
    <n v="0"/>
    <x v="109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2T19:23:42"/>
    <d v="2015-01-23T20:00:00"/>
    <x v="22"/>
    <x v="674"/>
    <n v="0"/>
    <x v="109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3:19:25"/>
    <d v="2016-09-03T05:00:00"/>
    <x v="74"/>
    <x v="67"/>
    <n v="0"/>
    <x v="109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09:58:48"/>
    <d v="2016-02-02T09:58:48"/>
    <x v="1"/>
    <x v="290"/>
    <n v="2635.52"/>
    <x v="280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1:15:52"/>
    <d v="2016-12-08T11:15:52"/>
    <x v="1"/>
    <x v="73"/>
    <n v="1241"/>
    <x v="2809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4:39:06"/>
    <d v="2015-06-29T22:59:00"/>
    <x v="1"/>
    <x v="140"/>
    <n v="10"/>
    <x v="281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15:39:56"/>
    <d v="2015-01-25T15:39:56"/>
    <x v="1"/>
    <x v="142"/>
    <n v="0"/>
    <x v="10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4:33:40"/>
    <d v="2014-07-30T18:00:00"/>
    <x v="6"/>
    <x v="205"/>
    <n v="1254.4000000000001"/>
    <x v="2811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0T19:26:39"/>
    <d v="2017-02-19T19:26:39"/>
    <x v="1"/>
    <x v="9"/>
    <n v="25"/>
    <x v="152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18:36:10"/>
    <d v="2016-01-31T18:03:00"/>
    <x v="14"/>
    <x v="380"/>
    <n v="0"/>
    <x v="109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09:27:49"/>
    <d v="2014-09-02T09:27:49"/>
    <x v="1"/>
    <x v="142"/>
    <n v="0"/>
    <x v="10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3:59:52"/>
    <d v="2015-03-27T12:59:52"/>
    <x v="34"/>
    <x v="3"/>
    <n v="0"/>
    <x v="109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17:49:51"/>
    <d v="2016-05-09T17:49:51"/>
    <x v="1"/>
    <x v="675"/>
    <n v="0"/>
    <x v="109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0:28:22"/>
    <d v="2014-12-11T00:28:22"/>
    <x v="1"/>
    <x v="474"/>
    <n v="0"/>
    <x v="109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d v="2015-03-16T15:35:29"/>
    <d v="2015-05-01T17:00:00"/>
    <x v="30"/>
    <x v="18"/>
    <n v="35"/>
    <x v="1938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08:05:58"/>
    <d v="2017-02-26T08:05:58"/>
    <x v="1"/>
    <x v="38"/>
    <n v="693.76"/>
    <x v="2812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3T19:07:10"/>
    <d v="2015-01-04T18:26:00"/>
    <x v="0"/>
    <x v="6"/>
    <n v="118"/>
    <x v="281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3:12:24"/>
    <d v="2015-08-15T13:12:24"/>
    <x v="12"/>
    <x v="43"/>
    <n v="2524"/>
    <x v="281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0T22:10:44"/>
    <d v="2015-03-22T23:59:00"/>
    <x v="1"/>
    <x v="184"/>
    <n v="260"/>
    <x v="218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0:39:17"/>
    <d v="2014-08-24T02:00:00"/>
    <x v="36"/>
    <x v="31"/>
    <n v="0"/>
    <x v="109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0:47:20"/>
    <d v="2014-07-01T01:00:00"/>
    <x v="16"/>
    <x v="83"/>
    <n v="10775"/>
    <x v="2815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18:00:12"/>
    <d v="2016-12-05T23:59:00"/>
    <x v="1"/>
    <x v="43"/>
    <n v="520"/>
    <x v="2816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1:00:18"/>
    <d v="2015-02-28T01:00:18"/>
    <x v="0"/>
    <x v="31"/>
    <n v="50"/>
    <x v="152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2T23:36:18"/>
    <d v="2014-06-16T23:36:18"/>
    <x v="21"/>
    <x v="276"/>
    <n v="170"/>
    <x v="2817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d v="2014-12-09T15:58:03"/>
    <d v="2015-01-08T15:58:03"/>
    <x v="1"/>
    <x v="676"/>
    <n v="299.20000000000005"/>
    <x v="2818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06:34:30"/>
    <d v="2015-08-17T11:00:00"/>
    <x v="4"/>
    <x v="62"/>
    <n v="1041.92"/>
    <x v="397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3:36:01"/>
    <d v="2014-08-12T13:36:01"/>
    <x v="32"/>
    <x v="3"/>
    <n v="125"/>
    <x v="2397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1T21:13:11"/>
    <d v="2015-06-10T21:13:11"/>
    <x v="1"/>
    <x v="34"/>
    <n v="135"/>
    <x v="2819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4:49:59"/>
    <d v="2015-12-19T14:49:59"/>
    <x v="4"/>
    <x v="10"/>
    <n v="25"/>
    <x v="187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06:14:02"/>
    <d v="2016-11-14T07:14:02"/>
    <x v="9"/>
    <x v="25"/>
    <n v="1875.2"/>
    <x v="282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s v="theater"/>
    <s v="plays"/>
    <d v="2015-06-30T19:16:05"/>
    <d v="2015-08-14T14:38:00"/>
    <x v="7"/>
    <x v="61"/>
    <n v="0"/>
    <x v="109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0:30:00"/>
    <d v="2015-04-15T00:04:00"/>
    <x v="55"/>
    <x v="3"/>
    <n v="3"/>
    <x v="481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09:58:23"/>
    <d v="2015-06-11T18:00:00"/>
    <x v="43"/>
    <x v="16"/>
    <n v="221.44"/>
    <x v="2821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17:01:33"/>
    <d v="2015-06-26T08:25:00"/>
    <x v="61"/>
    <x v="16"/>
    <n v="1292.8"/>
    <x v="2822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d v="2014-09-24T14:40:06"/>
    <d v="2014-10-26T15:08:00"/>
    <x v="15"/>
    <x v="31"/>
    <n v="153"/>
    <x v="282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d v="2014-07-13T22:14:56"/>
    <d v="2014-07-28T22:14:56"/>
    <x v="13"/>
    <x v="56"/>
    <n v="65"/>
    <x v="2824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d v="2014-08-12T03:37:22"/>
    <d v="2014-09-11T03:37:22"/>
    <x v="1"/>
    <x v="175"/>
    <n v="135"/>
    <x v="2825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3:09:57"/>
    <d v="2015-09-07T13:09:57"/>
    <x v="1"/>
    <x v="32"/>
    <n v="185"/>
    <x v="2826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4:29:37"/>
    <d v="2014-11-26T15:29:37"/>
    <x v="1"/>
    <x v="6"/>
    <n v="2993"/>
    <x v="282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1:28:50"/>
    <d v="2015-04-24T23:35:00"/>
    <x v="42"/>
    <x v="43"/>
    <n v="1"/>
    <x v="44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0:04:09"/>
    <d v="2015-11-30T01:04:09"/>
    <x v="1"/>
    <x v="3"/>
    <n v="1000"/>
    <x v="71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4:39:16"/>
    <d v="2015-05-10T17:59:00"/>
    <x v="32"/>
    <x v="62"/>
    <n v="1163.52"/>
    <x v="2828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d v="2016-05-02T18:38:29"/>
    <d v="2016-06-01T18:38:29"/>
    <x v="1"/>
    <x v="16"/>
    <n v="6.4"/>
    <x v="11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06:19:12"/>
    <d v="2016-06-03T06:19:12"/>
    <x v="1"/>
    <x v="52"/>
    <n v="0"/>
    <x v="109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07:39:21"/>
    <d v="2014-09-11T07:39:21"/>
    <x v="1"/>
    <x v="108"/>
    <n v="12.8"/>
    <x v="2829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0:57:03"/>
    <d v="2014-08-04T11:00:00"/>
    <x v="59"/>
    <x v="324"/>
    <n v="153.6"/>
    <x v="4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d v="2015-12-20T11:26:13"/>
    <d v="2016-01-17T19:00:00"/>
    <x v="31"/>
    <x v="194"/>
    <n v="115.2"/>
    <x v="283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4:17:40"/>
    <d v="2016-11-13T05:17:40"/>
    <x v="1"/>
    <x v="62"/>
    <n v="172.8"/>
    <x v="2355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08:00:55"/>
    <d v="2014-10-26T13:00:00"/>
    <x v="59"/>
    <x v="25"/>
    <n v="0"/>
    <x v="109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3:26:50"/>
    <d v="2015-03-02T18:00:00"/>
    <x v="11"/>
    <x v="56"/>
    <n v="61"/>
    <x v="2831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18:31:11"/>
    <d v="2015-04-09T18:31:11"/>
    <x v="31"/>
    <x v="677"/>
    <n v="1771.52"/>
    <x v="2832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18:02:02"/>
    <d v="2014-06-26T18:02:02"/>
    <x v="1"/>
    <x v="43"/>
    <n v="2290"/>
    <x v="283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15:53:59"/>
    <d v="2014-07-30T15:53:59"/>
    <x v="1"/>
    <x v="494"/>
    <n v="15"/>
    <x v="711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6T21:02:28"/>
    <d v="2014-12-26T21:02:28"/>
    <x v="1"/>
    <x v="105"/>
    <n v="10.799999999999999"/>
    <x v="2834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1:25:04"/>
    <d v="2014-08-09T01:25:04"/>
    <x v="1"/>
    <x v="62"/>
    <n v="32"/>
    <x v="47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d v="2015-09-18T11:23:47"/>
    <d v="2015-10-15T23:59:00"/>
    <x v="38"/>
    <x v="11"/>
    <n v="651"/>
    <x v="2835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4:51:05"/>
    <d v="2016-09-18T14:51:05"/>
    <x v="1"/>
    <x v="44"/>
    <n v="453"/>
    <x v="2836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3:07:48"/>
    <d v="2016-04-01T01:00:00"/>
    <x v="38"/>
    <x v="474"/>
    <n v="0"/>
    <x v="109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1T22:38:27"/>
    <d v="2015-09-05T22:38:27"/>
    <x v="9"/>
    <x v="6"/>
    <n v="0"/>
    <x v="109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4T23:02:44"/>
    <d v="2016-03-15T22:02:44"/>
    <x v="18"/>
    <x v="15"/>
    <n v="1"/>
    <x v="2837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18:14:22"/>
    <d v="2016-07-16T19:43:00"/>
    <x v="18"/>
    <x v="156"/>
    <n v="1102"/>
    <x v="2838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1:07:19"/>
    <d v="2015-10-01T08:00:00"/>
    <x v="7"/>
    <x v="11"/>
    <n v="550"/>
    <x v="1335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0:45:46"/>
    <d v="2015-10-04T10:45:46"/>
    <x v="12"/>
    <x v="25"/>
    <n v="1683.2"/>
    <x v="2839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1:18:40"/>
    <d v="2016-12-01T02:18:40"/>
    <x v="1"/>
    <x v="44"/>
    <n v="0"/>
    <x v="109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d v="2016-06-13T10:09:20"/>
    <d v="2016-07-11T10:09:20"/>
    <x v="31"/>
    <x v="678"/>
    <n v="2485"/>
    <x v="284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16:44:14"/>
    <d v="2015-06-27T16:44:14"/>
    <x v="0"/>
    <x v="679"/>
    <n v="397"/>
    <x v="2841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4:36:19"/>
    <d v="2014-10-06T23:30:00"/>
    <x v="26"/>
    <x v="105"/>
    <n v="3.5999999999999996"/>
    <x v="2842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06:49:11"/>
    <d v="2015-01-02T06:49:11"/>
    <x v="11"/>
    <x v="11"/>
    <n v="11"/>
    <x v="88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09:05:37"/>
    <d v="2014-11-24T20:00:00"/>
    <x v="38"/>
    <x v="138"/>
    <n v="50"/>
    <x v="96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16:41:54"/>
    <d v="2015-06-16T16:41:54"/>
    <x v="12"/>
    <x v="46"/>
    <n v="0"/>
    <x v="109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3:41:08"/>
    <d v="2015-11-02T11:50:00"/>
    <x v="1"/>
    <x v="11"/>
    <n v="1782"/>
    <x v="28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0:54:35"/>
    <d v="2015-08-27T10:54:35"/>
    <x v="1"/>
    <x v="11"/>
    <n v="0"/>
    <x v="109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4:14:28"/>
    <d v="2015-05-15T14:14:28"/>
    <x v="1"/>
    <x v="18"/>
    <n v="5"/>
    <x v="1169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15:00:22"/>
    <d v="2015-02-28T03:00:00"/>
    <x v="0"/>
    <x v="32"/>
    <n v="195"/>
    <x v="14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d v="2016-09-01T22:25:44"/>
    <d v="2016-10-01T22:25:44"/>
    <x v="1"/>
    <x v="10"/>
    <n v="101"/>
    <x v="28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2:48:43"/>
    <d v="2014-09-07T02:48:43"/>
    <x v="12"/>
    <x v="380"/>
    <n v="0"/>
    <x v="109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d v="2015-01-11T21:53:41"/>
    <d v="2015-02-10T21:53:41"/>
    <x v="1"/>
    <x v="474"/>
    <n v="1135.44"/>
    <x v="2845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1:51:20"/>
    <d v="2016-04-08T13:35:00"/>
    <x v="18"/>
    <x v="26"/>
    <n v="25"/>
    <x v="901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4:49:02"/>
    <d v="2016-05-03T13:49:02"/>
    <x v="42"/>
    <x v="237"/>
    <n v="1.1299999999999999"/>
    <x v="284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3:58:10"/>
    <d v="2015-10-26T13:58:10"/>
    <x v="12"/>
    <x v="125"/>
    <n v="25"/>
    <x v="2847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8T20:09:46"/>
    <d v="2016-07-29T18:29:00"/>
    <x v="1"/>
    <x v="680"/>
    <n v="0"/>
    <x v="109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0:37:44"/>
    <d v="2014-07-14T10:37:44"/>
    <x v="12"/>
    <x v="231"/>
    <n v="0"/>
    <x v="109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15:22:21"/>
    <d v="2015-11-28T16:22:21"/>
    <x v="1"/>
    <x v="412"/>
    <n v="425"/>
    <x v="2848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17:22:07"/>
    <d v="2016-04-24T19:20:00"/>
    <x v="38"/>
    <x v="138"/>
    <n v="0"/>
    <x v="109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18:25:54"/>
    <d v="2016-07-08T18:25:54"/>
    <x v="30"/>
    <x v="121"/>
    <n v="7"/>
    <x v="188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17:48:32"/>
    <d v="2014-08-02T09:00:00"/>
    <x v="8"/>
    <x v="18"/>
    <n v="641"/>
    <x v="2849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3:55:56"/>
    <d v="2014-09-28T13:55:56"/>
    <x v="1"/>
    <x v="46"/>
    <n v="292"/>
    <x v="697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15:17:36"/>
    <d v="2016-01-03T15:17:36"/>
    <x v="1"/>
    <x v="10"/>
    <n v="45"/>
    <x v="1851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16:23:30"/>
    <d v="2014-05-08T16:23:30"/>
    <x v="23"/>
    <x v="194"/>
    <n v="26.88"/>
    <x v="71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d v="2015-11-03T09:54:54"/>
    <d v="2015-11-28T09:54:54"/>
    <x v="9"/>
    <x v="681"/>
    <n v="57.6"/>
    <x v="285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8T22:41:57"/>
    <d v="2015-11-17T23:41:57"/>
    <x v="1"/>
    <x v="174"/>
    <n v="0"/>
    <x v="109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2:19:46"/>
    <d v="2015-04-19T11:19:46"/>
    <x v="42"/>
    <x v="18"/>
    <n v="126"/>
    <x v="2851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d v="2016-02-14T00:39:40"/>
    <d v="2016-04-13T23:39:40"/>
    <x v="42"/>
    <x v="18"/>
    <n v="285"/>
    <x v="2118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2:04:38"/>
    <d v="2014-07-23T21:59:00"/>
    <x v="43"/>
    <x v="63"/>
    <n v="45"/>
    <x v="724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1:58:27"/>
    <d v="2017-03-06T01:58:27"/>
    <x v="1"/>
    <x v="272"/>
    <n v="410"/>
    <x v="2852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4:34:33"/>
    <d v="2016-05-22T14:34:33"/>
    <x v="12"/>
    <x v="11"/>
    <n v="527"/>
    <x v="285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15:30:46"/>
    <d v="2016-08-28T22:55:00"/>
    <x v="28"/>
    <x v="682"/>
    <n v="211"/>
    <x v="2854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15:43:31"/>
    <d v="2016-04-17T15:43:31"/>
    <x v="1"/>
    <x v="43"/>
    <n v="11"/>
    <x v="2855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07:52:06"/>
    <d v="2014-07-21T07:52:06"/>
    <x v="1"/>
    <x v="36"/>
    <n v="136"/>
    <x v="285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d v="2014-12-07T20:37:14"/>
    <d v="2015-02-05T20:37:14"/>
    <x v="12"/>
    <x v="31"/>
    <n v="211"/>
    <x v="2857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1:25:10"/>
    <d v="2016-05-08T23:00:00"/>
    <x v="18"/>
    <x v="11"/>
    <n v="3905"/>
    <x v="2858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08:07:28"/>
    <d v="2016-06-02T08:07:28"/>
    <x v="1"/>
    <x v="107"/>
    <n v="409.6"/>
    <x v="2859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15:48:18"/>
    <d v="2016-07-13T15:48:18"/>
    <x v="1"/>
    <x v="683"/>
    <n v="0"/>
    <x v="109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15:36:01"/>
    <d v="2014-08-01T02:00:00"/>
    <x v="22"/>
    <x v="64"/>
    <n v="620"/>
    <x v="286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d v="2016-06-22T13:55:32"/>
    <d v="2016-07-22T13:55:32"/>
    <x v="1"/>
    <x v="318"/>
    <n v="1305"/>
    <x v="286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0:25:53"/>
    <d v="2015-01-31T10:25:53"/>
    <x v="12"/>
    <x v="18"/>
    <n v="214"/>
    <x v="2862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16:40:57"/>
    <d v="2015-03-29T15:00:00"/>
    <x v="23"/>
    <x v="183"/>
    <n v="140.80000000000001"/>
    <x v="2863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09:22:27"/>
    <d v="2014-07-05T09:22:27"/>
    <x v="1"/>
    <x v="34"/>
    <n v="450"/>
    <x v="2864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7T23:19:09"/>
    <d v="2016-07-16T23:19:09"/>
    <x v="12"/>
    <x v="12"/>
    <n v="1225"/>
    <x v="2865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4:26:20"/>
    <d v="2015-07-07T14:26:20"/>
    <x v="12"/>
    <x v="359"/>
    <n v="217.6"/>
    <x v="286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15:52:36"/>
    <d v="2014-05-20T01:59:00"/>
    <x v="0"/>
    <x v="684"/>
    <n v="3877"/>
    <x v="2867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d v="2014-10-08T18:07:24"/>
    <d v="2014-11-07T19:00:00"/>
    <x v="1"/>
    <x v="16"/>
    <n v="121.60000000000001"/>
    <x v="286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1:58:40"/>
    <d v="2016-02-20T16:05:00"/>
    <x v="22"/>
    <x v="18"/>
    <n v="641"/>
    <x v="2849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08:09:54"/>
    <d v="2016-05-06T08:04:00"/>
    <x v="31"/>
    <x v="194"/>
    <n v="624.64"/>
    <x v="2869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17:11:30"/>
    <d v="2014-05-16T17:11:30"/>
    <x v="2"/>
    <x v="173"/>
    <n v="193.28"/>
    <x v="287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3T20:56:53"/>
    <d v="2015-08-28T20:56:53"/>
    <x v="13"/>
    <x v="61"/>
    <n v="32"/>
    <x v="2871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2:59:41"/>
    <d v="2015-11-08T13:59:41"/>
    <x v="1"/>
    <x v="10"/>
    <n v="0"/>
    <x v="10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1:08:13"/>
    <d v="2016-03-02T11:08:13"/>
    <x v="1"/>
    <x v="650"/>
    <n v="88.320000000000007"/>
    <x v="287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0:28:02"/>
    <d v="2015-05-31T10:28:02"/>
    <x v="1"/>
    <x v="9"/>
    <n v="100"/>
    <x v="143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17:34:19"/>
    <d v="2015-12-11T18:34:19"/>
    <x v="12"/>
    <x v="3"/>
    <n v="541"/>
    <x v="2873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15:45:12"/>
    <d v="2015-05-13T15:45:12"/>
    <x v="1"/>
    <x v="83"/>
    <n v="3"/>
    <x v="13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4:21:30"/>
    <d v="2014-07-19T04:21:30"/>
    <x v="1"/>
    <x v="18"/>
    <n v="5"/>
    <x v="1169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1:24:37"/>
    <d v="2015-02-14T06:27:00"/>
    <x v="18"/>
    <x v="57"/>
    <n v="89.600000000000009"/>
    <x v="2874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1:24:24"/>
    <d v="2014-11-20T11:04:00"/>
    <x v="55"/>
    <x v="10"/>
    <n v="497"/>
    <x v="2875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4:23:41"/>
    <d v="2015-04-05T03:23:41"/>
    <x v="18"/>
    <x v="25"/>
    <n v="0"/>
    <x v="109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18:07:06"/>
    <d v="2015-03-28T17:07:06"/>
    <x v="18"/>
    <x v="23"/>
    <n v="715"/>
    <x v="287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4:53:18"/>
    <d v="2014-08-31T14:51:49"/>
    <x v="45"/>
    <x v="156"/>
    <n v="1156"/>
    <x v="2877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0:29:18"/>
    <d v="2016-05-07T09:29:18"/>
    <x v="42"/>
    <x v="6"/>
    <n v="10"/>
    <x v="415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18:08:28"/>
    <d v="2017-03-01T14:00:00"/>
    <x v="19"/>
    <x v="100"/>
    <n v="579.84"/>
    <x v="287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d v="2014-08-27T20:02:41"/>
    <d v="2014-09-26T20:02:41"/>
    <x v="1"/>
    <x v="23"/>
    <n v="23"/>
    <x v="1877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09:05:47"/>
    <d v="2015-02-15T09:05:47"/>
    <x v="1"/>
    <x v="18"/>
    <n v="201"/>
    <x v="2878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s v="theater"/>
    <s v="plays"/>
    <d v="2014-09-07T22:54:17"/>
    <d v="2014-10-07T22:54:17"/>
    <x v="1"/>
    <x v="9"/>
    <n v="1"/>
    <x v="418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d v="2014-08-21T14:23:05"/>
    <d v="2014-10-20T14:23:05"/>
    <x v="12"/>
    <x v="10"/>
    <n v="40"/>
    <x v="84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3:33:07"/>
    <d v="2016-02-16T13:33:07"/>
    <x v="9"/>
    <x v="12"/>
    <n v="2"/>
    <x v="44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3:33:01"/>
    <d v="2014-08-26T11:28:00"/>
    <x v="31"/>
    <x v="18"/>
    <n v="5"/>
    <x v="116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18:08:27"/>
    <d v="2015-07-22T18:08:27"/>
    <x v="1"/>
    <x v="107"/>
    <n v="76.8"/>
    <x v="73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1:49:20"/>
    <d v="2014-09-09T11:49:20"/>
    <x v="4"/>
    <x v="685"/>
    <n v="96"/>
    <x v="287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3:29:26"/>
    <d v="2014-10-26T13:29:26"/>
    <x v="62"/>
    <x v="474"/>
    <n v="1742"/>
    <x v="288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08:04:38"/>
    <d v="2015-01-28T08:04:38"/>
    <x v="1"/>
    <x v="60"/>
    <n v="24.32"/>
    <x v="288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08:04:09"/>
    <d v="2015-05-02T08:04:09"/>
    <x v="1"/>
    <x v="686"/>
    <n v="0"/>
    <x v="1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2:13:43"/>
    <d v="2015-02-16T02:13:43"/>
    <x v="1"/>
    <x v="18"/>
    <n v="26"/>
    <x v="70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0:54:29"/>
    <d v="2016-03-05T00:54:29"/>
    <x v="13"/>
    <x v="7"/>
    <n v="0"/>
    <x v="10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d v="2015-06-19T13:44:23"/>
    <d v="2015-07-19T13:44:23"/>
    <x v="1"/>
    <x v="156"/>
    <n v="1"/>
    <x v="107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d v="2014-08-18T15:56:40"/>
    <d v="2014-09-17T15:56:40"/>
    <x v="1"/>
    <x v="2"/>
    <n v="89.600000000000009"/>
    <x v="11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1:07:54"/>
    <d v="2014-09-04T11:07:54"/>
    <x v="1"/>
    <x v="3"/>
    <n v="105"/>
    <x v="86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d v="2016-09-07T16:51:48"/>
    <d v="2016-10-07T16:51:48"/>
    <x v="1"/>
    <x v="16"/>
    <n v="166.4"/>
    <x v="2824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d v="2016-02-17T11:13:16"/>
    <d v="2016-04-15T11:28:00"/>
    <x v="47"/>
    <x v="8"/>
    <n v="29"/>
    <x v="288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1T23:34:59"/>
    <d v="2015-03-23T22:34:59"/>
    <x v="18"/>
    <x v="22"/>
    <n v="100"/>
    <x v="2883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16:52:38"/>
    <d v="2014-10-26T16:52:38"/>
    <x v="12"/>
    <x v="43"/>
    <n v="125"/>
    <x v="1879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09:01:07"/>
    <d v="2015-01-31T21:54:00"/>
    <x v="11"/>
    <x v="140"/>
    <n v="12521"/>
    <x v="2884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18:59:23"/>
    <d v="2016-03-24T17:59:23"/>
    <x v="7"/>
    <x v="156"/>
    <n v="0"/>
    <x v="109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1:04:57"/>
    <d v="2015-08-31T11:04:57"/>
    <x v="1"/>
    <x v="184"/>
    <n v="10"/>
    <x v="239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0:42:16"/>
    <d v="2015-07-26T00:42:16"/>
    <x v="12"/>
    <x v="223"/>
    <n v="282.5"/>
    <x v="288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0:43:59"/>
    <d v="2015-12-04T11:43:59"/>
    <x v="12"/>
    <x v="26"/>
    <n v="0"/>
    <x v="10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18:18:01"/>
    <d v="2017-02-22T20:00:00"/>
    <x v="32"/>
    <x v="10"/>
    <n v="215"/>
    <x v="288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d v="2014-05-06T17:31:40"/>
    <d v="2014-06-05T17:31:40"/>
    <x v="1"/>
    <x v="18"/>
    <n v="561"/>
    <x v="288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3T19:36:10"/>
    <d v="2015-12-13T19:36:10"/>
    <x v="1"/>
    <x v="44"/>
    <n v="0"/>
    <x v="10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0:43:19"/>
    <d v="2016-02-03T13:49:00"/>
    <x v="18"/>
    <x v="34"/>
    <n v="400"/>
    <x v="14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09:02:44"/>
    <d v="2014-12-18T10:02:44"/>
    <x v="40"/>
    <x v="11"/>
    <n v="0"/>
    <x v="109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4:25:16"/>
    <d v="2015-12-15T15:25:16"/>
    <x v="12"/>
    <x v="37"/>
    <n v="413"/>
    <x v="2888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1:27:04"/>
    <d v="2016-10-02T04:00:00"/>
    <x v="0"/>
    <x v="687"/>
    <n v="7861.7471999999998"/>
    <x v="2889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d v="2015-03-04T17:44:10"/>
    <d v="2015-04-03T16:44:10"/>
    <x v="18"/>
    <x v="688"/>
    <n v="200"/>
    <x v="289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16:11:27"/>
    <d v="2014-10-21T16:11:27"/>
    <x v="1"/>
    <x v="3"/>
    <n v="3685"/>
    <x v="2891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17:29:24"/>
    <d v="2014-07-01T17:30:00"/>
    <x v="62"/>
    <x v="32"/>
    <n v="2823"/>
    <x v="2892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6T20:41:55"/>
    <d v="2016-05-24T09:25:00"/>
    <x v="62"/>
    <x v="266"/>
    <n v="80"/>
    <x v="2893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4:10:10"/>
    <d v="2014-10-17T14:10:10"/>
    <x v="12"/>
    <x v="34"/>
    <n v="301"/>
    <x v="2894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1:06:07"/>
    <d v="2015-12-01T00:59:00"/>
    <x v="39"/>
    <x v="9"/>
    <n v="300"/>
    <x v="137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0:33:24"/>
    <d v="2015-07-17T22:00:00"/>
    <x v="47"/>
    <x v="6"/>
    <n v="2500"/>
    <x v="1307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06:22:34"/>
    <d v="2016-09-06T06:22:34"/>
    <x v="12"/>
    <x v="194"/>
    <n v="26.88"/>
    <x v="716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1T21:01:04"/>
    <d v="2015-01-20T14:16:00"/>
    <x v="18"/>
    <x v="3"/>
    <n v="21"/>
    <x v="2895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17:58:45"/>
    <d v="2014-11-20T17:58:45"/>
    <x v="13"/>
    <x v="323"/>
    <n v="0"/>
    <x v="109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0:16:22"/>
    <d v="2015-04-10T00:00:00"/>
    <x v="18"/>
    <x v="22"/>
    <n v="225"/>
    <x v="2896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s v="theater"/>
    <s v="plays"/>
    <d v="2014-07-21T23:49:49"/>
    <d v="2014-08-20T23:49:49"/>
    <x v="1"/>
    <x v="105"/>
    <n v="0.72"/>
    <x v="2897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0:36:50"/>
    <d v="2014-10-22T10:36:50"/>
    <x v="1"/>
    <x v="689"/>
    <n v="460"/>
    <x v="2898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d v="2014-12-17T19:32:23"/>
    <d v="2015-01-10T20:00:00"/>
    <x v="34"/>
    <x v="11"/>
    <n v="110"/>
    <x v="729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07:13:07"/>
    <d v="2016-04-11T06:13:07"/>
    <x v="35"/>
    <x v="94"/>
    <n v="3841.28"/>
    <x v="2899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18:00:15"/>
    <d v="2015-07-14T18:00:15"/>
    <x v="1"/>
    <x v="44"/>
    <n v="16"/>
    <x v="123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0:16:31"/>
    <d v="2014-10-23T10:16:31"/>
    <x v="1"/>
    <x v="61"/>
    <n v="1"/>
    <x v="2772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4:26:37"/>
    <d v="2014-05-09T01:53:00"/>
    <x v="5"/>
    <x v="9"/>
    <n v="0"/>
    <x v="109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16:05:16"/>
    <d v="2014-10-13T16:05:16"/>
    <x v="12"/>
    <x v="10"/>
    <n v="1126"/>
    <x v="290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1:33:48"/>
    <d v="2014-11-15T15:00:00"/>
    <x v="1"/>
    <x v="2"/>
    <n v="140.80000000000001"/>
    <x v="290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15:11:25"/>
    <d v="2016-09-30T23:00:00"/>
    <x v="1"/>
    <x v="690"/>
    <n v="0"/>
    <x v="109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0:33:51"/>
    <d v="2014-06-19T10:33:51"/>
    <x v="1"/>
    <x v="194"/>
    <n v="1127.68"/>
    <x v="2902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17:23:59"/>
    <d v="2016-07-03T14:59:00"/>
    <x v="19"/>
    <x v="61"/>
    <n v="795"/>
    <x v="2903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18:14:40"/>
    <d v="2015-11-25T18:00:00"/>
    <x v="23"/>
    <x v="108"/>
    <n v="992"/>
    <x v="2904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6T20:27:24"/>
    <d v="2016-03-31T22:59:00"/>
    <x v="13"/>
    <x v="288"/>
    <n v="95"/>
    <x v="2905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0:22:32"/>
    <d v="2014-09-15T22:00:00"/>
    <x v="0"/>
    <x v="174"/>
    <n v="190"/>
    <x v="45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1:40:56"/>
    <d v="2014-06-23T11:00:00"/>
    <x v="39"/>
    <x v="174"/>
    <n v="216.6"/>
    <x v="2906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0T22:23:43"/>
    <d v="2016-04-20T21:23:43"/>
    <x v="42"/>
    <x v="691"/>
    <n v="0"/>
    <x v="10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2:44:28"/>
    <d v="2016-07-02T12:44:28"/>
    <x v="1"/>
    <x v="44"/>
    <n v="490"/>
    <x v="2907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1:21:24"/>
    <d v="2014-06-27T11:21:24"/>
    <x v="1"/>
    <x v="578"/>
    <n v="172.8"/>
    <x v="2908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09:07:06"/>
    <d v="2015-04-29T09:07:06"/>
    <x v="1"/>
    <x v="549"/>
    <n v="277.2"/>
    <x v="2909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17:50:11"/>
    <d v="2014-08-12T17:50:11"/>
    <x v="1"/>
    <x v="26"/>
    <n v="27"/>
    <x v="291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d v="2016-04-18T19:56:28"/>
    <d v="2016-05-18T19:56:28"/>
    <x v="1"/>
    <x v="43"/>
    <n v="25"/>
    <x v="87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8T21:49:10"/>
    <d v="2015-09-27T21:49:10"/>
    <x v="4"/>
    <x v="11"/>
    <n v="3045"/>
    <x v="2911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18:07:35"/>
    <d v="2017-01-13T18:05:00"/>
    <x v="18"/>
    <x v="692"/>
    <n v="34.950000000000003"/>
    <x v="47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0:52:36"/>
    <d v="2015-02-28T07:00:00"/>
    <x v="4"/>
    <x v="276"/>
    <n v="550.4"/>
    <x v="2912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1:00:20"/>
    <d v="2015-02-28T22:00:00"/>
    <x v="15"/>
    <x v="31"/>
    <n v="165"/>
    <x v="2913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4:18:51"/>
    <d v="2016-12-26T14:18:51"/>
    <x v="1"/>
    <x v="693"/>
    <n v="0"/>
    <x v="10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3:35:11"/>
    <d v="2014-08-21T13:35:11"/>
    <x v="12"/>
    <x v="107"/>
    <n v="5.12"/>
    <x v="177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3:17:06"/>
    <d v="2015-05-08T23:00:00"/>
    <x v="58"/>
    <x v="8"/>
    <n v="37"/>
    <x v="2914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08:16:15"/>
    <d v="2015-11-05T09:16:15"/>
    <x v="1"/>
    <x v="620"/>
    <n v="940.80000000000007"/>
    <x v="29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19T20:06:09"/>
    <d v="2014-06-30T12:28:00"/>
    <x v="16"/>
    <x v="38"/>
    <n v="737.28"/>
    <x v="2916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4:05:49"/>
    <d v="2014-10-21T14:51:00"/>
    <x v="31"/>
    <x v="266"/>
    <n v="0"/>
    <x v="10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2:03:14"/>
    <d v="2016-12-21T12:03:14"/>
    <x v="1"/>
    <x v="43"/>
    <n v="1335"/>
    <x v="116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3:54:02"/>
    <d v="2017-01-27T13:54:02"/>
    <x v="1"/>
    <x v="60"/>
    <n v="0"/>
    <x v="109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d v="2016-05-20T17:32:01"/>
    <d v="2016-06-19T17:32:01"/>
    <x v="1"/>
    <x v="10"/>
    <n v="5"/>
    <x v="878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1:45:16"/>
    <d v="2016-06-14T13:54:00"/>
    <x v="34"/>
    <x v="10"/>
    <n v="0"/>
    <x v="109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08:57:05"/>
    <d v="2015-03-08T07:57:05"/>
    <x v="18"/>
    <x v="694"/>
    <n v="350"/>
    <x v="2917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s v="theater"/>
    <s v="plays"/>
    <d v="2015-10-29T23:32:33"/>
    <d v="2015-11-14T18:00:00"/>
    <x v="13"/>
    <x v="494"/>
    <n v="3"/>
    <x v="17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3:16:56"/>
    <d v="2016-01-14T13:16:56"/>
    <x v="1"/>
    <x v="8"/>
    <n v="759"/>
    <x v="2918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d v="2016-09-09T05:28:26"/>
    <d v="2016-10-09T05:28:26"/>
    <x v="1"/>
    <x v="122"/>
    <n v="11.299999999999999"/>
    <x v="119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09:29:35"/>
    <d v="2015-03-23T22:59:00"/>
    <x v="31"/>
    <x v="8"/>
    <n v="10"/>
    <x v="2829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17:34:59"/>
    <d v="2015-11-20T23:00:00"/>
    <x v="34"/>
    <x v="31"/>
    <n v="47"/>
    <x v="611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2:49:46"/>
    <d v="2016-07-17T12:49:46"/>
    <x v="1"/>
    <x v="205"/>
    <n v="0"/>
    <x v="109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09:42:04"/>
    <d v="2015-01-16T05:26:00"/>
    <x v="18"/>
    <x v="38"/>
    <n v="276.48"/>
    <x v="2919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2:34:48"/>
    <d v="2015-05-31T12:35:00"/>
    <x v="39"/>
    <x v="11"/>
    <n v="240"/>
    <x v="292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1:08:57"/>
    <d v="2015-08-07T10:00:00"/>
    <x v="55"/>
    <x v="31"/>
    <n v="32"/>
    <x v="41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07:09:11"/>
    <d v="2015-01-16T07:09:11"/>
    <x v="1"/>
    <x v="276"/>
    <n v="204"/>
    <x v="784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3T23:40:47"/>
    <d v="2015-04-04T22:40:47"/>
    <x v="42"/>
    <x v="95"/>
    <n v="20"/>
    <x v="2921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4:34:53"/>
    <d v="2015-08-22T14:34:53"/>
    <x v="12"/>
    <x v="62"/>
    <n v="76.8"/>
    <x v="365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7T21:05:00"/>
    <d v="2014-10-21T23:59:00"/>
    <x v="7"/>
    <x v="18"/>
    <n v="730"/>
    <x v="2199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d v="2016-11-18T19:45:50"/>
    <d v="2016-12-18T19:45:50"/>
    <x v="1"/>
    <x v="298"/>
    <n v="39.200000000000003"/>
    <x v="129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07:43:39"/>
    <d v="2017-02-28T03:51:00"/>
    <x v="44"/>
    <x v="108"/>
    <n v="512"/>
    <x v="2893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4:47:17"/>
    <d v="2016-01-31T18:55:00"/>
    <x v="53"/>
    <x v="168"/>
    <n v="0"/>
    <x v="109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2:19:57"/>
    <d v="2016-06-04T12:19:57"/>
    <x v="1"/>
    <x v="131"/>
    <n v="0"/>
    <x v="109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15:24:33"/>
    <d v="2016-09-02T15:24:33"/>
    <x v="11"/>
    <x v="67"/>
    <n v="50"/>
    <x v="292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4T21:59:50"/>
    <d v="2014-10-24T21:59:50"/>
    <x v="2"/>
    <x v="695"/>
    <n v="0"/>
    <x v="109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16:41:22"/>
    <d v="2017-01-25T16:41:22"/>
    <x v="1"/>
    <x v="22"/>
    <n v="0"/>
    <x v="10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15:21:13"/>
    <d v="2016-05-15T15:21:13"/>
    <x v="1"/>
    <x v="9"/>
    <n v="137"/>
    <x v="292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4:59:26"/>
    <d v="2015-08-26T13:32:00"/>
    <x v="57"/>
    <x v="31"/>
    <n v="100"/>
    <x v="71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1:40:34"/>
    <d v="2016-10-27T01:40:34"/>
    <x v="1"/>
    <x v="319"/>
    <n v="461.52"/>
    <x v="292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2T19:15:09"/>
    <d v="2016-12-25T19:15:09"/>
    <x v="39"/>
    <x v="696"/>
    <n v="112.7"/>
    <x v="292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7T20:11:06"/>
    <d v="2015-04-01T20:00:00"/>
    <x v="43"/>
    <x v="11"/>
    <n v="3530"/>
    <x v="292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d v="2014-09-01T17:00:01"/>
    <d v="2014-09-24T17:00:01"/>
    <x v="17"/>
    <x v="18"/>
    <n v="41"/>
    <x v="292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1-31T19:45:37"/>
    <d v="2017-03-03T00:00:00"/>
    <x v="1"/>
    <x v="10"/>
    <n v="59"/>
    <x v="292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07:56:44"/>
    <d v="2015-11-29T08:56:44"/>
    <x v="1"/>
    <x v="2"/>
    <n v="0"/>
    <x v="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0:02:31"/>
    <d v="2016-07-21T10:02:31"/>
    <x v="12"/>
    <x v="159"/>
    <n v="110.08"/>
    <x v="2929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4T22:15:40"/>
    <d v="2015-02-23T22:15:40"/>
    <x v="1"/>
    <x v="10"/>
    <n v="94"/>
    <x v="293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17:43:06"/>
    <d v="2016-02-27T19:00:00"/>
    <x v="38"/>
    <x v="493"/>
    <n v="1.1299999999999999"/>
    <x v="167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08:45:23"/>
    <d v="2016-01-08T01:34:00"/>
    <x v="10"/>
    <x v="61"/>
    <n v="3"/>
    <x v="418"/>
  </r>
  <r>
    <m/>
    <m/>
    <m/>
    <x v="445"/>
    <m/>
    <x v="4"/>
    <m/>
    <m/>
    <m/>
    <m/>
    <m/>
    <m/>
    <m/>
    <m/>
    <m/>
    <m/>
    <m/>
    <m/>
    <m/>
    <m/>
    <x v="76"/>
    <x v="697"/>
    <m/>
    <x v="29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DB249-7D37-4EF2-83FB-DA0117D841E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n="live"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926336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8DE81-197E-4132-80B6-88AE3AC907D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n="live"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item="4" hier="-1"/>
  </pageFields>
  <dataFields count="1">
    <dataField name="Count of state" fld="5" subtotal="count" showDataAs="percentOfRow" baseField="17" baseItem="24" numFmtId="1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F821D-EB57-48C3-9FC1-DE9A00494BCA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60BF1-FE4B-455C-B98E-53A535266C0B}" name="PivotTable4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E45" firstHeaderRow="1" firstDataRow="2" firstDataCol="1"/>
  <pivotFields count="24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0"/>
  </rowFields>
  <rowItems count="4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7"/>
    </i>
    <i>
      <x v="39"/>
    </i>
    <i>
      <x v="40"/>
    </i>
    <i>
      <x v="43"/>
    </i>
    <i>
      <x v="44"/>
    </i>
    <i>
      <x v="4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20" baseItem="1"/>
  </dataFields>
  <formats count="2">
    <format dxfId="1">
      <pivotArea field="20" type="button" dataOnly="0" labelOnly="1" outline="0" axis="axisRow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92F7D-FD56-415E-B822-AF18757C169C}" name="PivotTable3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E26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showDataAs="percentOfRow" baseField="21" baseItem="8" numFmtId="10"/>
  </dataFields>
  <chartFormats count="6"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83058-E2B2-48D3-90C9-01C11EA102A1}" name="PivotTable5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B16" firstHeaderRow="1" firstDataRow="1" firstDataCol="1"/>
  <pivotFields count="24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state" fld="5" subtotal="count" showDataAs="percentOfTotal" baseField="23" baseItem="0" numFmtId="1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ACE9B-147A-416E-A6BF-B9715EF0F15C}">
  <dimension ref="D3:E15"/>
  <sheetViews>
    <sheetView workbookViewId="0">
      <selection activeCell="D3" sqref="D3:E15"/>
    </sheetView>
  </sheetViews>
  <sheetFormatPr defaultRowHeight="15" x14ac:dyDescent="0.25"/>
  <sheetData>
    <row r="3" spans="4:5" x14ac:dyDescent="0.25">
      <c r="D3" t="s">
        <v>8248</v>
      </c>
      <c r="E3">
        <v>0.72</v>
      </c>
    </row>
    <row r="4" spans="4:5" x14ac:dyDescent="0.25">
      <c r="D4" t="s">
        <v>8251</v>
      </c>
      <c r="E4">
        <v>0.76</v>
      </c>
    </row>
    <row r="5" spans="4:5" x14ac:dyDescent="0.25">
      <c r="D5" t="s">
        <v>8257</v>
      </c>
      <c r="E5">
        <v>1</v>
      </c>
    </row>
    <row r="6" spans="4:5" x14ac:dyDescent="0.25">
      <c r="D6" t="s">
        <v>8253</v>
      </c>
      <c r="E6">
        <v>0.15</v>
      </c>
    </row>
    <row r="7" spans="4:5" x14ac:dyDescent="0.25">
      <c r="D7" t="s">
        <v>8249</v>
      </c>
      <c r="E7">
        <v>1.1299999999999999</v>
      </c>
    </row>
    <row r="8" spans="4:5" x14ac:dyDescent="0.25">
      <c r="D8" t="s">
        <v>8247</v>
      </c>
      <c r="E8">
        <v>1.28</v>
      </c>
    </row>
    <row r="9" spans="4:5" x14ac:dyDescent="0.25">
      <c r="D9" t="s">
        <v>8252</v>
      </c>
      <c r="E9">
        <v>0.13</v>
      </c>
    </row>
    <row r="10" spans="4:5" x14ac:dyDescent="0.25">
      <c r="D10" t="s">
        <v>8256</v>
      </c>
      <c r="E10">
        <v>4.9000000000000002E-2</v>
      </c>
    </row>
    <row r="11" spans="4:5" x14ac:dyDescent="0.25">
      <c r="D11" t="s">
        <v>8254</v>
      </c>
      <c r="E11">
        <v>0.12</v>
      </c>
    </row>
    <row r="12" spans="4:5" x14ac:dyDescent="0.25">
      <c r="D12" t="s">
        <v>8250</v>
      </c>
      <c r="E12">
        <v>0.68</v>
      </c>
    </row>
    <row r="13" spans="4:5" x14ac:dyDescent="0.25">
      <c r="D13" t="s">
        <v>8255</v>
      </c>
      <c r="E13">
        <v>0.11</v>
      </c>
    </row>
    <row r="14" spans="4:5" x14ac:dyDescent="0.25">
      <c r="D14" t="s">
        <v>8258</v>
      </c>
      <c r="E14">
        <v>0.73</v>
      </c>
    </row>
    <row r="15" spans="4:5" x14ac:dyDescent="0.25">
      <c r="D15" t="s">
        <v>8246</v>
      </c>
      <c r="E1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F23A1-48D2-42DD-8379-EA64310DFDCE}">
  <dimension ref="A1:F14"/>
  <sheetViews>
    <sheetView workbookViewId="0">
      <selection activeCell="P31" sqref="P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5" t="s">
        <v>8223</v>
      </c>
      <c r="B1" t="s">
        <v>8364</v>
      </c>
    </row>
    <row r="3" spans="1:6" x14ac:dyDescent="0.25">
      <c r="A3" s="5" t="s">
        <v>8308</v>
      </c>
      <c r="B3" s="5" t="s">
        <v>8363</v>
      </c>
    </row>
    <row r="4" spans="1:6" x14ac:dyDescent="0.25">
      <c r="A4" s="5" t="s">
        <v>8306</v>
      </c>
      <c r="B4" t="s">
        <v>8219</v>
      </c>
      <c r="C4" t="s">
        <v>8222</v>
      </c>
      <c r="D4" t="s">
        <v>8221</v>
      </c>
      <c r="E4" t="s">
        <v>8220</v>
      </c>
      <c r="F4" t="s">
        <v>8307</v>
      </c>
    </row>
    <row r="5" spans="1:6" x14ac:dyDescent="0.25">
      <c r="A5" s="6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6" t="s">
        <v>8339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6" t="s">
        <v>8336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6" t="s">
        <v>8334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8328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6" t="s">
        <v>8341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6" t="s">
        <v>8325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6" t="s">
        <v>8322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6" t="s">
        <v>8320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6" t="s">
        <v>8307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5A5C-B23A-45D7-8EDE-ED2E3EBE2B99}">
  <dimension ref="A1:F15"/>
  <sheetViews>
    <sheetView workbookViewId="0">
      <selection activeCell="B7" sqref="B7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7.140625" bestFit="1" customWidth="1"/>
    <col min="4" max="4" width="8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8311</v>
      </c>
      <c r="B2" t="s">
        <v>8328</v>
      </c>
    </row>
    <row r="4" spans="1:6" x14ac:dyDescent="0.25">
      <c r="A4" s="5" t="s">
        <v>8308</v>
      </c>
      <c r="B4" s="5" t="s">
        <v>8363</v>
      </c>
    </row>
    <row r="5" spans="1:6" x14ac:dyDescent="0.25">
      <c r="A5" s="5" t="s">
        <v>8306</v>
      </c>
      <c r="B5" t="s">
        <v>8219</v>
      </c>
      <c r="C5" t="s">
        <v>8222</v>
      </c>
      <c r="D5" t="s">
        <v>8221</v>
      </c>
      <c r="E5" t="s">
        <v>8220</v>
      </c>
      <c r="F5" t="s">
        <v>8307</v>
      </c>
    </row>
    <row r="6" spans="1:6" x14ac:dyDescent="0.25">
      <c r="A6" s="6" t="s">
        <v>8357</v>
      </c>
      <c r="B6" s="12">
        <v>1</v>
      </c>
      <c r="C6" s="12">
        <v>0</v>
      </c>
      <c r="D6" s="12">
        <v>0</v>
      </c>
      <c r="E6" s="12">
        <v>0</v>
      </c>
      <c r="F6" s="12">
        <v>1</v>
      </c>
    </row>
    <row r="7" spans="1:6" x14ac:dyDescent="0.25">
      <c r="A7" s="6" t="s">
        <v>8333</v>
      </c>
      <c r="B7" s="12">
        <v>1</v>
      </c>
      <c r="C7" s="12">
        <v>0</v>
      </c>
      <c r="D7" s="12">
        <v>0</v>
      </c>
      <c r="E7" s="12">
        <v>0</v>
      </c>
      <c r="F7" s="12">
        <v>1</v>
      </c>
    </row>
    <row r="8" spans="1:6" x14ac:dyDescent="0.25">
      <c r="A8" s="6" t="s">
        <v>8350</v>
      </c>
      <c r="B8" s="12">
        <v>0</v>
      </c>
      <c r="C8" s="12">
        <v>0.33333333333333331</v>
      </c>
      <c r="D8" s="12">
        <v>0.66666666666666663</v>
      </c>
      <c r="E8" s="12">
        <v>0</v>
      </c>
      <c r="F8" s="12">
        <v>1</v>
      </c>
    </row>
    <row r="9" spans="1:6" x14ac:dyDescent="0.25">
      <c r="A9" s="6" t="s">
        <v>8332</v>
      </c>
      <c r="B9" s="12">
        <v>0.875</v>
      </c>
      <c r="C9" s="12">
        <v>0</v>
      </c>
      <c r="D9" s="12">
        <v>0.125</v>
      </c>
      <c r="E9" s="12">
        <v>0</v>
      </c>
      <c r="F9" s="12">
        <v>1</v>
      </c>
    </row>
    <row r="10" spans="1:6" x14ac:dyDescent="0.25">
      <c r="A10" s="6" t="s">
        <v>8331</v>
      </c>
      <c r="B10" s="12">
        <v>0</v>
      </c>
      <c r="C10" s="12">
        <v>0</v>
      </c>
      <c r="D10" s="12">
        <v>1</v>
      </c>
      <c r="E10" s="12">
        <v>0</v>
      </c>
      <c r="F10" s="12">
        <v>1</v>
      </c>
    </row>
    <row r="11" spans="1:6" x14ac:dyDescent="0.25">
      <c r="A11" s="6" t="s">
        <v>8330</v>
      </c>
      <c r="B11" s="12">
        <v>1</v>
      </c>
      <c r="C11" s="12">
        <v>0</v>
      </c>
      <c r="D11" s="12">
        <v>0</v>
      </c>
      <c r="E11" s="12">
        <v>0</v>
      </c>
      <c r="F11" s="12">
        <v>1</v>
      </c>
    </row>
    <row r="12" spans="1:6" x14ac:dyDescent="0.25">
      <c r="A12" s="6" t="s">
        <v>8349</v>
      </c>
      <c r="B12" s="12">
        <v>1</v>
      </c>
      <c r="C12" s="12">
        <v>0</v>
      </c>
      <c r="D12" s="12">
        <v>0</v>
      </c>
      <c r="E12" s="12">
        <v>0</v>
      </c>
      <c r="F12" s="12">
        <v>1</v>
      </c>
    </row>
    <row r="13" spans="1:6" x14ac:dyDescent="0.25">
      <c r="A13" s="6" t="s">
        <v>8329</v>
      </c>
      <c r="B13" s="12">
        <v>1</v>
      </c>
      <c r="C13" s="12">
        <v>0</v>
      </c>
      <c r="D13" s="12">
        <v>0</v>
      </c>
      <c r="E13" s="12">
        <v>0</v>
      </c>
      <c r="F13" s="12">
        <v>1</v>
      </c>
    </row>
    <row r="14" spans="1:6" x14ac:dyDescent="0.25">
      <c r="A14" s="6" t="s">
        <v>8343</v>
      </c>
      <c r="B14" s="12">
        <v>0</v>
      </c>
      <c r="C14" s="12">
        <v>0</v>
      </c>
      <c r="D14" s="12">
        <v>0</v>
      </c>
      <c r="E14" s="12">
        <v>1</v>
      </c>
      <c r="F14" s="12">
        <v>1</v>
      </c>
    </row>
    <row r="15" spans="1:6" x14ac:dyDescent="0.25">
      <c r="A15" s="6" t="s">
        <v>8307</v>
      </c>
      <c r="B15" s="12">
        <v>0.77142857142857146</v>
      </c>
      <c r="C15" s="12">
        <v>2.8571428571428571E-2</v>
      </c>
      <c r="D15" s="12">
        <v>0.17142857142857143</v>
      </c>
      <c r="E15" s="12">
        <v>2.8571428571428571E-2</v>
      </c>
      <c r="F15" s="12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E2687-38D4-4055-AC60-CB8307E20021}">
  <dimension ref="A1:E18"/>
  <sheetViews>
    <sheetView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5" t="s">
        <v>8311</v>
      </c>
      <c r="B1" t="s">
        <v>8364</v>
      </c>
    </row>
    <row r="2" spans="1:5" x14ac:dyDescent="0.25">
      <c r="A2" s="5" t="s">
        <v>8379</v>
      </c>
      <c r="B2" t="s">
        <v>8364</v>
      </c>
    </row>
    <row r="4" spans="1:5" x14ac:dyDescent="0.25">
      <c r="A4" s="5" t="s">
        <v>8308</v>
      </c>
      <c r="B4" s="5" t="s">
        <v>8363</v>
      </c>
    </row>
    <row r="5" spans="1:5" x14ac:dyDescent="0.25">
      <c r="A5" s="5" t="s">
        <v>8306</v>
      </c>
      <c r="B5" t="s">
        <v>8219</v>
      </c>
      <c r="C5" t="s">
        <v>8221</v>
      </c>
      <c r="D5" t="s">
        <v>8220</v>
      </c>
      <c r="E5" t="s">
        <v>8307</v>
      </c>
    </row>
    <row r="6" spans="1:5" x14ac:dyDescent="0.25">
      <c r="A6" s="6" t="s">
        <v>8373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5">
      <c r="A7" s="6" t="s">
        <v>8374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5">
      <c r="A8" s="6" t="s">
        <v>8375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5">
      <c r="A9" s="6" t="s">
        <v>8376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5">
      <c r="A10" s="6" t="s">
        <v>8367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5">
      <c r="A11" s="6" t="s">
        <v>8377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5">
      <c r="A12" s="6" t="s">
        <v>8368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5">
      <c r="A13" s="6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5">
      <c r="A14" s="6" t="s">
        <v>8370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5">
      <c r="A15" s="6" t="s">
        <v>8371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5">
      <c r="A16" s="6" t="s">
        <v>8372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5">
      <c r="A17" s="6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5">
      <c r="A18" s="6" t="s">
        <v>8307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3E25B-84D0-4B3B-AE23-FEF227A65B3D}">
  <dimension ref="A3:E45"/>
  <sheetViews>
    <sheetView topLeftCell="A10"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  <col min="8" max="13" width="3" bestFit="1" customWidth="1"/>
    <col min="14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7.28515625" bestFit="1" customWidth="1"/>
    <col min="448" max="448" width="11.28515625" bestFit="1" customWidth="1"/>
  </cols>
  <sheetData>
    <row r="3" spans="1:5" x14ac:dyDescent="0.25">
      <c r="A3" s="5" t="s">
        <v>8308</v>
      </c>
      <c r="B3" s="5" t="s">
        <v>8363</v>
      </c>
    </row>
    <row r="4" spans="1:5" x14ac:dyDescent="0.25">
      <c r="A4" s="13" t="s">
        <v>8306</v>
      </c>
      <c r="B4" t="s">
        <v>8220</v>
      </c>
      <c r="C4" t="s">
        <v>8221</v>
      </c>
      <c r="D4" t="s">
        <v>8219</v>
      </c>
      <c r="E4" t="s">
        <v>8307</v>
      </c>
    </row>
    <row r="5" spans="1:5" x14ac:dyDescent="0.25">
      <c r="A5" s="6" t="s">
        <v>8405</v>
      </c>
      <c r="B5" s="7">
        <v>1</v>
      </c>
      <c r="C5" s="7">
        <v>1</v>
      </c>
      <c r="D5" s="7">
        <v>1</v>
      </c>
      <c r="E5" s="7">
        <v>3</v>
      </c>
    </row>
    <row r="6" spans="1:5" x14ac:dyDescent="0.25">
      <c r="A6" s="6" t="s">
        <v>8406</v>
      </c>
      <c r="B6" s="7"/>
      <c r="C6" s="7">
        <v>2</v>
      </c>
      <c r="D6" s="7">
        <v>3</v>
      </c>
      <c r="E6" s="7">
        <v>5</v>
      </c>
    </row>
    <row r="7" spans="1:5" x14ac:dyDescent="0.25">
      <c r="A7" s="6" t="s">
        <v>8407</v>
      </c>
      <c r="B7" s="7">
        <v>1</v>
      </c>
      <c r="C7" s="7">
        <v>1</v>
      </c>
      <c r="D7" s="7">
        <v>4</v>
      </c>
      <c r="E7" s="7">
        <v>6</v>
      </c>
    </row>
    <row r="8" spans="1:5" x14ac:dyDescent="0.25">
      <c r="A8" s="6" t="s">
        <v>8408</v>
      </c>
      <c r="B8" s="7">
        <v>3</v>
      </c>
      <c r="C8" s="7">
        <v>9</v>
      </c>
      <c r="D8" s="7">
        <v>11</v>
      </c>
      <c r="E8" s="7">
        <v>23</v>
      </c>
    </row>
    <row r="9" spans="1:5" x14ac:dyDescent="0.25">
      <c r="A9" s="6" t="s">
        <v>8409</v>
      </c>
      <c r="B9" s="7">
        <v>1</v>
      </c>
      <c r="C9" s="7">
        <v>8</v>
      </c>
      <c r="D9" s="7">
        <v>23</v>
      </c>
      <c r="E9" s="7">
        <v>32</v>
      </c>
    </row>
    <row r="10" spans="1:5" x14ac:dyDescent="0.25">
      <c r="A10" s="6" t="s">
        <v>8410</v>
      </c>
      <c r="B10" s="7">
        <v>1</v>
      </c>
      <c r="C10" s="7">
        <v>8</v>
      </c>
      <c r="D10" s="7">
        <v>17</v>
      </c>
      <c r="E10" s="7">
        <v>26</v>
      </c>
    </row>
    <row r="11" spans="1:5" x14ac:dyDescent="0.25">
      <c r="A11" s="6" t="s">
        <v>8411</v>
      </c>
      <c r="B11" s="7">
        <v>1</v>
      </c>
      <c r="C11" s="7">
        <v>22</v>
      </c>
      <c r="D11" s="7">
        <v>75</v>
      </c>
      <c r="E11" s="7">
        <v>98</v>
      </c>
    </row>
    <row r="12" spans="1:5" x14ac:dyDescent="0.25">
      <c r="A12" s="6" t="s">
        <v>8412</v>
      </c>
      <c r="B12" s="7">
        <v>4</v>
      </c>
      <c r="C12" s="7">
        <v>23</v>
      </c>
      <c r="D12" s="7">
        <v>48</v>
      </c>
      <c r="E12" s="7">
        <v>75</v>
      </c>
    </row>
    <row r="13" spans="1:5" x14ac:dyDescent="0.25">
      <c r="A13" s="6" t="s">
        <v>8413</v>
      </c>
      <c r="B13" s="7"/>
      <c r="C13" s="7">
        <v>14</v>
      </c>
      <c r="D13" s="7">
        <v>35</v>
      </c>
      <c r="E13" s="7">
        <v>49</v>
      </c>
    </row>
    <row r="14" spans="1:5" x14ac:dyDescent="0.25">
      <c r="A14" s="6" t="s">
        <v>8414</v>
      </c>
      <c r="B14" s="7">
        <v>5</v>
      </c>
      <c r="C14" s="7">
        <v>35</v>
      </c>
      <c r="D14" s="7">
        <v>56</v>
      </c>
      <c r="E14" s="7">
        <v>96</v>
      </c>
    </row>
    <row r="15" spans="1:5" x14ac:dyDescent="0.25">
      <c r="A15" s="6" t="s">
        <v>8415</v>
      </c>
      <c r="B15" s="7">
        <v>6</v>
      </c>
      <c r="C15" s="7">
        <v>31</v>
      </c>
      <c r="D15" s="7">
        <v>106</v>
      </c>
      <c r="E15" s="7">
        <v>143</v>
      </c>
    </row>
    <row r="16" spans="1:5" x14ac:dyDescent="0.25">
      <c r="A16" s="6" t="s">
        <v>8416</v>
      </c>
      <c r="B16" s="7">
        <v>4</v>
      </c>
      <c r="C16" s="7">
        <v>19</v>
      </c>
      <c r="D16" s="7">
        <v>45</v>
      </c>
      <c r="E16" s="7">
        <v>68</v>
      </c>
    </row>
    <row r="17" spans="1:5" x14ac:dyDescent="0.25">
      <c r="A17" s="6" t="s">
        <v>8417</v>
      </c>
      <c r="B17" s="7">
        <v>6</v>
      </c>
      <c r="C17" s="7">
        <v>25</v>
      </c>
      <c r="D17" s="7">
        <v>64</v>
      </c>
      <c r="E17" s="7">
        <v>95</v>
      </c>
    </row>
    <row r="18" spans="1:5" x14ac:dyDescent="0.25">
      <c r="A18" s="6" t="s">
        <v>8418</v>
      </c>
      <c r="B18" s="7">
        <v>10</v>
      </c>
      <c r="C18" s="7">
        <v>29</v>
      </c>
      <c r="D18" s="7">
        <v>99</v>
      </c>
      <c r="E18" s="7">
        <v>138</v>
      </c>
    </row>
    <row r="19" spans="1:5" x14ac:dyDescent="0.25">
      <c r="A19" s="6" t="s">
        <v>8419</v>
      </c>
      <c r="B19" s="7">
        <v>172</v>
      </c>
      <c r="C19" s="7">
        <v>768</v>
      </c>
      <c r="D19" s="7">
        <v>890</v>
      </c>
      <c r="E19" s="7">
        <v>1830</v>
      </c>
    </row>
    <row r="20" spans="1:5" x14ac:dyDescent="0.25">
      <c r="A20" s="6" t="s">
        <v>8420</v>
      </c>
      <c r="B20" s="7">
        <v>8</v>
      </c>
      <c r="C20" s="7">
        <v>51</v>
      </c>
      <c r="D20" s="7">
        <v>117</v>
      </c>
      <c r="E20" s="7">
        <v>176</v>
      </c>
    </row>
    <row r="21" spans="1:5" x14ac:dyDescent="0.25">
      <c r="A21" s="6" t="s">
        <v>8421</v>
      </c>
      <c r="B21" s="7">
        <v>6</v>
      </c>
      <c r="C21" s="7">
        <v>26</v>
      </c>
      <c r="D21" s="7">
        <v>77</v>
      </c>
      <c r="E21" s="7">
        <v>109</v>
      </c>
    </row>
    <row r="22" spans="1:5" x14ac:dyDescent="0.25">
      <c r="A22" s="6" t="s">
        <v>8422</v>
      </c>
      <c r="B22" s="7">
        <v>12</v>
      </c>
      <c r="C22" s="7">
        <v>33</v>
      </c>
      <c r="D22" s="7">
        <v>89</v>
      </c>
      <c r="E22" s="7">
        <v>134</v>
      </c>
    </row>
    <row r="23" spans="1:5" x14ac:dyDescent="0.25">
      <c r="A23" s="6" t="s">
        <v>8423</v>
      </c>
      <c r="B23" s="7"/>
      <c r="C23" s="7">
        <v>15</v>
      </c>
      <c r="D23" s="7">
        <v>36</v>
      </c>
      <c r="E23" s="7">
        <v>51</v>
      </c>
    </row>
    <row r="24" spans="1:5" x14ac:dyDescent="0.25">
      <c r="A24" s="6" t="s">
        <v>8424</v>
      </c>
      <c r="B24" s="7">
        <v>11</v>
      </c>
      <c r="C24" s="7">
        <v>43</v>
      </c>
      <c r="D24" s="7">
        <v>52</v>
      </c>
      <c r="E24" s="7">
        <v>106</v>
      </c>
    </row>
    <row r="25" spans="1:5" x14ac:dyDescent="0.25">
      <c r="A25" s="6" t="s">
        <v>8425</v>
      </c>
      <c r="B25" s="7">
        <v>5</v>
      </c>
      <c r="C25" s="7">
        <v>22</v>
      </c>
      <c r="D25" s="7">
        <v>31</v>
      </c>
      <c r="E25" s="7">
        <v>58</v>
      </c>
    </row>
    <row r="26" spans="1:5" x14ac:dyDescent="0.25">
      <c r="A26" s="6" t="s">
        <v>8426</v>
      </c>
      <c r="B26" s="7">
        <v>7</v>
      </c>
      <c r="C26" s="7">
        <v>21</v>
      </c>
      <c r="D26" s="7">
        <v>25</v>
      </c>
      <c r="E26" s="7">
        <v>53</v>
      </c>
    </row>
    <row r="27" spans="1:5" x14ac:dyDescent="0.25">
      <c r="A27" s="6" t="s">
        <v>8427</v>
      </c>
      <c r="B27" s="7">
        <v>22</v>
      </c>
      <c r="C27" s="7">
        <v>57</v>
      </c>
      <c r="D27" s="7">
        <v>73</v>
      </c>
      <c r="E27" s="7">
        <v>152</v>
      </c>
    </row>
    <row r="28" spans="1:5" x14ac:dyDescent="0.25">
      <c r="A28" s="6" t="s">
        <v>8428</v>
      </c>
      <c r="B28" s="7">
        <v>2</v>
      </c>
      <c r="C28" s="7">
        <v>7</v>
      </c>
      <c r="D28" s="7">
        <v>8</v>
      </c>
      <c r="E28" s="7">
        <v>17</v>
      </c>
    </row>
    <row r="29" spans="1:5" x14ac:dyDescent="0.25">
      <c r="A29" s="6" t="s">
        <v>8429</v>
      </c>
      <c r="B29" s="7">
        <v>5</v>
      </c>
      <c r="C29" s="7">
        <v>13</v>
      </c>
      <c r="D29" s="7">
        <v>18</v>
      </c>
      <c r="E29" s="7">
        <v>36</v>
      </c>
    </row>
    <row r="30" spans="1:5" x14ac:dyDescent="0.25">
      <c r="A30" s="6" t="s">
        <v>8430</v>
      </c>
      <c r="B30" s="7">
        <v>1</v>
      </c>
      <c r="C30" s="7">
        <v>8</v>
      </c>
      <c r="D30" s="7">
        <v>6</v>
      </c>
      <c r="E30" s="7">
        <v>15</v>
      </c>
    </row>
    <row r="31" spans="1:5" x14ac:dyDescent="0.25">
      <c r="A31" s="6" t="s">
        <v>8431</v>
      </c>
      <c r="B31" s="7">
        <v>1</v>
      </c>
      <c r="C31" s="7">
        <v>9</v>
      </c>
      <c r="D31" s="7">
        <v>8</v>
      </c>
      <c r="E31" s="7">
        <v>18</v>
      </c>
    </row>
    <row r="32" spans="1:5" x14ac:dyDescent="0.25">
      <c r="A32" s="6" t="s">
        <v>8432</v>
      </c>
      <c r="B32" s="7">
        <v>4</v>
      </c>
      <c r="C32" s="7">
        <v>7</v>
      </c>
      <c r="D32" s="7">
        <v>11</v>
      </c>
      <c r="E32" s="7">
        <v>22</v>
      </c>
    </row>
    <row r="33" spans="1:5" x14ac:dyDescent="0.25">
      <c r="A33" s="6" t="s">
        <v>8433</v>
      </c>
      <c r="B33" s="7">
        <v>4</v>
      </c>
      <c r="C33" s="7">
        <v>13</v>
      </c>
      <c r="D33" s="7">
        <v>10</v>
      </c>
      <c r="E33" s="7">
        <v>27</v>
      </c>
    </row>
    <row r="34" spans="1:5" x14ac:dyDescent="0.25">
      <c r="A34" s="6" t="s">
        <v>8434</v>
      </c>
      <c r="B34" s="7">
        <v>45</v>
      </c>
      <c r="C34" s="7">
        <v>208</v>
      </c>
      <c r="D34" s="7">
        <v>122</v>
      </c>
      <c r="E34" s="7">
        <v>375</v>
      </c>
    </row>
    <row r="35" spans="1:5" x14ac:dyDescent="0.25">
      <c r="A35" s="6" t="s">
        <v>8435</v>
      </c>
      <c r="B35" s="7"/>
      <c r="C35" s="7"/>
      <c r="D35" s="7">
        <v>4</v>
      </c>
      <c r="E35" s="7">
        <v>4</v>
      </c>
    </row>
    <row r="36" spans="1:5" x14ac:dyDescent="0.25">
      <c r="A36" s="6" t="s">
        <v>8436</v>
      </c>
      <c r="B36" s="7"/>
      <c r="C36" s="7"/>
      <c r="D36" s="7">
        <v>2</v>
      </c>
      <c r="E36" s="7">
        <v>2</v>
      </c>
    </row>
    <row r="37" spans="1:5" x14ac:dyDescent="0.25">
      <c r="A37" s="6" t="s">
        <v>8437</v>
      </c>
      <c r="B37" s="7"/>
      <c r="C37" s="7"/>
      <c r="D37" s="7">
        <v>3</v>
      </c>
      <c r="E37" s="7">
        <v>3</v>
      </c>
    </row>
    <row r="38" spans="1:5" x14ac:dyDescent="0.25">
      <c r="A38" s="6" t="s">
        <v>8438</v>
      </c>
      <c r="B38" s="7">
        <v>1</v>
      </c>
      <c r="C38" s="7"/>
      <c r="D38" s="7">
        <v>2</v>
      </c>
      <c r="E38" s="7">
        <v>3</v>
      </c>
    </row>
    <row r="39" spans="1:5" x14ac:dyDescent="0.25">
      <c r="A39" s="6" t="s">
        <v>8439</v>
      </c>
      <c r="B39" s="7"/>
      <c r="C39" s="7">
        <v>1</v>
      </c>
      <c r="D39" s="7">
        <v>2</v>
      </c>
      <c r="E39" s="7">
        <v>3</v>
      </c>
    </row>
    <row r="40" spans="1:5" x14ac:dyDescent="0.25">
      <c r="A40" s="6" t="s">
        <v>8440</v>
      </c>
      <c r="B40" s="7"/>
      <c r="C40" s="7"/>
      <c r="D40" s="7">
        <v>3</v>
      </c>
      <c r="E40" s="7">
        <v>3</v>
      </c>
    </row>
    <row r="41" spans="1:5" x14ac:dyDescent="0.25">
      <c r="A41" s="6" t="s">
        <v>8441</v>
      </c>
      <c r="B41" s="7"/>
      <c r="C41" s="7"/>
      <c r="D41" s="7">
        <v>1</v>
      </c>
      <c r="E41" s="7">
        <v>1</v>
      </c>
    </row>
    <row r="42" spans="1:5" x14ac:dyDescent="0.25">
      <c r="A42" s="6" t="s">
        <v>8442</v>
      </c>
      <c r="B42" s="7"/>
      <c r="C42" s="7">
        <v>1</v>
      </c>
      <c r="D42" s="7">
        <v>2</v>
      </c>
      <c r="E42" s="7">
        <v>3</v>
      </c>
    </row>
    <row r="43" spans="1:5" x14ac:dyDescent="0.25">
      <c r="A43" s="6" t="s">
        <v>8443</v>
      </c>
      <c r="B43" s="7"/>
      <c r="C43" s="7"/>
      <c r="D43" s="7">
        <v>1</v>
      </c>
      <c r="E43" s="7">
        <v>1</v>
      </c>
    </row>
    <row r="44" spans="1:5" x14ac:dyDescent="0.25">
      <c r="A44" s="6" t="s">
        <v>8444</v>
      </c>
      <c r="B44" s="7"/>
      <c r="C44" s="7"/>
      <c r="D44" s="7">
        <v>5</v>
      </c>
      <c r="E44" s="7">
        <v>5</v>
      </c>
    </row>
    <row r="45" spans="1:5" x14ac:dyDescent="0.25">
      <c r="A45" s="6" t="s">
        <v>8307</v>
      </c>
      <c r="B45" s="7">
        <v>349</v>
      </c>
      <c r="C45" s="7">
        <v>1530</v>
      </c>
      <c r="D45" s="7">
        <v>2185</v>
      </c>
      <c r="E45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D241C-C4D5-48C7-9118-9E673E9B721C}">
  <dimension ref="A3:E26"/>
  <sheetViews>
    <sheetView workbookViewId="0">
      <selection activeCell="C13" sqref="C13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7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3" spans="1:5" x14ac:dyDescent="0.25">
      <c r="A3" s="5" t="s">
        <v>8308</v>
      </c>
      <c r="B3" s="5" t="s">
        <v>8363</v>
      </c>
    </row>
    <row r="4" spans="1:5" x14ac:dyDescent="0.25">
      <c r="A4" s="5" t="s">
        <v>8306</v>
      </c>
      <c r="B4" t="s">
        <v>8220</v>
      </c>
      <c r="C4" t="s">
        <v>8221</v>
      </c>
      <c r="D4" t="s">
        <v>8219</v>
      </c>
      <c r="E4" t="s">
        <v>8307</v>
      </c>
    </row>
    <row r="5" spans="1:5" x14ac:dyDescent="0.25">
      <c r="A5" s="6" t="s">
        <v>8389</v>
      </c>
      <c r="B5" s="12">
        <v>4.4633368756641874E-2</v>
      </c>
      <c r="C5" s="12">
        <v>0.29011689691817216</v>
      </c>
      <c r="D5" s="12">
        <v>0.66524973432518597</v>
      </c>
      <c r="E5" s="12">
        <v>1</v>
      </c>
    </row>
    <row r="6" spans="1:5" x14ac:dyDescent="0.25">
      <c r="A6" s="6" t="s">
        <v>8380</v>
      </c>
      <c r="B6" s="12">
        <v>7.5549450549450545E-2</v>
      </c>
      <c r="C6" s="12">
        <v>0.39560439560439559</v>
      </c>
      <c r="D6" s="12">
        <v>0.52884615384615385</v>
      </c>
      <c r="E6" s="12">
        <v>1</v>
      </c>
    </row>
    <row r="7" spans="1:5" x14ac:dyDescent="0.25">
      <c r="A7" s="6" t="s">
        <v>8381</v>
      </c>
      <c r="B7" s="12">
        <v>0.10571428571428572</v>
      </c>
      <c r="C7" s="12">
        <v>0.40571428571428569</v>
      </c>
      <c r="D7" s="12">
        <v>0.48857142857142855</v>
      </c>
      <c r="E7" s="12">
        <v>1</v>
      </c>
    </row>
    <row r="8" spans="1:5" x14ac:dyDescent="0.25">
      <c r="A8" s="6" t="s">
        <v>8382</v>
      </c>
      <c r="B8" s="12">
        <v>8.6956521739130432E-2</v>
      </c>
      <c r="C8" s="12">
        <v>0.44927536231884058</v>
      </c>
      <c r="D8" s="12">
        <v>0.46376811594202899</v>
      </c>
      <c r="E8" s="12">
        <v>1</v>
      </c>
    </row>
    <row r="9" spans="1:5" x14ac:dyDescent="0.25">
      <c r="A9" s="6" t="s">
        <v>8383</v>
      </c>
      <c r="B9" s="12">
        <v>0.11594202898550725</v>
      </c>
      <c r="C9" s="12">
        <v>0.50724637681159424</v>
      </c>
      <c r="D9" s="12">
        <v>0.37681159420289856</v>
      </c>
      <c r="E9" s="12">
        <v>1</v>
      </c>
    </row>
    <row r="10" spans="1:5" x14ac:dyDescent="0.25">
      <c r="A10" s="6" t="s">
        <v>8384</v>
      </c>
      <c r="B10" s="12">
        <v>0.10416666666666667</v>
      </c>
      <c r="C10" s="12">
        <v>0.46527777777777779</v>
      </c>
      <c r="D10" s="12">
        <v>0.43055555555555558</v>
      </c>
      <c r="E10" s="12">
        <v>1</v>
      </c>
    </row>
    <row r="11" spans="1:5" x14ac:dyDescent="0.25">
      <c r="A11" s="6" t="s">
        <v>8385</v>
      </c>
      <c r="B11" s="12">
        <v>0.18181818181818182</v>
      </c>
      <c r="C11" s="12">
        <v>0.40259740259740262</v>
      </c>
      <c r="D11" s="12">
        <v>0.41558441558441561</v>
      </c>
      <c r="E11" s="12">
        <v>1</v>
      </c>
    </row>
    <row r="12" spans="1:5" x14ac:dyDescent="0.25">
      <c r="A12" s="6" t="s">
        <v>8386</v>
      </c>
      <c r="B12" s="12">
        <v>9.5238095238095233E-2</v>
      </c>
      <c r="C12" s="12">
        <v>0.46031746031746029</v>
      </c>
      <c r="D12" s="12">
        <v>0.44444444444444442</v>
      </c>
      <c r="E12" s="12">
        <v>1</v>
      </c>
    </row>
    <row r="13" spans="1:5" x14ac:dyDescent="0.25">
      <c r="A13" s="6" t="s">
        <v>8387</v>
      </c>
      <c r="B13" s="12">
        <v>0.13157894736842105</v>
      </c>
      <c r="C13" s="12">
        <v>0.34210526315789475</v>
      </c>
      <c r="D13" s="12">
        <v>0.52631578947368418</v>
      </c>
      <c r="E13" s="12">
        <v>1</v>
      </c>
    </row>
    <row r="14" spans="1:5" x14ac:dyDescent="0.25">
      <c r="A14" s="6" t="s">
        <v>8388</v>
      </c>
      <c r="B14" s="12">
        <v>0.20833333333333334</v>
      </c>
      <c r="C14" s="12">
        <v>0.5</v>
      </c>
      <c r="D14" s="12">
        <v>0.29166666666666669</v>
      </c>
      <c r="E14" s="12">
        <v>1</v>
      </c>
    </row>
    <row r="15" spans="1:5" x14ac:dyDescent="0.25">
      <c r="A15" s="6" t="s">
        <v>8394</v>
      </c>
      <c r="B15" s="12">
        <v>0.18947368421052632</v>
      </c>
      <c r="C15" s="12">
        <v>0.54736842105263162</v>
      </c>
      <c r="D15" s="12">
        <v>0.26315789473684209</v>
      </c>
      <c r="E15" s="12">
        <v>1</v>
      </c>
    </row>
    <row r="16" spans="1:5" x14ac:dyDescent="0.25">
      <c r="A16" s="6" t="s">
        <v>8395</v>
      </c>
      <c r="B16" s="12">
        <v>9.5238095238095233E-2</v>
      </c>
      <c r="C16" s="12">
        <v>0.61904761904761907</v>
      </c>
      <c r="D16" s="12">
        <v>0.2857142857142857</v>
      </c>
      <c r="E16" s="12">
        <v>1</v>
      </c>
    </row>
    <row r="17" spans="1:5" x14ac:dyDescent="0.25">
      <c r="A17" s="6" t="s">
        <v>8396</v>
      </c>
      <c r="B17" s="12">
        <v>0.16666666666666666</v>
      </c>
      <c r="C17" s="12">
        <v>0.625</v>
      </c>
      <c r="D17" s="12">
        <v>0.20833333333333334</v>
      </c>
      <c r="E17" s="12">
        <v>1</v>
      </c>
    </row>
    <row r="18" spans="1:5" x14ac:dyDescent="0.25">
      <c r="A18" s="6" t="s">
        <v>8397</v>
      </c>
      <c r="B18" s="12">
        <v>0.1111111111111111</v>
      </c>
      <c r="C18" s="12">
        <v>0.66666666666666663</v>
      </c>
      <c r="D18" s="12">
        <v>0.22222222222222221</v>
      </c>
      <c r="E18" s="12">
        <v>1</v>
      </c>
    </row>
    <row r="19" spans="1:5" x14ac:dyDescent="0.25">
      <c r="A19" s="6" t="s">
        <v>8398</v>
      </c>
      <c r="B19" s="12">
        <v>0.35714285714285715</v>
      </c>
      <c r="C19" s="12">
        <v>0.2857142857142857</v>
      </c>
      <c r="D19" s="12">
        <v>0.35714285714285715</v>
      </c>
      <c r="E19" s="12">
        <v>1</v>
      </c>
    </row>
    <row r="20" spans="1:5" x14ac:dyDescent="0.25">
      <c r="A20" s="6" t="s">
        <v>8399</v>
      </c>
      <c r="B20" s="12">
        <v>0.13043478260869565</v>
      </c>
      <c r="C20" s="12">
        <v>0.60869565217391308</v>
      </c>
      <c r="D20" s="12">
        <v>0.2608695652173913</v>
      </c>
      <c r="E20" s="12">
        <v>1</v>
      </c>
    </row>
    <row r="21" spans="1:5" x14ac:dyDescent="0.25">
      <c r="A21" s="6" t="s">
        <v>8400</v>
      </c>
      <c r="B21" s="12">
        <v>0.22222222222222221</v>
      </c>
      <c r="C21" s="12">
        <v>0.66666666666666663</v>
      </c>
      <c r="D21" s="12">
        <v>0.1111111111111111</v>
      </c>
      <c r="E21" s="12">
        <v>1</v>
      </c>
    </row>
    <row r="22" spans="1:5" x14ac:dyDescent="0.25">
      <c r="A22" s="6" t="s">
        <v>8401</v>
      </c>
      <c r="B22" s="12">
        <v>0.27272727272727271</v>
      </c>
      <c r="C22" s="12">
        <v>0.54545454545454541</v>
      </c>
      <c r="D22" s="12">
        <v>0.18181818181818182</v>
      </c>
      <c r="E22" s="12">
        <v>1</v>
      </c>
    </row>
    <row r="23" spans="1:5" x14ac:dyDescent="0.25">
      <c r="A23" s="6" t="s">
        <v>8402</v>
      </c>
      <c r="B23" s="12">
        <v>0.25</v>
      </c>
      <c r="C23" s="12">
        <v>0.625</v>
      </c>
      <c r="D23" s="12">
        <v>0.125</v>
      </c>
      <c r="E23" s="12">
        <v>1</v>
      </c>
    </row>
    <row r="24" spans="1:5" x14ac:dyDescent="0.25">
      <c r="A24" s="6" t="s">
        <v>8403</v>
      </c>
      <c r="B24" s="12">
        <v>0.22448979591836735</v>
      </c>
      <c r="C24" s="12">
        <v>0.55102040816326525</v>
      </c>
      <c r="D24" s="12">
        <v>0.22448979591836735</v>
      </c>
      <c r="E24" s="12">
        <v>1</v>
      </c>
    </row>
    <row r="25" spans="1:5" x14ac:dyDescent="0.25">
      <c r="A25" s="6" t="s">
        <v>8404</v>
      </c>
      <c r="B25" s="12">
        <v>0.28666666666666668</v>
      </c>
      <c r="C25" s="12">
        <v>0.60666666666666669</v>
      </c>
      <c r="D25" s="12">
        <v>0.10666666666666667</v>
      </c>
      <c r="E25" s="12">
        <v>1</v>
      </c>
    </row>
    <row r="26" spans="1:5" x14ac:dyDescent="0.25">
      <c r="A26" s="6" t="s">
        <v>8307</v>
      </c>
      <c r="B26" s="12">
        <v>8.5875984251968504E-2</v>
      </c>
      <c r="C26" s="12">
        <v>0.3764763779527559</v>
      </c>
      <c r="D26" s="12">
        <v>0.53764763779527558</v>
      </c>
      <c r="E26" s="12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AE7-0FE6-4113-AD31-47EE497E2645}">
  <dimension ref="A3:F29"/>
  <sheetViews>
    <sheetView tabSelected="1" workbookViewId="0">
      <selection activeCell="M31" sqref="M31"/>
    </sheetView>
  </sheetViews>
  <sheetFormatPr defaultRowHeight="15" x14ac:dyDescent="0.25"/>
  <cols>
    <col min="1" max="1" width="14.7109375" bestFit="1" customWidth="1"/>
    <col min="2" max="2" width="13.5703125" bestFit="1" customWidth="1"/>
  </cols>
  <sheetData>
    <row r="3" spans="1:2" x14ac:dyDescent="0.25">
      <c r="A3" s="5" t="s">
        <v>8306</v>
      </c>
      <c r="B3" t="s">
        <v>8308</v>
      </c>
    </row>
    <row r="4" spans="1:2" x14ac:dyDescent="0.25">
      <c r="A4" s="6" t="s">
        <v>8465</v>
      </c>
      <c r="B4" s="12">
        <v>0.2236266407389402</v>
      </c>
    </row>
    <row r="5" spans="1:2" x14ac:dyDescent="0.25">
      <c r="A5" s="6" t="s">
        <v>8466</v>
      </c>
      <c r="B5" s="12">
        <v>0.12566844919786097</v>
      </c>
    </row>
    <row r="6" spans="1:2" x14ac:dyDescent="0.25">
      <c r="A6" s="6" t="s">
        <v>8467</v>
      </c>
      <c r="B6" s="12">
        <v>4.2051531356344193E-2</v>
      </c>
    </row>
    <row r="7" spans="1:2" x14ac:dyDescent="0.25">
      <c r="A7" s="6" t="s">
        <v>8468</v>
      </c>
      <c r="B7" s="12">
        <v>2.7953330092367525E-2</v>
      </c>
    </row>
    <row r="8" spans="1:2" x14ac:dyDescent="0.25">
      <c r="A8" s="6" t="s">
        <v>8469</v>
      </c>
      <c r="B8" s="12">
        <v>1.8959649975692758E-2</v>
      </c>
    </row>
    <row r="9" spans="1:2" x14ac:dyDescent="0.25">
      <c r="A9" s="6" t="s">
        <v>8470</v>
      </c>
      <c r="B9" s="12">
        <v>1.2153621779290228E-2</v>
      </c>
    </row>
    <row r="10" spans="1:2" x14ac:dyDescent="0.25">
      <c r="A10" s="6" t="s">
        <v>8471</v>
      </c>
      <c r="B10" s="12">
        <v>6.8060281964025283E-3</v>
      </c>
    </row>
    <row r="11" spans="1:2" x14ac:dyDescent="0.25">
      <c r="A11" s="6" t="s">
        <v>8472</v>
      </c>
      <c r="B11" s="12">
        <v>4.8614487117160914E-3</v>
      </c>
    </row>
    <row r="12" spans="1:2" x14ac:dyDescent="0.25">
      <c r="A12" s="6" t="s">
        <v>8473</v>
      </c>
      <c r="B12" s="12">
        <v>1.9445794846864365E-3</v>
      </c>
    </row>
    <row r="13" spans="1:2" x14ac:dyDescent="0.25">
      <c r="A13" s="6" t="s">
        <v>8474</v>
      </c>
      <c r="B13" s="12">
        <v>1.4584346135148275E-3</v>
      </c>
    </row>
    <row r="14" spans="1:2" x14ac:dyDescent="0.25">
      <c r="A14" s="6" t="s">
        <v>8475</v>
      </c>
      <c r="B14" s="12">
        <v>2.4307243558580456E-4</v>
      </c>
    </row>
    <row r="15" spans="1:2" x14ac:dyDescent="0.25">
      <c r="A15" s="6" t="s">
        <v>8476</v>
      </c>
      <c r="B15" s="12">
        <v>0.53427321341759848</v>
      </c>
    </row>
    <row r="16" spans="1:2" x14ac:dyDescent="0.25">
      <c r="A16" s="6" t="s">
        <v>8307</v>
      </c>
      <c r="B16" s="12">
        <v>1</v>
      </c>
    </row>
    <row r="29" spans="6:6" x14ac:dyDescent="0.25">
      <c r="F29">
        <f>53/68</f>
        <v>0.77941176470588236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ACB8A-0A6D-4B30-8EB5-FC436A50583D}">
  <dimension ref="A1:H31"/>
  <sheetViews>
    <sheetView workbookViewId="0">
      <selection activeCell="B2" sqref="B2"/>
    </sheetView>
  </sheetViews>
  <sheetFormatPr defaultRowHeight="15" x14ac:dyDescent="0.25"/>
  <cols>
    <col min="1" max="1" width="43.28515625" bestFit="1" customWidth="1"/>
    <col min="2" max="2" width="18" bestFit="1" customWidth="1"/>
    <col min="3" max="3" width="14" bestFit="1" customWidth="1"/>
    <col min="4" max="4" width="16.7109375" bestFit="1" customWidth="1"/>
    <col min="6" max="6" width="20.7109375" bestFit="1" customWidth="1"/>
    <col min="7" max="7" width="16.7109375" bestFit="1" customWidth="1"/>
    <col min="8" max="8" width="19.5703125" bestFit="1" customWidth="1"/>
  </cols>
  <sheetData>
    <row r="1" spans="1:8" x14ac:dyDescent="0.25">
      <c r="A1" t="s">
        <v>8464</v>
      </c>
      <c r="B1" t="s">
        <v>8458</v>
      </c>
      <c r="C1" t="s">
        <v>8459</v>
      </c>
      <c r="D1" t="s">
        <v>8460</v>
      </c>
      <c r="E1" t="s">
        <v>8457</v>
      </c>
      <c r="F1" t="s">
        <v>8461</v>
      </c>
      <c r="G1" t="s">
        <v>8462</v>
      </c>
      <c r="H1" t="s">
        <v>8463</v>
      </c>
    </row>
    <row r="2" spans="1:8" x14ac:dyDescent="0.25">
      <c r="A2" s="14" t="s">
        <v>8445</v>
      </c>
      <c r="B2">
        <f>COUNTIFS(STATECF,"successful",GOALWOC,"&lt;1000")</f>
        <v>322</v>
      </c>
      <c r="C2">
        <f>COUNTIFS(STATECF,"failed",GOALWOC,"&lt;1000")</f>
        <v>113</v>
      </c>
      <c r="D2">
        <f>COUNTIFS(STATECF,"canceled",GOALWOC,"&lt;1000")</f>
        <v>18</v>
      </c>
      <c r="E2">
        <f>SUM(B2:D2)</f>
        <v>453</v>
      </c>
      <c r="F2" s="11">
        <f>B2/$E2</f>
        <v>0.71081677704194257</v>
      </c>
      <c r="G2" s="11">
        <f t="shared" ref="G2:H2" si="0">C2/$E2</f>
        <v>0.24944812362030905</v>
      </c>
      <c r="H2" s="11">
        <f t="shared" si="0"/>
        <v>3.9735099337748346E-2</v>
      </c>
    </row>
    <row r="3" spans="1:8" x14ac:dyDescent="0.25">
      <c r="A3" s="14" t="s">
        <v>8446</v>
      </c>
      <c r="B3">
        <f>COUNTIFS(STATECF,"successful",GOALWOC, "&gt;=1000",GOALWOC, "&lt;5000")</f>
        <v>932</v>
      </c>
      <c r="C3">
        <f>COUNTIFS(STATECF,"failed",GOALWOC, "&gt;=1000",GOALWOC, "&lt;5000")</f>
        <v>420</v>
      </c>
      <c r="D3">
        <f>COUNTIFS(STATECF,"canceled",GOALWOC, "&gt;=1000",GOALWOC, "&lt;5000")</f>
        <v>60</v>
      </c>
      <c r="E3">
        <f>SUM(B3:D3)</f>
        <v>1412</v>
      </c>
      <c r="F3" s="11">
        <f t="shared" ref="F3:F13" si="1">B3/$E3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25">
      <c r="A4" s="14" t="s">
        <v>8447</v>
      </c>
      <c r="B4">
        <f>COUNTIFS(STATECF,"successful",GOALWOC, "&gt;=5000",GOALWOC, "&lt;10000")</f>
        <v>381</v>
      </c>
      <c r="C4">
        <f>COUNTIFS(STATECF,"failed",GOALWOC, "&gt;=5000",GOALWOC, "&lt;10000")</f>
        <v>283</v>
      </c>
      <c r="D4">
        <f>COUNTIFS(STATECF,"canceled",GOALWOC, "&gt;=5000",GOALWOC, "&lt;10000")</f>
        <v>52</v>
      </c>
      <c r="E4">
        <f>SUM(B4:D4)</f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s="14" t="s">
        <v>8448</v>
      </c>
      <c r="B5">
        <f>COUNTIFS(STATECF,"successful",GOALWOC, "&gt;=10000",GOALWOC, "&lt;15000")</f>
        <v>168</v>
      </c>
      <c r="C5">
        <f>COUNTIFS(STATECF,"failed",GOALWOC, "&gt;=10000",GOALWOC, "&lt;15000")</f>
        <v>144</v>
      </c>
      <c r="D5">
        <f>COUNTIFS(STATECF,"canceled",GOALWOC, "&gt;=10000",GOALWOC, "&lt;15000")</f>
        <v>40</v>
      </c>
      <c r="E5">
        <f>SUM(B5:D5)</f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s="14" t="s">
        <v>8449</v>
      </c>
      <c r="B6">
        <f>COUNTIFS(STATECF,"successful",GOALWOC, "&gt;=15000",GOALWOC, "&lt;20000")</f>
        <v>94</v>
      </c>
      <c r="C6">
        <f>COUNTIFS(STATECF,"failed",GOALWOC, "&gt;=15000",GOALWOC, "&lt;20000")</f>
        <v>90</v>
      </c>
      <c r="D6">
        <f>COUNTIFS(STATECF,"canceled",GOALWOC, "&gt;=15000",GOALWOC, "&lt;20000")</f>
        <v>17</v>
      </c>
      <c r="E6">
        <f>SUM(B6:D6)</f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s="14" t="s">
        <v>8450</v>
      </c>
      <c r="B7">
        <f>COUNTIFS(STATECF,"successful",GOALWOC, "&gt;=20000",GOALWOC, "&lt;25000")</f>
        <v>62</v>
      </c>
      <c r="C7">
        <f>COUNTIFS(STATECF,"failed",GOALWOC, "&gt;=20000",GOALWOC, "&lt;25000")</f>
        <v>72</v>
      </c>
      <c r="D7">
        <f>COUNTIFS(STATECF,"canceled",GOALWOC, "&gt;=20000",GOALWOC, "&lt;25000")</f>
        <v>14</v>
      </c>
      <c r="E7">
        <f>SUM(B7:D7)</f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s="14" t="s">
        <v>8451</v>
      </c>
      <c r="B8">
        <f>COUNTIFS(STATECF,"successful",GOALWOC, "&gt;=25000",GOALWOC, "&lt;30000")</f>
        <v>55</v>
      </c>
      <c r="C8">
        <f>COUNTIFS(STATECF,"failed",GOALWOC, "&gt;=25000",GOALWOC, "&lt;30000")</f>
        <v>64</v>
      </c>
      <c r="D8">
        <f>COUNTIFS(STATECF,"canceled",GOALWOC, "&gt;=25000",GOALWOC, "&lt;30000")</f>
        <v>18</v>
      </c>
      <c r="E8">
        <f>SUM(B8:D8)</f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s="14" t="s">
        <v>8452</v>
      </c>
      <c r="B9">
        <f>COUNTIFS(STATECF,"successful",GOALWOC, "&gt;=30000",GOALWOC, "&lt;35000")</f>
        <v>32</v>
      </c>
      <c r="C9">
        <f>COUNTIFS(STATECF,"failed",GOALWOC, "&gt;=30000",GOALWOC, "&lt;35000")</f>
        <v>37</v>
      </c>
      <c r="D9">
        <f>COUNTIFS(STATECF,"canceled",GOALWOC, "&gt;=30000",GOALWOC, "&lt;35000")</f>
        <v>13</v>
      </c>
      <c r="E9">
        <f>SUM(B9:D9)</f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s="14" t="s">
        <v>8453</v>
      </c>
      <c r="B10">
        <f>COUNTIFS(STATECF,"successful",GOALWOC, "&gt;=35000",GOALWOC, "&lt;40000")</f>
        <v>26</v>
      </c>
      <c r="C10">
        <f>COUNTIFS(STATECF,"failed",GOALWOC, "&gt;=35000",GOALWOC, "&lt;40000")</f>
        <v>22</v>
      </c>
      <c r="D10">
        <f>COUNTIFS(STATECF,"canceled",GOALWOC, "&gt;=35000",GOALWOC, "&lt;40000")</f>
        <v>7</v>
      </c>
      <c r="E10">
        <f>SUM(B10:D10)</f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s="14" t="s">
        <v>8454</v>
      </c>
      <c r="B11">
        <f>COUNTIFS(STATECF,"successful",GOALWOC, "&gt;=40000",GOALWOC, "&lt;45000")</f>
        <v>21</v>
      </c>
      <c r="C11">
        <f>COUNTIFS(STATECF,"failed",GOALWOC, "&gt;=40000",GOALWOC, "&lt;45000")</f>
        <v>16</v>
      </c>
      <c r="D11">
        <f>COUNTIFS(STATECF,"canceled",GOALWOC, "&gt;=40000",GOALWOC, "&lt;45000")</f>
        <v>6</v>
      </c>
      <c r="E11">
        <f>SUM(B11:D11)</f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s="14" t="s">
        <v>8455</v>
      </c>
      <c r="B12">
        <f>COUNTIFS(STATECF,"successful",GOALWOC, "&gt;=45000",GOALWOC, "&lt;50000")</f>
        <v>6</v>
      </c>
      <c r="C12">
        <f>COUNTIFS(STATECF,"failed",GOALWOC, "&gt;=45000",GOALWOC, "&lt;50000")</f>
        <v>11</v>
      </c>
      <c r="D12">
        <f>COUNTIFS(STATECF,"canceled",GOALWOC, "&gt;=45000",GOALWOC, "&lt;50000")</f>
        <v>4</v>
      </c>
      <c r="E12">
        <f>SUM(B12:D12)</f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s="14" t="s">
        <v>8456</v>
      </c>
      <c r="B13">
        <f>COUNTIFS(STATECF,"successful",GOALWOC, "&gt;=50000")</f>
        <v>86</v>
      </c>
      <c r="C13">
        <f>COUNTIFS(STATECF,"failed",GOALWOC, "&gt;=50000")</f>
        <v>258</v>
      </c>
      <c r="D13">
        <f>COUNTIFS(STATECF,"canceled",GOALWOC, "&gt;=50000")</f>
        <v>100</v>
      </c>
      <c r="E13">
        <f>SUM(B13:D13)</f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  <row r="19" spans="1:8" x14ac:dyDescent="0.25">
      <c r="B19" t="s">
        <v>8458</v>
      </c>
      <c r="C19" t="s">
        <v>8459</v>
      </c>
      <c r="D19" t="s">
        <v>8460</v>
      </c>
      <c r="E19" t="s">
        <v>8457</v>
      </c>
      <c r="F19" t="s">
        <v>8461</v>
      </c>
      <c r="G19" t="s">
        <v>8462</v>
      </c>
      <c r="H19" t="s">
        <v>8463</v>
      </c>
    </row>
    <row r="20" spans="1:8" x14ac:dyDescent="0.25">
      <c r="A20" s="14" t="s">
        <v>8445</v>
      </c>
      <c r="B20">
        <f>COUNTIFS(STATECF,"successful",GOALUSD,"&lt;1000")</f>
        <v>326</v>
      </c>
      <c r="C20">
        <f>COUNTIFS(STATECF,"failed",GOALUSD,"&lt;1000")</f>
        <v>118</v>
      </c>
      <c r="D20">
        <f>COUNTIFS(STATECF,"canceled",GOALUSD,"&lt;1000")</f>
        <v>19</v>
      </c>
      <c r="E20">
        <f>SUM(B20:D20)</f>
        <v>463</v>
      </c>
      <c r="F20" s="11">
        <f>B20/$E20</f>
        <v>0.70410367170626353</v>
      </c>
      <c r="G20" s="11">
        <f t="shared" ref="G20:G31" si="4">C20/$E20</f>
        <v>0.25485961123110151</v>
      </c>
      <c r="H20" s="11">
        <f t="shared" ref="H20:H31" si="5">D20/$E20</f>
        <v>4.1036717062634988E-2</v>
      </c>
    </row>
    <row r="21" spans="1:8" x14ac:dyDescent="0.25">
      <c r="A21" s="14" t="s">
        <v>8446</v>
      </c>
      <c r="B21">
        <f>COUNTIFS(STATECF,"successful",GOALUSD, "&gt;=1000",GOALUSD, "&lt;5000")</f>
        <v>926</v>
      </c>
      <c r="C21">
        <f>COUNTIFS(STATECF,"failed",GOALUSD, "&gt;=1000",GOALUSD, "&lt;5000")</f>
        <v>428</v>
      </c>
      <c r="D21">
        <f>COUNTIFS(STATECF,"canceled",GOALUSD, "&gt;=1000",GOALUSD, "&lt;5000")</f>
        <v>65</v>
      </c>
      <c r="E21">
        <f>SUM(B21:D21)</f>
        <v>1419</v>
      </c>
      <c r="F21" s="11">
        <f t="shared" ref="F21:F31" si="6">B21/$E21</f>
        <v>0.65257223396758279</v>
      </c>
      <c r="G21" s="11">
        <f t="shared" si="4"/>
        <v>0.30162085976039466</v>
      </c>
      <c r="H21" s="11">
        <f t="shared" si="5"/>
        <v>4.5806906272022552E-2</v>
      </c>
    </row>
    <row r="22" spans="1:8" x14ac:dyDescent="0.25">
      <c r="A22" s="14" t="s">
        <v>8447</v>
      </c>
      <c r="B22">
        <f>COUNTIFS(STATECF,"successful",GOALUSD, "&gt;=5000",GOALUSD, "&lt;10000")</f>
        <v>385</v>
      </c>
      <c r="C22">
        <f>COUNTIFS(STATECF,"failed",GOALUSD, "&gt;=5000",GOALUSD, "&lt;10000")</f>
        <v>288</v>
      </c>
      <c r="D22">
        <f>COUNTIFS(STATECF,"canceled",GOALUSD, "&gt;=5000",GOALUSD, "&lt;10000")</f>
        <v>55</v>
      </c>
      <c r="E22">
        <f>SUM(B22:D22)</f>
        <v>728</v>
      </c>
      <c r="F22" s="11">
        <f t="shared" si="6"/>
        <v>0.52884615384615385</v>
      </c>
      <c r="G22" s="11">
        <f t="shared" si="4"/>
        <v>0.39560439560439559</v>
      </c>
      <c r="H22" s="11">
        <f t="shared" si="5"/>
        <v>7.5549450549450545E-2</v>
      </c>
    </row>
    <row r="23" spans="1:8" x14ac:dyDescent="0.25">
      <c r="A23" s="14" t="s">
        <v>8448</v>
      </c>
      <c r="B23">
        <f>COUNTIFS(STATECF,"successful",GOALUSD, "&gt;=10000",GOALUSD, "&lt;15000")</f>
        <v>171</v>
      </c>
      <c r="C23">
        <f>COUNTIFS(STATECF,"failed",GOALUSD, "&gt;=10000",GOALUSD, "&lt;15000")</f>
        <v>142</v>
      </c>
      <c r="D23">
        <f>COUNTIFS(STATECF,"canceled",GOALUSD, "&gt;=10000",GOALUSD, "&lt;15000")</f>
        <v>37</v>
      </c>
      <c r="E23">
        <f>SUM(B23:D23)</f>
        <v>350</v>
      </c>
      <c r="F23" s="11">
        <f t="shared" si="6"/>
        <v>0.48857142857142855</v>
      </c>
      <c r="G23" s="11">
        <f t="shared" si="4"/>
        <v>0.40571428571428569</v>
      </c>
      <c r="H23" s="11">
        <f t="shared" si="5"/>
        <v>0.10571428571428572</v>
      </c>
    </row>
    <row r="24" spans="1:8" x14ac:dyDescent="0.25">
      <c r="A24" s="14" t="s">
        <v>8449</v>
      </c>
      <c r="B24">
        <f>COUNTIFS(STATECF,"successful",GOALUSD, "&gt;=15000",GOALUSD, "&lt;20000")</f>
        <v>96</v>
      </c>
      <c r="C24">
        <f>COUNTIFS(STATECF,"failed",GOALUSD, "&gt;=15000",GOALUSD, "&lt;20000")</f>
        <v>93</v>
      </c>
      <c r="D24">
        <f>COUNTIFS(STATECF,"canceled",GOALUSD, "&gt;=15000",GOALUSD, "&lt;20000")</f>
        <v>18</v>
      </c>
      <c r="E24">
        <f>SUM(B24:D24)</f>
        <v>207</v>
      </c>
      <c r="F24" s="11">
        <f t="shared" si="6"/>
        <v>0.46376811594202899</v>
      </c>
      <c r="G24" s="11">
        <f t="shared" si="4"/>
        <v>0.44927536231884058</v>
      </c>
      <c r="H24" s="11">
        <f t="shared" si="5"/>
        <v>8.6956521739130432E-2</v>
      </c>
    </row>
    <row r="25" spans="1:8" x14ac:dyDescent="0.25">
      <c r="A25" s="14" t="s">
        <v>8450</v>
      </c>
      <c r="B25">
        <f>COUNTIFS(STATECF,"successful",GOALUSD, "&gt;=20000",GOALUSD, "&lt;25000")</f>
        <v>52</v>
      </c>
      <c r="C25">
        <f>COUNTIFS(STATECF,"failed",GOALUSD, "&gt;=20000",GOALUSD, "&lt;25000")</f>
        <v>70</v>
      </c>
      <c r="D25">
        <f>COUNTIFS(STATECF,"canceled",GOALUSD, "&gt;=20000",GOALUSD, "&lt;25000")</f>
        <v>16</v>
      </c>
      <c r="E25">
        <f>SUM(B25:D25)</f>
        <v>138</v>
      </c>
      <c r="F25" s="11">
        <f t="shared" si="6"/>
        <v>0.37681159420289856</v>
      </c>
      <c r="G25" s="11">
        <f t="shared" si="4"/>
        <v>0.50724637681159424</v>
      </c>
      <c r="H25" s="11">
        <f t="shared" si="5"/>
        <v>0.11594202898550725</v>
      </c>
    </row>
    <row r="26" spans="1:8" x14ac:dyDescent="0.25">
      <c r="A26" s="14" t="s">
        <v>8451</v>
      </c>
      <c r="B26">
        <f>COUNTIFS(STATECF,"successful",GOALUSD, "&gt;=25000",GOALUSD, "&lt;30000")</f>
        <v>62</v>
      </c>
      <c r="C26">
        <f>COUNTIFS(STATECF,"failed",GOALUSD, "&gt;=25000",GOALUSD, "&lt;30000")</f>
        <v>67</v>
      </c>
      <c r="D26">
        <f>COUNTIFS(STATECF,"canceled",GOALUSD, "&gt;=25000",GOALUSD, "&lt;30000")</f>
        <v>15</v>
      </c>
      <c r="E26">
        <f>SUM(B26:D26)</f>
        <v>144</v>
      </c>
      <c r="F26" s="11">
        <f t="shared" si="6"/>
        <v>0.43055555555555558</v>
      </c>
      <c r="G26" s="11">
        <f t="shared" si="4"/>
        <v>0.46527777777777779</v>
      </c>
      <c r="H26" s="11">
        <f t="shared" si="5"/>
        <v>0.10416666666666667</v>
      </c>
    </row>
    <row r="27" spans="1:8" x14ac:dyDescent="0.25">
      <c r="A27" s="14" t="s">
        <v>8452</v>
      </c>
      <c r="B27">
        <f>COUNTIFS(STATECF,"successful",GOALUSD, "&gt;=30000",GOALUSD, "&lt;35000")</f>
        <v>32</v>
      </c>
      <c r="C27">
        <f>COUNTIFS(STATECF,"failed",GOALUSD, "&gt;=30000",GOALUSD, "&lt;35000")</f>
        <v>31</v>
      </c>
      <c r="D27">
        <f>COUNTIFS(STATECF,"canceled",GOALUSD, "&gt;=30000",GOALUSD, "&lt;35000")</f>
        <v>14</v>
      </c>
      <c r="E27">
        <f>SUM(B27:D27)</f>
        <v>77</v>
      </c>
      <c r="F27" s="11">
        <f t="shared" si="6"/>
        <v>0.41558441558441561</v>
      </c>
      <c r="G27" s="11">
        <f t="shared" si="4"/>
        <v>0.40259740259740262</v>
      </c>
      <c r="H27" s="11">
        <f t="shared" si="5"/>
        <v>0.18181818181818182</v>
      </c>
    </row>
    <row r="28" spans="1:8" x14ac:dyDescent="0.25">
      <c r="A28" s="14" t="s">
        <v>8453</v>
      </c>
      <c r="B28">
        <f>COUNTIFS(STATECF,"successful",GOALUSD, "&gt;=35000",GOALUSD, "&lt;40000")</f>
        <v>28</v>
      </c>
      <c r="C28">
        <f>COUNTIFS(STATECF,"failed",GOALUSD, "&gt;=35000",GOALUSD, "&lt;40000")</f>
        <v>29</v>
      </c>
      <c r="D28">
        <f>COUNTIFS(STATECF,"canceled",GOALUSD, "&gt;=35000",GOALUSD, "&lt;40000")</f>
        <v>6</v>
      </c>
      <c r="E28">
        <f>SUM(B28:D28)</f>
        <v>63</v>
      </c>
      <c r="F28" s="11">
        <f t="shared" si="6"/>
        <v>0.44444444444444442</v>
      </c>
      <c r="G28" s="11">
        <f t="shared" si="4"/>
        <v>0.46031746031746029</v>
      </c>
      <c r="H28" s="11">
        <f t="shared" si="5"/>
        <v>9.5238095238095233E-2</v>
      </c>
    </row>
    <row r="29" spans="1:8" x14ac:dyDescent="0.25">
      <c r="A29" s="14" t="s">
        <v>8454</v>
      </c>
      <c r="B29">
        <f>COUNTIFS(STATECF,"successful",GOALUSD, "&gt;=40000",GOALUSD, "&lt;45000")</f>
        <v>20</v>
      </c>
      <c r="C29">
        <f>COUNTIFS(STATECF,"failed",GOALUSD, "&gt;=40000",GOALUSD, "&lt;45000")</f>
        <v>13</v>
      </c>
      <c r="D29">
        <f>COUNTIFS(STATECF,"canceled",GOALUSD, "&gt;=40000",GOALUSD, "&lt;45000")</f>
        <v>5</v>
      </c>
      <c r="E29">
        <f>SUM(B29:D29)</f>
        <v>38</v>
      </c>
      <c r="F29" s="11">
        <f t="shared" si="6"/>
        <v>0.52631578947368418</v>
      </c>
      <c r="G29" s="11">
        <f t="shared" si="4"/>
        <v>0.34210526315789475</v>
      </c>
      <c r="H29" s="11">
        <f t="shared" si="5"/>
        <v>0.13157894736842105</v>
      </c>
    </row>
    <row r="30" spans="1:8" x14ac:dyDescent="0.25">
      <c r="A30" s="14" t="s">
        <v>8455</v>
      </c>
      <c r="B30">
        <f>COUNTIFS(STATECF,"successful",GOALUSD, "&gt;=45000",GOALUSD, "&lt;50000")</f>
        <v>7</v>
      </c>
      <c r="C30">
        <f>COUNTIFS(STATECF,"failed",GOALUSD, "&gt;=45000",GOALUSD, "&lt;50000")</f>
        <v>12</v>
      </c>
      <c r="D30">
        <f>COUNTIFS(STATECF,"canceled",GOALUSD, "&gt;=45000",GOALUSD, "&lt;50000")</f>
        <v>5</v>
      </c>
      <c r="E30">
        <f>SUM(B30:D30)</f>
        <v>24</v>
      </c>
      <c r="F30" s="11">
        <f t="shared" si="6"/>
        <v>0.29166666666666669</v>
      </c>
      <c r="G30" s="11">
        <f t="shared" si="4"/>
        <v>0.5</v>
      </c>
      <c r="H30" s="11">
        <f t="shared" si="5"/>
        <v>0.20833333333333334</v>
      </c>
    </row>
    <row r="31" spans="1:8" x14ac:dyDescent="0.25">
      <c r="A31" s="14" t="s">
        <v>8456</v>
      </c>
      <c r="B31">
        <f>COUNTIFS(STATECF,"successful",GOALUSD, "&gt;=50000")</f>
        <v>80</v>
      </c>
      <c r="C31">
        <f>COUNTIFS(STATECF,"failed",GOALUSD, "&gt;=50000")</f>
        <v>239</v>
      </c>
      <c r="D31">
        <f>COUNTIFS(STATECF,"canceled",GOALUSD, "&gt;=50000")</f>
        <v>94</v>
      </c>
      <c r="E31">
        <f>SUM(B31:D31)</f>
        <v>413</v>
      </c>
      <c r="F31" s="11">
        <f t="shared" si="6"/>
        <v>0.1937046004842615</v>
      </c>
      <c r="G31" s="11">
        <f t="shared" si="4"/>
        <v>0.57869249394673128</v>
      </c>
      <c r="H31" s="11">
        <f t="shared" si="5"/>
        <v>0.22760290556900725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opLeftCell="L1" zoomScale="85" zoomScaleNormal="85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28515625" customWidth="1"/>
    <col min="16" max="16" width="16.28515625" customWidth="1"/>
    <col min="17" max="18" width="24.42578125" customWidth="1"/>
    <col min="19" max="19" width="23.42578125" customWidth="1"/>
    <col min="20" max="21" width="22" customWidth="1"/>
    <col min="22" max="22" width="11" bestFit="1" customWidth="1"/>
    <col min="23" max="23" width="22.140625" bestFit="1" customWidth="1"/>
    <col min="27" max="27" width="44.85546875" bestFit="1" customWidth="1"/>
    <col min="28" max="28" width="10.7109375" bestFit="1" customWidth="1"/>
    <col min="29" max="29" width="9.42578125" bestFit="1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" t="s">
        <v>8310</v>
      </c>
      <c r="Q1" s="1" t="s">
        <v>8311</v>
      </c>
      <c r="R1" s="1" t="s">
        <v>8312</v>
      </c>
      <c r="S1" s="1" t="s">
        <v>8365</v>
      </c>
      <c r="T1" s="1" t="s">
        <v>8366</v>
      </c>
      <c r="U1" s="1" t="s">
        <v>8393</v>
      </c>
      <c r="V1" s="1" t="s">
        <v>8390</v>
      </c>
      <c r="W1" s="1" t="s">
        <v>8391</v>
      </c>
      <c r="X1" s="1" t="s">
        <v>8392</v>
      </c>
    </row>
    <row r="2" spans="1:2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9">
        <f>E2/L2</f>
        <v>63.917582417582416</v>
      </c>
      <c r="Q2" t="s">
        <v>8313</v>
      </c>
      <c r="R2" t="s">
        <v>8314</v>
      </c>
      <c r="S2" s="10">
        <f>(J2/86400)+25569+(-5/24)</f>
        <v>42176.798738425925</v>
      </c>
      <c r="T2" s="10">
        <f>(I2/86400)+25569+(-5/24)</f>
        <v>42207.916666666664</v>
      </c>
      <c r="U2" s="9">
        <f>INT(T2-S2)</f>
        <v>31</v>
      </c>
      <c r="V2">
        <f>D2*VLOOKUP(H2,CURR,2)</f>
        <v>8500</v>
      </c>
      <c r="W2">
        <f>E2*VLOOKUP(H2,CURR,2)</f>
        <v>11633</v>
      </c>
      <c r="X2" s="11">
        <f>W2/V2</f>
        <v>1.3685882352941177</v>
      </c>
    </row>
    <row r="3" spans="1:2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E3/D3*100</f>
        <v>142.60827250608273</v>
      </c>
      <c r="P3" s="9">
        <f t="shared" ref="P3:P66" si="1">E3/L3</f>
        <v>185.48101265822785</v>
      </c>
      <c r="Q3" t="s">
        <v>8313</v>
      </c>
      <c r="R3" t="s">
        <v>8314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  <c r="U3" s="9">
        <f t="shared" ref="U3:U66" si="4">INT(T3-S3)</f>
        <v>30</v>
      </c>
      <c r="V3">
        <f>D3*VLOOKUP(H3,CURR,2)</f>
        <v>10275</v>
      </c>
      <c r="W3">
        <f>E3*VLOOKUP(H3,CURR,2)</f>
        <v>14653</v>
      </c>
      <c r="X3" s="11">
        <f t="shared" ref="X3:X66" si="5">W3/V3</f>
        <v>1.4260827250608272</v>
      </c>
    </row>
    <row r="4" spans="1:2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">
        <v>8313</v>
      </c>
      <c r="R4" t="s">
        <v>8314</v>
      </c>
      <c r="S4" s="10">
        <f t="shared" si="2"/>
        <v>42405.494016203702</v>
      </c>
      <c r="T4" s="10">
        <f t="shared" si="3"/>
        <v>42415.494016203702</v>
      </c>
      <c r="U4" s="9">
        <f t="shared" si="4"/>
        <v>10</v>
      </c>
      <c r="V4">
        <f>D4*VLOOKUP(H4,CURR,2)</f>
        <v>640</v>
      </c>
      <c r="W4">
        <f>E4*VLOOKUP(H4,CURR,2)</f>
        <v>672</v>
      </c>
      <c r="X4" s="11">
        <f t="shared" si="5"/>
        <v>1.05</v>
      </c>
    </row>
    <row r="5" spans="1:2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">
        <v>8313</v>
      </c>
      <c r="R5" t="s">
        <v>8314</v>
      </c>
      <c r="S5" s="10">
        <f t="shared" si="2"/>
        <v>41828.306793981479</v>
      </c>
      <c r="T5" s="10">
        <f t="shared" si="3"/>
        <v>41858.306793981479</v>
      </c>
      <c r="U5" s="9">
        <f t="shared" si="4"/>
        <v>30</v>
      </c>
      <c r="V5">
        <f>D5*VLOOKUP(H5,CURR,2)</f>
        <v>10000</v>
      </c>
      <c r="W5">
        <f>E5*VLOOKUP(H5,CURR,2)</f>
        <v>10390</v>
      </c>
      <c r="X5" s="11">
        <f t="shared" si="5"/>
        <v>1.0389999999999999</v>
      </c>
    </row>
    <row r="6" spans="1:2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">
        <v>8313</v>
      </c>
      <c r="R6" t="s">
        <v>8314</v>
      </c>
      <c r="S6" s="10">
        <f t="shared" si="2"/>
        <v>42327.625914351847</v>
      </c>
      <c r="T6" s="10">
        <f t="shared" si="3"/>
        <v>42357.625914351847</v>
      </c>
      <c r="U6" s="9">
        <f t="shared" si="4"/>
        <v>30</v>
      </c>
      <c r="V6">
        <f>D6*VLOOKUP(H6,CURR,2)</f>
        <v>44000</v>
      </c>
      <c r="W6">
        <f>E6*VLOOKUP(H6,CURR,2)</f>
        <v>54116.28</v>
      </c>
      <c r="X6" s="11">
        <f t="shared" si="5"/>
        <v>1.2299154545454545</v>
      </c>
    </row>
    <row r="7" spans="1:2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">
        <v>8313</v>
      </c>
      <c r="R7" t="s">
        <v>8314</v>
      </c>
      <c r="S7" s="10">
        <f t="shared" si="2"/>
        <v>42563.724618055552</v>
      </c>
      <c r="T7" s="10">
        <f t="shared" si="3"/>
        <v>42580.024305555555</v>
      </c>
      <c r="U7" s="9">
        <f t="shared" si="4"/>
        <v>16</v>
      </c>
      <c r="V7">
        <f>D7*VLOOKUP(H7,CURR,2)</f>
        <v>3999</v>
      </c>
      <c r="W7">
        <f>E7*VLOOKUP(H7,CURR,2)</f>
        <v>4390</v>
      </c>
      <c r="X7" s="11">
        <f t="shared" si="5"/>
        <v>1.0977744436109027</v>
      </c>
    </row>
    <row r="8" spans="1:2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">
        <v>8313</v>
      </c>
      <c r="R8" t="s">
        <v>8314</v>
      </c>
      <c r="S8" s="10">
        <f t="shared" si="2"/>
        <v>41793.864004629628</v>
      </c>
      <c r="T8" s="10">
        <f t="shared" si="3"/>
        <v>41803.864004629628</v>
      </c>
      <c r="U8" s="9">
        <f t="shared" si="4"/>
        <v>10</v>
      </c>
      <c r="V8">
        <f>D8*VLOOKUP(H8,CURR,2)</f>
        <v>8000</v>
      </c>
      <c r="W8">
        <f>E8*VLOOKUP(H8,CURR,2)</f>
        <v>8519</v>
      </c>
      <c r="X8" s="11">
        <f t="shared" si="5"/>
        <v>1.064875</v>
      </c>
    </row>
    <row r="9" spans="1:2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">
        <v>8313</v>
      </c>
      <c r="R9" t="s">
        <v>8314</v>
      </c>
      <c r="S9" s="10">
        <f t="shared" si="2"/>
        <v>42515.838738425919</v>
      </c>
      <c r="T9" s="10">
        <f t="shared" si="3"/>
        <v>42555.838738425919</v>
      </c>
      <c r="U9" s="9">
        <f t="shared" si="4"/>
        <v>40</v>
      </c>
      <c r="V9">
        <f>D9*VLOOKUP(H9,CURR,2)</f>
        <v>9000</v>
      </c>
      <c r="W9">
        <f>E9*VLOOKUP(H9,CURR,2)</f>
        <v>9110</v>
      </c>
      <c r="X9" s="11">
        <f t="shared" si="5"/>
        <v>1.0122222222222221</v>
      </c>
    </row>
    <row r="10" spans="1:2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">
        <v>8313</v>
      </c>
      <c r="R10" t="s">
        <v>8314</v>
      </c>
      <c r="S10" s="10">
        <f t="shared" si="2"/>
        <v>42468.736249999994</v>
      </c>
      <c r="T10" s="10">
        <f t="shared" si="3"/>
        <v>42475.666666666664</v>
      </c>
      <c r="U10" s="9">
        <f t="shared" si="4"/>
        <v>6</v>
      </c>
      <c r="V10">
        <f>D10*VLOOKUP(H10,CURR,2)</f>
        <v>3500</v>
      </c>
      <c r="W10">
        <f>E10*VLOOKUP(H10,CURR,2)</f>
        <v>3501.52</v>
      </c>
      <c r="X10" s="11">
        <f t="shared" si="5"/>
        <v>1.0004342857142856</v>
      </c>
    </row>
    <row r="11" spans="1:2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">
        <v>8313</v>
      </c>
      <c r="R11" t="s">
        <v>8314</v>
      </c>
      <c r="S11" s="10">
        <f t="shared" si="2"/>
        <v>42446.895185185182</v>
      </c>
      <c r="T11" s="10">
        <f t="shared" si="3"/>
        <v>42476.895185185182</v>
      </c>
      <c r="U11" s="9">
        <f t="shared" si="4"/>
        <v>30</v>
      </c>
      <c r="V11">
        <f>D11*VLOOKUP(H11,CURR,2)</f>
        <v>500</v>
      </c>
      <c r="W11">
        <f>E11*VLOOKUP(H11,CURR,2)</f>
        <v>629.99</v>
      </c>
      <c r="X11" s="11">
        <f t="shared" si="5"/>
        <v>1.2599800000000001</v>
      </c>
    </row>
    <row r="12" spans="1:2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">
        <v>8313</v>
      </c>
      <c r="R12" t="s">
        <v>8314</v>
      </c>
      <c r="S12" s="10">
        <f t="shared" si="2"/>
        <v>41779.859710648147</v>
      </c>
      <c r="T12" s="10">
        <f t="shared" si="3"/>
        <v>41814.859710648147</v>
      </c>
      <c r="U12" s="9">
        <f t="shared" si="4"/>
        <v>35</v>
      </c>
      <c r="V12">
        <f>D12*VLOOKUP(H12,CURR,2)</f>
        <v>3000</v>
      </c>
      <c r="W12">
        <f>E12*VLOOKUP(H12,CURR,2)</f>
        <v>3015</v>
      </c>
      <c r="X12" s="11">
        <f t="shared" si="5"/>
        <v>1.0049999999999999</v>
      </c>
    </row>
    <row r="13" spans="1:2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">
        <v>8313</v>
      </c>
      <c r="R13" t="s">
        <v>8314</v>
      </c>
      <c r="S13" s="10">
        <f t="shared" si="2"/>
        <v>42572.570162037031</v>
      </c>
      <c r="T13" s="10">
        <f t="shared" si="3"/>
        <v>42603.916666666664</v>
      </c>
      <c r="U13" s="9">
        <f t="shared" si="4"/>
        <v>31</v>
      </c>
      <c r="V13">
        <f>D13*VLOOKUP(H13,CURR,2)</f>
        <v>5000</v>
      </c>
      <c r="W13">
        <f>E13*VLOOKUP(H13,CURR,2)</f>
        <v>6025</v>
      </c>
      <c r="X13" s="11">
        <f t="shared" si="5"/>
        <v>1.2050000000000001</v>
      </c>
    </row>
    <row r="14" spans="1:2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">
        <v>8313</v>
      </c>
      <c r="R14" t="s">
        <v>8314</v>
      </c>
      <c r="S14" s="10">
        <f t="shared" si="2"/>
        <v>41791.504918981482</v>
      </c>
      <c r="T14" s="10">
        <f t="shared" si="3"/>
        <v>41835.916666666664</v>
      </c>
      <c r="U14" s="9">
        <f t="shared" si="4"/>
        <v>44</v>
      </c>
      <c r="V14">
        <f>D14*VLOOKUP(H14,CURR,2)</f>
        <v>30000</v>
      </c>
      <c r="W14">
        <f>E14*VLOOKUP(H14,CURR,2)</f>
        <v>49588</v>
      </c>
      <c r="X14" s="11">
        <f t="shared" si="5"/>
        <v>1.6529333333333334</v>
      </c>
    </row>
    <row r="15" spans="1:2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">
        <v>8313</v>
      </c>
      <c r="R15" t="s">
        <v>8314</v>
      </c>
      <c r="S15" s="10">
        <f t="shared" si="2"/>
        <v>42508.468854166662</v>
      </c>
      <c r="T15" s="10">
        <f t="shared" si="3"/>
        <v>42544.643749999996</v>
      </c>
      <c r="U15" s="9">
        <f t="shared" si="4"/>
        <v>36</v>
      </c>
      <c r="V15">
        <f>D15*VLOOKUP(H15,CURR,2)</f>
        <v>3500</v>
      </c>
      <c r="W15">
        <f>E15*VLOOKUP(H15,CURR,2)</f>
        <v>5599</v>
      </c>
      <c r="X15" s="11">
        <f t="shared" si="5"/>
        <v>1.5997142857142856</v>
      </c>
    </row>
    <row r="16" spans="1:2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">
        <v>8313</v>
      </c>
      <c r="R16" t="s">
        <v>8314</v>
      </c>
      <c r="S16" s="10">
        <f t="shared" si="2"/>
        <v>41807.818148148144</v>
      </c>
      <c r="T16" s="10">
        <f t="shared" si="3"/>
        <v>41833.374305555553</v>
      </c>
      <c r="U16" s="9">
        <f t="shared" si="4"/>
        <v>25</v>
      </c>
      <c r="V16">
        <f>D16*VLOOKUP(H16,CURR,2)</f>
        <v>4320</v>
      </c>
      <c r="W16">
        <f>E16*VLOOKUP(H16,CURR,2)</f>
        <v>4360.32</v>
      </c>
      <c r="X16" s="11">
        <f t="shared" si="5"/>
        <v>1.0093333333333332</v>
      </c>
    </row>
    <row r="17" spans="1:2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">
        <v>8313</v>
      </c>
      <c r="R17" t="s">
        <v>8314</v>
      </c>
      <c r="S17" s="10">
        <f t="shared" si="2"/>
        <v>42256.183541666665</v>
      </c>
      <c r="T17" s="10">
        <f t="shared" si="3"/>
        <v>42274.634722222218</v>
      </c>
      <c r="U17" s="9">
        <f t="shared" si="4"/>
        <v>18</v>
      </c>
      <c r="V17">
        <f>D17*VLOOKUP(H17,CURR,2)</f>
        <v>2260</v>
      </c>
      <c r="W17">
        <f>E17*VLOOKUP(H17,CURR,2)</f>
        <v>2409.16</v>
      </c>
      <c r="X17" s="11">
        <f t="shared" si="5"/>
        <v>1.0659999999999998</v>
      </c>
    </row>
    <row r="18" spans="1:2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">
        <v>8313</v>
      </c>
      <c r="R18" t="s">
        <v>8314</v>
      </c>
      <c r="S18" s="10">
        <f t="shared" si="2"/>
        <v>41760.588090277779</v>
      </c>
      <c r="T18" s="10">
        <f t="shared" si="3"/>
        <v>41806.020833333328</v>
      </c>
      <c r="U18" s="9">
        <f t="shared" si="4"/>
        <v>45</v>
      </c>
      <c r="V18">
        <f>D18*VLOOKUP(H18,CURR,2)</f>
        <v>12000</v>
      </c>
      <c r="W18">
        <f>E18*VLOOKUP(H18,CURR,2)</f>
        <v>12029</v>
      </c>
      <c r="X18" s="11">
        <f t="shared" si="5"/>
        <v>1.0024166666666667</v>
      </c>
    </row>
    <row r="19" spans="1:2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">
        <v>8313</v>
      </c>
      <c r="R19" t="s">
        <v>8314</v>
      </c>
      <c r="S19" s="10">
        <f t="shared" si="2"/>
        <v>41917.523402777777</v>
      </c>
      <c r="T19" s="10">
        <f t="shared" si="3"/>
        <v>41947.565069444441</v>
      </c>
      <c r="U19" s="9">
        <f t="shared" si="4"/>
        <v>30</v>
      </c>
      <c r="V19">
        <f>D19*VLOOKUP(H19,CURR,2)</f>
        <v>1920</v>
      </c>
      <c r="W19">
        <f>E19*VLOOKUP(H19,CURR,2)</f>
        <v>1932.8</v>
      </c>
      <c r="X19" s="11">
        <f t="shared" si="5"/>
        <v>1.0066666666666666</v>
      </c>
    </row>
    <row r="20" spans="1:2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">
        <v>8313</v>
      </c>
      <c r="R20" t="s">
        <v>8314</v>
      </c>
      <c r="S20" s="10">
        <f t="shared" si="2"/>
        <v>41869.333981481475</v>
      </c>
      <c r="T20" s="10">
        <f t="shared" si="3"/>
        <v>41899.333981481475</v>
      </c>
      <c r="U20" s="9">
        <f t="shared" si="4"/>
        <v>30</v>
      </c>
      <c r="V20">
        <f>D20*VLOOKUP(H20,CURR,2)</f>
        <v>30000</v>
      </c>
      <c r="W20">
        <f>E20*VLOOKUP(H20,CURR,2)</f>
        <v>31896.33</v>
      </c>
      <c r="X20" s="11">
        <f t="shared" si="5"/>
        <v>1.0632110000000001</v>
      </c>
    </row>
    <row r="21" spans="1:2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">
        <v>8313</v>
      </c>
      <c r="R21" t="s">
        <v>8314</v>
      </c>
      <c r="S21" s="10">
        <f t="shared" si="2"/>
        <v>42175.608032407406</v>
      </c>
      <c r="T21" s="10">
        <f t="shared" si="3"/>
        <v>42205.608032407406</v>
      </c>
      <c r="U21" s="9">
        <f t="shared" si="4"/>
        <v>30</v>
      </c>
      <c r="V21">
        <f>D21*VLOOKUP(H21,CURR,2)</f>
        <v>850</v>
      </c>
      <c r="W21">
        <f>E21*VLOOKUP(H21,CURR,2)</f>
        <v>1235</v>
      </c>
      <c r="X21" s="11">
        <f t="shared" si="5"/>
        <v>1.4529411764705882</v>
      </c>
    </row>
    <row r="22" spans="1:2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">
        <v>8313</v>
      </c>
      <c r="R22" t="s">
        <v>8314</v>
      </c>
      <c r="S22" s="10">
        <f t="shared" si="2"/>
        <v>42200.549907407403</v>
      </c>
      <c r="T22" s="10">
        <f t="shared" si="3"/>
        <v>42260.549907407403</v>
      </c>
      <c r="U22" s="9">
        <f t="shared" si="4"/>
        <v>60</v>
      </c>
      <c r="V22">
        <f>D22*VLOOKUP(H22,CURR,2)</f>
        <v>2000</v>
      </c>
      <c r="W22">
        <f>E22*VLOOKUP(H22,CURR,2)</f>
        <v>2004</v>
      </c>
      <c r="X22" s="11">
        <f t="shared" si="5"/>
        <v>1.002</v>
      </c>
    </row>
    <row r="23" spans="1:2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">
        <v>8313</v>
      </c>
      <c r="R23" t="s">
        <v>8314</v>
      </c>
      <c r="S23" s="10">
        <f t="shared" si="2"/>
        <v>41878.418854166666</v>
      </c>
      <c r="T23" s="10">
        <f t="shared" si="3"/>
        <v>41908.418854166666</v>
      </c>
      <c r="U23" s="9">
        <f t="shared" si="4"/>
        <v>30</v>
      </c>
      <c r="V23">
        <f>D23*VLOOKUP(H23,CURR,2)</f>
        <v>18500</v>
      </c>
      <c r="W23">
        <f>E23*VLOOKUP(H23,CURR,2)</f>
        <v>20190</v>
      </c>
      <c r="X23" s="11">
        <f t="shared" si="5"/>
        <v>1.0913513513513513</v>
      </c>
    </row>
    <row r="24" spans="1:2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">
        <v>8313</v>
      </c>
      <c r="R24" t="s">
        <v>8314</v>
      </c>
      <c r="S24" s="10">
        <f t="shared" si="2"/>
        <v>41989.703009259254</v>
      </c>
      <c r="T24" s="10">
        <f t="shared" si="3"/>
        <v>42005.124305555553</v>
      </c>
      <c r="U24" s="9">
        <f t="shared" si="4"/>
        <v>15</v>
      </c>
      <c r="V24">
        <f>D24*VLOOKUP(H24,CURR,2)</f>
        <v>350</v>
      </c>
      <c r="W24">
        <f>E24*VLOOKUP(H24,CURR,2)</f>
        <v>410</v>
      </c>
      <c r="X24" s="11">
        <f t="shared" si="5"/>
        <v>1.1714285714285715</v>
      </c>
    </row>
    <row r="25" spans="1:2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">
        <v>8313</v>
      </c>
      <c r="R25" t="s">
        <v>8314</v>
      </c>
      <c r="S25" s="10">
        <f t="shared" si="2"/>
        <v>42097.570613425924</v>
      </c>
      <c r="T25" s="10">
        <f t="shared" si="3"/>
        <v>42124.430555555555</v>
      </c>
      <c r="U25" s="9">
        <f t="shared" si="4"/>
        <v>26</v>
      </c>
      <c r="V25">
        <f>D25*VLOOKUP(H25,CURR,2)</f>
        <v>2000</v>
      </c>
      <c r="W25">
        <f>E25*VLOOKUP(H25,CURR,2)</f>
        <v>2370</v>
      </c>
      <c r="X25" s="11">
        <f t="shared" si="5"/>
        <v>1.1850000000000001</v>
      </c>
    </row>
    <row r="26" spans="1:2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">
        <v>8313</v>
      </c>
      <c r="R26" t="s">
        <v>8314</v>
      </c>
      <c r="S26" s="10">
        <f t="shared" si="2"/>
        <v>42229.611840277772</v>
      </c>
      <c r="T26" s="10">
        <f t="shared" si="3"/>
        <v>42262.610416666663</v>
      </c>
      <c r="U26" s="9">
        <f t="shared" si="4"/>
        <v>32</v>
      </c>
      <c r="V26">
        <f>D26*VLOOKUP(H26,CURR,2)</f>
        <v>35000</v>
      </c>
      <c r="W26">
        <f>E26*VLOOKUP(H26,CURR,2)</f>
        <v>38082.69</v>
      </c>
      <c r="X26" s="11">
        <f t="shared" si="5"/>
        <v>1.0880768571428572</v>
      </c>
    </row>
    <row r="27" spans="1:2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">
        <v>8313</v>
      </c>
      <c r="R27" t="s">
        <v>8314</v>
      </c>
      <c r="S27" s="10">
        <f t="shared" si="2"/>
        <v>42317.816678240742</v>
      </c>
      <c r="T27" s="10">
        <f t="shared" si="3"/>
        <v>42377.816678240742</v>
      </c>
      <c r="U27" s="9">
        <f t="shared" si="4"/>
        <v>60</v>
      </c>
      <c r="V27">
        <f>D27*VLOOKUP(H27,CURR,2)</f>
        <v>600</v>
      </c>
      <c r="W27">
        <f>E27*VLOOKUP(H27,CURR,2)</f>
        <v>800</v>
      </c>
      <c r="X27" s="11">
        <f t="shared" si="5"/>
        <v>1.3333333333333333</v>
      </c>
    </row>
    <row r="28" spans="1:2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">
        <v>8313</v>
      </c>
      <c r="R28" t="s">
        <v>8314</v>
      </c>
      <c r="S28" s="10">
        <f t="shared" si="2"/>
        <v>41828.307222222218</v>
      </c>
      <c r="T28" s="10">
        <f t="shared" si="3"/>
        <v>41868.307222222218</v>
      </c>
      <c r="U28" s="9">
        <f t="shared" si="4"/>
        <v>40</v>
      </c>
      <c r="V28">
        <f>D28*VLOOKUP(H28,CURR,2)</f>
        <v>1250</v>
      </c>
      <c r="W28">
        <f>E28*VLOOKUP(H28,CURR,2)</f>
        <v>1940</v>
      </c>
      <c r="X28" s="11">
        <f t="shared" si="5"/>
        <v>1.552</v>
      </c>
    </row>
    <row r="29" spans="1:2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">
        <v>8313</v>
      </c>
      <c r="R29" t="s">
        <v>8314</v>
      </c>
      <c r="S29" s="10">
        <f t="shared" si="2"/>
        <v>41928.956400462957</v>
      </c>
      <c r="T29" s="10">
        <f t="shared" si="3"/>
        <v>41958.998067129629</v>
      </c>
      <c r="U29" s="9">
        <f t="shared" si="4"/>
        <v>30</v>
      </c>
      <c r="V29">
        <f>D29*VLOOKUP(H29,CURR,2)</f>
        <v>13600.000000000002</v>
      </c>
      <c r="W29">
        <f>E29*VLOOKUP(H29,CURR,2)</f>
        <v>15194.6</v>
      </c>
      <c r="X29" s="11">
        <f t="shared" si="5"/>
        <v>1.1172499999999999</v>
      </c>
    </row>
    <row r="30" spans="1:2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">
        <v>8313</v>
      </c>
      <c r="R30" t="s">
        <v>8314</v>
      </c>
      <c r="S30" s="10">
        <f t="shared" si="2"/>
        <v>42324.755601851844</v>
      </c>
      <c r="T30" s="10">
        <f t="shared" si="3"/>
        <v>42354.755601851844</v>
      </c>
      <c r="U30" s="9">
        <f t="shared" si="4"/>
        <v>30</v>
      </c>
      <c r="V30">
        <f>D30*VLOOKUP(H30,CURR,2)</f>
        <v>12000</v>
      </c>
      <c r="W30">
        <f>E30*VLOOKUP(H30,CURR,2)</f>
        <v>12042</v>
      </c>
      <c r="X30" s="11">
        <f t="shared" si="5"/>
        <v>1.0035000000000001</v>
      </c>
    </row>
    <row r="31" spans="1:2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">
        <v>8313</v>
      </c>
      <c r="R31" t="s">
        <v>8314</v>
      </c>
      <c r="S31" s="10">
        <f t="shared" si="2"/>
        <v>41812.464907407404</v>
      </c>
      <c r="T31" s="10">
        <f t="shared" si="3"/>
        <v>41842.464907407404</v>
      </c>
      <c r="U31" s="9">
        <f t="shared" si="4"/>
        <v>30</v>
      </c>
      <c r="V31">
        <f>D31*VLOOKUP(H31,CURR,2)</f>
        <v>3840</v>
      </c>
      <c r="W31">
        <f>E31*VLOOKUP(H31,CURR,2)</f>
        <v>4736</v>
      </c>
      <c r="X31" s="11">
        <f t="shared" si="5"/>
        <v>1.2333333333333334</v>
      </c>
    </row>
    <row r="32" spans="1:2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">
        <v>8313</v>
      </c>
      <c r="R32" t="s">
        <v>8314</v>
      </c>
      <c r="S32" s="10">
        <f t="shared" si="2"/>
        <v>41842.084664351853</v>
      </c>
      <c r="T32" s="10">
        <f t="shared" si="3"/>
        <v>41872.084664351853</v>
      </c>
      <c r="U32" s="9">
        <f t="shared" si="4"/>
        <v>30</v>
      </c>
      <c r="V32">
        <f>D32*VLOOKUP(H32,CURR,2)</f>
        <v>4000</v>
      </c>
      <c r="W32">
        <f>E32*VLOOKUP(H32,CURR,2)</f>
        <v>4051.99</v>
      </c>
      <c r="X32" s="11">
        <f t="shared" si="5"/>
        <v>1.0129975</v>
      </c>
    </row>
    <row r="33" spans="1:2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">
        <v>8313</v>
      </c>
      <c r="R33" t="s">
        <v>8314</v>
      </c>
      <c r="S33" s="10">
        <f t="shared" si="2"/>
        <v>42376.583726851844</v>
      </c>
      <c r="T33" s="10">
        <f t="shared" si="3"/>
        <v>42394.583726851844</v>
      </c>
      <c r="U33" s="9">
        <f t="shared" si="4"/>
        <v>18</v>
      </c>
      <c r="V33">
        <f>D33*VLOOKUP(H33,CURR,2)</f>
        <v>13</v>
      </c>
      <c r="W33">
        <f>E33*VLOOKUP(H33,CURR,2)</f>
        <v>13</v>
      </c>
      <c r="X33" s="11">
        <f t="shared" si="5"/>
        <v>1</v>
      </c>
    </row>
    <row r="34" spans="1:2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">
        <v>8313</v>
      </c>
      <c r="R34" t="s">
        <v>8314</v>
      </c>
      <c r="S34" s="10">
        <f t="shared" si="2"/>
        <v>42461.419178240736</v>
      </c>
      <c r="T34" s="10">
        <f t="shared" si="3"/>
        <v>42502.957638888889</v>
      </c>
      <c r="U34" s="9">
        <f t="shared" si="4"/>
        <v>41</v>
      </c>
      <c r="V34">
        <f>D34*VLOOKUP(H34,CURR,2)</f>
        <v>28450</v>
      </c>
      <c r="W34">
        <f>E34*VLOOKUP(H34,CURR,2)</f>
        <v>28520</v>
      </c>
      <c r="X34" s="11">
        <f t="shared" si="5"/>
        <v>1.0024604569420035</v>
      </c>
    </row>
    <row r="35" spans="1:2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">
        <v>8313</v>
      </c>
      <c r="R35" t="s">
        <v>8314</v>
      </c>
      <c r="S35" s="10">
        <f t="shared" si="2"/>
        <v>42286.452557870369</v>
      </c>
      <c r="T35" s="10">
        <f t="shared" si="3"/>
        <v>42316.494224537033</v>
      </c>
      <c r="U35" s="9">
        <f t="shared" si="4"/>
        <v>30</v>
      </c>
      <c r="V35">
        <f>D35*VLOOKUP(H35,CURR,2)</f>
        <v>5250</v>
      </c>
      <c r="W35">
        <f>E35*VLOOKUP(H35,CURR,2)</f>
        <v>5360</v>
      </c>
      <c r="X35" s="11">
        <f t="shared" si="5"/>
        <v>1.0209523809523811</v>
      </c>
    </row>
    <row r="36" spans="1:2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">
        <v>8313</v>
      </c>
      <c r="R36" t="s">
        <v>8314</v>
      </c>
      <c r="S36" s="10">
        <f t="shared" si="2"/>
        <v>41841.113437499997</v>
      </c>
      <c r="T36" s="10">
        <f t="shared" si="3"/>
        <v>41856.113437499997</v>
      </c>
      <c r="U36" s="9">
        <f t="shared" si="4"/>
        <v>15</v>
      </c>
      <c r="V36">
        <f>D36*VLOOKUP(H36,CURR,2)</f>
        <v>2600</v>
      </c>
      <c r="W36">
        <f>E36*VLOOKUP(H36,CURR,2)</f>
        <v>3392</v>
      </c>
      <c r="X36" s="11">
        <f t="shared" si="5"/>
        <v>1.3046153846153845</v>
      </c>
    </row>
    <row r="37" spans="1:2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">
        <v>8313</v>
      </c>
      <c r="R37" t="s">
        <v>8314</v>
      </c>
      <c r="S37" s="10">
        <f t="shared" si="2"/>
        <v>42098.083495370367</v>
      </c>
      <c r="T37" s="10">
        <f t="shared" si="3"/>
        <v>42121.791666666664</v>
      </c>
      <c r="U37" s="9">
        <f t="shared" si="4"/>
        <v>23</v>
      </c>
      <c r="V37">
        <f>D37*VLOOKUP(H37,CURR,2)</f>
        <v>1000</v>
      </c>
      <c r="W37">
        <f>E37*VLOOKUP(H37,CURR,2)</f>
        <v>1665</v>
      </c>
      <c r="X37" s="11">
        <f t="shared" si="5"/>
        <v>1.665</v>
      </c>
    </row>
    <row r="38" spans="1:2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">
        <v>8313</v>
      </c>
      <c r="R38" t="s">
        <v>8314</v>
      </c>
      <c r="S38" s="10">
        <f t="shared" si="2"/>
        <v>42068.098668981482</v>
      </c>
      <c r="T38" s="10">
        <f t="shared" si="3"/>
        <v>42098.05700231481</v>
      </c>
      <c r="U38" s="9">
        <f t="shared" si="4"/>
        <v>29</v>
      </c>
      <c r="V38">
        <f>D38*VLOOKUP(H38,CURR,2)</f>
        <v>6000</v>
      </c>
      <c r="W38">
        <f>E38*VLOOKUP(H38,CURR,2)</f>
        <v>8529</v>
      </c>
      <c r="X38" s="11">
        <f t="shared" si="5"/>
        <v>1.4215</v>
      </c>
    </row>
    <row r="39" spans="1:2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">
        <v>8313</v>
      </c>
      <c r="R39" t="s">
        <v>8314</v>
      </c>
      <c r="S39" s="10">
        <f t="shared" si="2"/>
        <v>42032.484710648147</v>
      </c>
      <c r="T39" s="10">
        <f t="shared" si="3"/>
        <v>42062.484710648147</v>
      </c>
      <c r="U39" s="9">
        <f t="shared" si="4"/>
        <v>30</v>
      </c>
      <c r="V39">
        <f>D39*VLOOKUP(H39,CURR,2)</f>
        <v>22000</v>
      </c>
      <c r="W39">
        <f>E39*VLOOKUP(H39,CURR,2)</f>
        <v>40357</v>
      </c>
      <c r="X39" s="11">
        <f t="shared" si="5"/>
        <v>1.8344090909090909</v>
      </c>
    </row>
    <row r="40" spans="1:2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">
        <v>8313</v>
      </c>
      <c r="R40" t="s">
        <v>8314</v>
      </c>
      <c r="S40" s="10">
        <f t="shared" si="2"/>
        <v>41374.84888888889</v>
      </c>
      <c r="T40" s="10">
        <f t="shared" si="3"/>
        <v>41404.84888888889</v>
      </c>
      <c r="U40" s="9">
        <f t="shared" si="4"/>
        <v>30</v>
      </c>
      <c r="V40">
        <f>D40*VLOOKUP(H40,CURR,2)</f>
        <v>2500</v>
      </c>
      <c r="W40">
        <f>E40*VLOOKUP(H40,CURR,2)</f>
        <v>2751</v>
      </c>
      <c r="X40" s="11">
        <f t="shared" si="5"/>
        <v>1.1004</v>
      </c>
    </row>
    <row r="41" spans="1:2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">
        <v>8313</v>
      </c>
      <c r="R41" t="s">
        <v>8314</v>
      </c>
      <c r="S41" s="10">
        <f t="shared" si="2"/>
        <v>41753.838749999995</v>
      </c>
      <c r="T41" s="10">
        <f t="shared" si="3"/>
        <v>41784.749305555553</v>
      </c>
      <c r="U41" s="9">
        <f t="shared" si="4"/>
        <v>30</v>
      </c>
      <c r="V41">
        <f>D41*VLOOKUP(H41,CURR,2)</f>
        <v>32000</v>
      </c>
      <c r="W41">
        <f>E41*VLOOKUP(H41,CURR,2)</f>
        <v>41913.599999999999</v>
      </c>
      <c r="X41" s="11">
        <f t="shared" si="5"/>
        <v>1.3097999999999999</v>
      </c>
    </row>
    <row r="42" spans="1:2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">
        <v>8313</v>
      </c>
      <c r="R42" t="s">
        <v>8314</v>
      </c>
      <c r="S42" s="10">
        <f t="shared" si="2"/>
        <v>41789.005648148144</v>
      </c>
      <c r="T42" s="10">
        <f t="shared" si="3"/>
        <v>41808.958333333328</v>
      </c>
      <c r="U42" s="9">
        <f t="shared" si="4"/>
        <v>19</v>
      </c>
      <c r="V42">
        <f>D42*VLOOKUP(H42,CURR,2)</f>
        <v>2000</v>
      </c>
      <c r="W42">
        <f>E42*VLOOKUP(H42,CURR,2)</f>
        <v>2027</v>
      </c>
      <c r="X42" s="11">
        <f t="shared" si="5"/>
        <v>1.0135000000000001</v>
      </c>
    </row>
    <row r="43" spans="1:2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">
        <v>8313</v>
      </c>
      <c r="R43" t="s">
        <v>8314</v>
      </c>
      <c r="S43" s="10">
        <f t="shared" si="2"/>
        <v>41887.360578703701</v>
      </c>
      <c r="T43" s="10">
        <f t="shared" si="3"/>
        <v>41917.360578703701</v>
      </c>
      <c r="U43" s="9">
        <f t="shared" si="4"/>
        <v>30</v>
      </c>
      <c r="V43">
        <f>D43*VLOOKUP(H43,CURR,2)</f>
        <v>2000</v>
      </c>
      <c r="W43">
        <f>E43*VLOOKUP(H43,CURR,2)</f>
        <v>2000</v>
      </c>
      <c r="X43" s="11">
        <f t="shared" si="5"/>
        <v>1</v>
      </c>
    </row>
    <row r="44" spans="1:2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">
        <v>8313</v>
      </c>
      <c r="R44" t="s">
        <v>8314</v>
      </c>
      <c r="S44" s="10">
        <f t="shared" si="2"/>
        <v>41971.430856481478</v>
      </c>
      <c r="T44" s="10">
        <f t="shared" si="3"/>
        <v>42001.430856481478</v>
      </c>
      <c r="U44" s="9">
        <f t="shared" si="4"/>
        <v>30</v>
      </c>
      <c r="V44">
        <f>D44*VLOOKUP(H44,CURR,2)</f>
        <v>14000</v>
      </c>
      <c r="W44">
        <f>E44*VLOOKUP(H44,CURR,2)</f>
        <v>19860</v>
      </c>
      <c r="X44" s="11">
        <f t="shared" si="5"/>
        <v>1.4185714285714286</v>
      </c>
    </row>
    <row r="45" spans="1:2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">
        <v>8313</v>
      </c>
      <c r="R45" t="s">
        <v>8314</v>
      </c>
      <c r="S45" s="10">
        <f t="shared" si="2"/>
        <v>41802.582013888888</v>
      </c>
      <c r="T45" s="10">
        <f t="shared" si="3"/>
        <v>41832.791666666664</v>
      </c>
      <c r="U45" s="9">
        <f t="shared" si="4"/>
        <v>30</v>
      </c>
      <c r="V45">
        <f>D45*VLOOKUP(H45,CURR,2)</f>
        <v>10000</v>
      </c>
      <c r="W45">
        <f>E45*VLOOKUP(H45,CURR,2)</f>
        <v>30866</v>
      </c>
      <c r="X45" s="11">
        <f t="shared" si="5"/>
        <v>3.0865999999999998</v>
      </c>
    </row>
    <row r="46" spans="1:2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">
        <v>8313</v>
      </c>
      <c r="R46" t="s">
        <v>8314</v>
      </c>
      <c r="S46" s="10">
        <f t="shared" si="2"/>
        <v>41873.890474537031</v>
      </c>
      <c r="T46" s="10">
        <f t="shared" si="3"/>
        <v>41918.890474537031</v>
      </c>
      <c r="U46" s="9">
        <f t="shared" si="4"/>
        <v>45</v>
      </c>
      <c r="V46">
        <f>D46*VLOOKUP(H46,CURR,2)</f>
        <v>2000</v>
      </c>
      <c r="W46">
        <f>E46*VLOOKUP(H46,CURR,2)</f>
        <v>2000</v>
      </c>
      <c r="X46" s="11">
        <f t="shared" si="5"/>
        <v>1</v>
      </c>
    </row>
    <row r="47" spans="1:2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">
        <v>8313</v>
      </c>
      <c r="R47" t="s">
        <v>8314</v>
      </c>
      <c r="S47" s="10">
        <f t="shared" si="2"/>
        <v>42457.415590277778</v>
      </c>
      <c r="T47" s="10">
        <f t="shared" si="3"/>
        <v>42487.415590277778</v>
      </c>
      <c r="U47" s="9">
        <f t="shared" si="4"/>
        <v>30</v>
      </c>
      <c r="V47">
        <f>D47*VLOOKUP(H47,CURR,2)</f>
        <v>5000</v>
      </c>
      <c r="W47">
        <f>E47*VLOOKUP(H47,CURR,2)</f>
        <v>6000</v>
      </c>
      <c r="X47" s="11">
        <f t="shared" si="5"/>
        <v>1.2</v>
      </c>
    </row>
    <row r="48" spans="1:2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">
        <v>8313</v>
      </c>
      <c r="R48" t="s">
        <v>8314</v>
      </c>
      <c r="S48" s="10">
        <f t="shared" si="2"/>
        <v>42323.756643518514</v>
      </c>
      <c r="T48" s="10">
        <f t="shared" si="3"/>
        <v>42353.756643518514</v>
      </c>
      <c r="U48" s="9">
        <f t="shared" si="4"/>
        <v>30</v>
      </c>
      <c r="V48">
        <f>D48*VLOOKUP(H48,CURR,2)</f>
        <v>6048</v>
      </c>
      <c r="W48">
        <f>E48*VLOOKUP(H48,CURR,2)</f>
        <v>6300</v>
      </c>
      <c r="X48" s="11">
        <f t="shared" si="5"/>
        <v>1.0416666666666667</v>
      </c>
    </row>
    <row r="49" spans="1:2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">
        <v>8313</v>
      </c>
      <c r="R49" t="s">
        <v>8314</v>
      </c>
      <c r="S49" s="10">
        <f t="shared" si="2"/>
        <v>41932.611192129625</v>
      </c>
      <c r="T49" s="10">
        <f t="shared" si="3"/>
        <v>41992.652858796289</v>
      </c>
      <c r="U49" s="9">
        <f t="shared" si="4"/>
        <v>60</v>
      </c>
      <c r="V49">
        <f>D49*VLOOKUP(H49,CURR,2)</f>
        <v>5000</v>
      </c>
      <c r="W49">
        <f>E49*VLOOKUP(H49,CURR,2)</f>
        <v>5380.55</v>
      </c>
      <c r="X49" s="11">
        <f t="shared" si="5"/>
        <v>1.0761100000000001</v>
      </c>
    </row>
    <row r="50" spans="1:2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">
        <v>8313</v>
      </c>
      <c r="R50" t="s">
        <v>8314</v>
      </c>
      <c r="S50" s="10">
        <f t="shared" si="2"/>
        <v>42033.308564814812</v>
      </c>
      <c r="T50" s="10">
        <f t="shared" si="3"/>
        <v>42064.291666666664</v>
      </c>
      <c r="U50" s="9">
        <f t="shared" si="4"/>
        <v>30</v>
      </c>
      <c r="V50">
        <f>D50*VLOOKUP(H50,CURR,2)</f>
        <v>2560</v>
      </c>
      <c r="W50">
        <f>E50*VLOOKUP(H50,CURR,2)</f>
        <v>2763.52</v>
      </c>
      <c r="X50" s="11">
        <f t="shared" si="5"/>
        <v>1.0794999999999999</v>
      </c>
    </row>
    <row r="51" spans="1:2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">
        <v>8313</v>
      </c>
      <c r="R51" t="s">
        <v>8314</v>
      </c>
      <c r="S51" s="10">
        <f t="shared" si="2"/>
        <v>42270.968113425923</v>
      </c>
      <c r="T51" s="10">
        <f t="shared" si="3"/>
        <v>42300.968113425923</v>
      </c>
      <c r="U51" s="9">
        <f t="shared" si="4"/>
        <v>30</v>
      </c>
      <c r="V51">
        <f>D51*VLOOKUP(H51,CURR,2)</f>
        <v>12000</v>
      </c>
      <c r="W51">
        <f>E51*VLOOKUP(H51,CURR,2)</f>
        <v>12000</v>
      </c>
      <c r="X51" s="11">
        <f t="shared" si="5"/>
        <v>1</v>
      </c>
    </row>
    <row r="52" spans="1:2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">
        <v>8313</v>
      </c>
      <c r="R52" t="s">
        <v>8314</v>
      </c>
      <c r="S52" s="10">
        <f t="shared" si="2"/>
        <v>41995.544652777775</v>
      </c>
      <c r="T52" s="10">
        <f t="shared" si="3"/>
        <v>42034.499999999993</v>
      </c>
      <c r="U52" s="9">
        <f t="shared" si="4"/>
        <v>38</v>
      </c>
      <c r="V52">
        <f>D52*VLOOKUP(H52,CURR,2)</f>
        <v>768</v>
      </c>
      <c r="W52">
        <f>E52*VLOOKUP(H52,CURR,2)</f>
        <v>768</v>
      </c>
      <c r="X52" s="11">
        <f t="shared" si="5"/>
        <v>1</v>
      </c>
    </row>
    <row r="53" spans="1:2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">
        <v>8313</v>
      </c>
      <c r="R53" t="s">
        <v>8314</v>
      </c>
      <c r="S53" s="10">
        <f t="shared" si="2"/>
        <v>42196.72033564814</v>
      </c>
      <c r="T53" s="10">
        <f t="shared" si="3"/>
        <v>42226.72033564814</v>
      </c>
      <c r="U53" s="9">
        <f t="shared" si="4"/>
        <v>30</v>
      </c>
      <c r="V53">
        <f>D53*VLOOKUP(H53,CURR,2)</f>
        <v>11000</v>
      </c>
      <c r="W53">
        <f>E53*VLOOKUP(H53,CURR,2)</f>
        <v>14082</v>
      </c>
      <c r="X53" s="11">
        <f t="shared" si="5"/>
        <v>1.2801818181818181</v>
      </c>
    </row>
    <row r="54" spans="1:2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">
        <v>8313</v>
      </c>
      <c r="R54" t="s">
        <v>8314</v>
      </c>
      <c r="S54" s="10">
        <f t="shared" si="2"/>
        <v>41807.493587962963</v>
      </c>
      <c r="T54" s="10">
        <f t="shared" si="3"/>
        <v>41837.493587962963</v>
      </c>
      <c r="U54" s="9">
        <f t="shared" si="4"/>
        <v>30</v>
      </c>
      <c r="V54">
        <f>D54*VLOOKUP(H54,CURR,2)</f>
        <v>10000</v>
      </c>
      <c r="W54">
        <f>E54*VLOOKUP(H54,CURR,2)</f>
        <v>11621</v>
      </c>
      <c r="X54" s="11">
        <f t="shared" si="5"/>
        <v>1.1620999999999999</v>
      </c>
    </row>
    <row r="55" spans="1:2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">
        <v>8313</v>
      </c>
      <c r="R55" t="s">
        <v>8314</v>
      </c>
      <c r="S55" s="10">
        <f t="shared" si="2"/>
        <v>41719.340798611105</v>
      </c>
      <c r="T55" s="10">
        <f t="shared" si="3"/>
        <v>41733.708333333328</v>
      </c>
      <c r="U55" s="9">
        <f t="shared" si="4"/>
        <v>14</v>
      </c>
      <c r="V55">
        <f>D55*VLOOKUP(H55,CURR,2)</f>
        <v>3000</v>
      </c>
      <c r="W55">
        <f>E55*VLOOKUP(H55,CURR,2)</f>
        <v>3289</v>
      </c>
      <c r="X55" s="11">
        <f t="shared" si="5"/>
        <v>1.0963333333333334</v>
      </c>
    </row>
    <row r="56" spans="1:2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">
        <v>8313</v>
      </c>
      <c r="R56" t="s">
        <v>8314</v>
      </c>
      <c r="S56" s="10">
        <f t="shared" si="2"/>
        <v>42333.504872685182</v>
      </c>
      <c r="T56" s="10">
        <f t="shared" si="3"/>
        <v>42363.504872685182</v>
      </c>
      <c r="U56" s="9">
        <f t="shared" si="4"/>
        <v>30</v>
      </c>
      <c r="V56">
        <f>D56*VLOOKUP(H56,CURR,2)</f>
        <v>10000</v>
      </c>
      <c r="W56">
        <f>E56*VLOOKUP(H56,CURR,2)</f>
        <v>10100</v>
      </c>
      <c r="X56" s="11">
        <f t="shared" si="5"/>
        <v>1.01</v>
      </c>
    </row>
    <row r="57" spans="1:2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">
        <v>8313</v>
      </c>
      <c r="R57" t="s">
        <v>8314</v>
      </c>
      <c r="S57" s="10">
        <f t="shared" si="2"/>
        <v>42496.760601851849</v>
      </c>
      <c r="T57" s="10">
        <f t="shared" si="3"/>
        <v>42517.760601851849</v>
      </c>
      <c r="U57" s="9">
        <f t="shared" si="4"/>
        <v>21</v>
      </c>
      <c r="V57">
        <f>D57*VLOOKUP(H57,CURR,2)</f>
        <v>8600</v>
      </c>
      <c r="W57">
        <f>E57*VLOOKUP(H57,CURR,2)</f>
        <v>11090</v>
      </c>
      <c r="X57" s="11">
        <f t="shared" si="5"/>
        <v>1.2895348837209302</v>
      </c>
    </row>
    <row r="58" spans="1:2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">
        <v>8313</v>
      </c>
      <c r="R58" t="s">
        <v>8314</v>
      </c>
      <c r="S58" s="10">
        <f t="shared" si="2"/>
        <v>42149.340555555558</v>
      </c>
      <c r="T58" s="10">
        <f t="shared" si="3"/>
        <v>42163.458333333336</v>
      </c>
      <c r="U58" s="9">
        <f t="shared" si="4"/>
        <v>14</v>
      </c>
      <c r="V58">
        <f>D58*VLOOKUP(H58,CURR,2)</f>
        <v>10240</v>
      </c>
      <c r="W58">
        <f>E58*VLOOKUP(H58,CURR,2)</f>
        <v>10983.68</v>
      </c>
      <c r="X58" s="11">
        <f t="shared" si="5"/>
        <v>1.0726249999999999</v>
      </c>
    </row>
    <row r="59" spans="1:2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">
        <v>8313</v>
      </c>
      <c r="R59" t="s">
        <v>8314</v>
      </c>
      <c r="S59" s="10">
        <f t="shared" si="2"/>
        <v>42089.624560185184</v>
      </c>
      <c r="T59" s="10">
        <f t="shared" si="3"/>
        <v>42119.624560185184</v>
      </c>
      <c r="U59" s="9">
        <f t="shared" si="4"/>
        <v>30</v>
      </c>
      <c r="V59">
        <f>D59*VLOOKUP(H59,CURR,2)</f>
        <v>15000</v>
      </c>
      <c r="W59">
        <f>E59*VLOOKUP(H59,CURR,2)</f>
        <v>15285</v>
      </c>
      <c r="X59" s="11">
        <f t="shared" si="5"/>
        <v>1.0189999999999999</v>
      </c>
    </row>
    <row r="60" spans="1:2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">
        <v>8313</v>
      </c>
      <c r="R60" t="s">
        <v>8314</v>
      </c>
      <c r="S60" s="10">
        <f t="shared" si="2"/>
        <v>41932.536712962959</v>
      </c>
      <c r="T60" s="10">
        <f t="shared" si="3"/>
        <v>41962.578379629624</v>
      </c>
      <c r="U60" s="9">
        <f t="shared" si="4"/>
        <v>30</v>
      </c>
      <c r="V60">
        <f>D60*VLOOKUP(H60,CURR,2)</f>
        <v>10000</v>
      </c>
      <c r="W60">
        <f>E60*VLOOKUP(H60,CURR,2)</f>
        <v>10291</v>
      </c>
      <c r="X60" s="11">
        <f t="shared" si="5"/>
        <v>1.0290999999999999</v>
      </c>
    </row>
    <row r="61" spans="1:2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">
        <v>8313</v>
      </c>
      <c r="R61" t="s">
        <v>8314</v>
      </c>
      <c r="S61" s="10">
        <f t="shared" si="2"/>
        <v>42230.027499999997</v>
      </c>
      <c r="T61" s="10">
        <f t="shared" si="3"/>
        <v>42261.666666666664</v>
      </c>
      <c r="U61" s="9">
        <f t="shared" si="4"/>
        <v>31</v>
      </c>
      <c r="V61">
        <f>D61*VLOOKUP(H61,CURR,2)</f>
        <v>20000</v>
      </c>
      <c r="W61">
        <f>E61*VLOOKUP(H61,CURR,2)</f>
        <v>20025.14</v>
      </c>
      <c r="X61" s="11">
        <f t="shared" si="5"/>
        <v>1.0012570000000001</v>
      </c>
    </row>
    <row r="62" spans="1:2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">
        <v>8313</v>
      </c>
      <c r="R62" t="s">
        <v>8315</v>
      </c>
      <c r="S62" s="10">
        <f t="shared" si="2"/>
        <v>41701.693483796298</v>
      </c>
      <c r="T62" s="10">
        <f t="shared" si="3"/>
        <v>41720.791666666664</v>
      </c>
      <c r="U62" s="9">
        <f t="shared" si="4"/>
        <v>19</v>
      </c>
      <c r="V62">
        <f>D62*VLOOKUP(H62,CURR,2)</f>
        <v>5760</v>
      </c>
      <c r="W62">
        <f>E62*VLOOKUP(H62,CURR,2)</f>
        <v>5949.8624</v>
      </c>
      <c r="X62" s="11">
        <f t="shared" si="5"/>
        <v>1.0329622222222221</v>
      </c>
    </row>
    <row r="63" spans="1:2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">
        <v>8313</v>
      </c>
      <c r="R63" t="s">
        <v>8315</v>
      </c>
      <c r="S63" s="10">
        <f t="shared" si="2"/>
        <v>41409.605983796289</v>
      </c>
      <c r="T63" s="10">
        <f t="shared" si="3"/>
        <v>41431.605983796289</v>
      </c>
      <c r="U63" s="9">
        <f t="shared" si="4"/>
        <v>22</v>
      </c>
      <c r="V63">
        <f>D63*VLOOKUP(H63,CURR,2)</f>
        <v>5000</v>
      </c>
      <c r="W63">
        <f>E63*VLOOKUP(H63,CURR,2)</f>
        <v>7415</v>
      </c>
      <c r="X63" s="11">
        <f t="shared" si="5"/>
        <v>1.4830000000000001</v>
      </c>
    </row>
    <row r="64" spans="1:2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">
        <v>8313</v>
      </c>
      <c r="R64" t="s">
        <v>8315</v>
      </c>
      <c r="S64" s="10">
        <f t="shared" si="2"/>
        <v>41311.591180555552</v>
      </c>
      <c r="T64" s="10">
        <f t="shared" si="3"/>
        <v>41336.591180555552</v>
      </c>
      <c r="U64" s="9">
        <f t="shared" si="4"/>
        <v>25</v>
      </c>
      <c r="V64">
        <f>D64*VLOOKUP(H64,CURR,2)</f>
        <v>3000</v>
      </c>
      <c r="W64">
        <f>E64*VLOOKUP(H64,CURR,2)</f>
        <v>4642</v>
      </c>
      <c r="X64" s="11">
        <f t="shared" si="5"/>
        <v>1.5473333333333332</v>
      </c>
    </row>
    <row r="65" spans="1:2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">
        <v>8313</v>
      </c>
      <c r="R65" t="s">
        <v>8315</v>
      </c>
      <c r="S65" s="10">
        <f t="shared" si="2"/>
        <v>41612.703854166662</v>
      </c>
      <c r="T65" s="10">
        <f t="shared" si="3"/>
        <v>41635.999305555553</v>
      </c>
      <c r="U65" s="9">
        <f t="shared" si="4"/>
        <v>23</v>
      </c>
      <c r="V65">
        <f>D65*VLOOKUP(H65,CURR,2)</f>
        <v>2000</v>
      </c>
      <c r="W65">
        <f>E65*VLOOKUP(H65,CURR,2)</f>
        <v>2270.37</v>
      </c>
      <c r="X65" s="11">
        <f t="shared" si="5"/>
        <v>1.1351849999999999</v>
      </c>
    </row>
    <row r="66" spans="1:2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t="s">
        <v>8313</v>
      </c>
      <c r="R66" t="s">
        <v>8315</v>
      </c>
      <c r="S66" s="10">
        <f t="shared" si="2"/>
        <v>41432.809965277775</v>
      </c>
      <c r="T66" s="10">
        <f t="shared" si="3"/>
        <v>41462.809965277775</v>
      </c>
      <c r="U66" s="9">
        <f t="shared" si="4"/>
        <v>30</v>
      </c>
      <c r="V66">
        <f>D66*VLOOKUP(H66,CURR,2)</f>
        <v>1200</v>
      </c>
      <c r="W66">
        <f>E66*VLOOKUP(H66,CURR,2)</f>
        <v>2080</v>
      </c>
      <c r="X66" s="11">
        <f t="shared" si="5"/>
        <v>1.7333333333333334</v>
      </c>
    </row>
    <row r="67" spans="1:2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E67/D67*100</f>
        <v>107.52857142857141</v>
      </c>
      <c r="P67" s="9">
        <f t="shared" ref="P67:P130" si="7">E67/L67</f>
        <v>132.05263157894737</v>
      </c>
      <c r="Q67" t="s">
        <v>8313</v>
      </c>
      <c r="R67" t="s">
        <v>8315</v>
      </c>
      <c r="S67" s="10">
        <f t="shared" ref="S67:S130" si="8">(J67/86400)+25569+(-5/24)</f>
        <v>41835.612893518519</v>
      </c>
      <c r="T67" s="10">
        <f t="shared" ref="T67:T130" si="9">(I67/86400)+25569+(-5/24)</f>
        <v>41862.040972222218</v>
      </c>
      <c r="U67" s="9">
        <f t="shared" ref="U67:U130" si="10">INT(T67-S67)</f>
        <v>26</v>
      </c>
      <c r="V67">
        <f>D67*VLOOKUP(H67,CURR,2)</f>
        <v>5320</v>
      </c>
      <c r="W67">
        <f>E67*VLOOKUP(H67,CURR,2)</f>
        <v>5720.52</v>
      </c>
      <c r="X67" s="11">
        <f t="shared" ref="X67:X130" si="11">W67/V67</f>
        <v>1.0752857142857144</v>
      </c>
    </row>
    <row r="68" spans="1:2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9">
        <f t="shared" si="7"/>
        <v>91.230769230769226</v>
      </c>
      <c r="Q68" t="s">
        <v>8313</v>
      </c>
      <c r="R68" t="s">
        <v>8315</v>
      </c>
      <c r="S68" s="10">
        <f t="shared" si="8"/>
        <v>42539.641435185178</v>
      </c>
      <c r="T68" s="10">
        <f t="shared" si="9"/>
        <v>42569.641435185178</v>
      </c>
      <c r="U68" s="9">
        <f t="shared" si="10"/>
        <v>30</v>
      </c>
      <c r="V68">
        <f>D68*VLOOKUP(H68,CURR,2)</f>
        <v>2000</v>
      </c>
      <c r="W68">
        <f>E68*VLOOKUP(H68,CURR,2)</f>
        <v>2372</v>
      </c>
      <c r="X68" s="11">
        <f t="shared" si="11"/>
        <v>1.1859999999999999</v>
      </c>
    </row>
    <row r="69" spans="1:2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9">
        <f t="shared" si="7"/>
        <v>116.25</v>
      </c>
      <c r="Q69" t="s">
        <v>8313</v>
      </c>
      <c r="R69" t="s">
        <v>8315</v>
      </c>
      <c r="S69" s="10">
        <f t="shared" si="8"/>
        <v>41075.375046296293</v>
      </c>
      <c r="T69" s="10">
        <f t="shared" si="9"/>
        <v>41105.375046296293</v>
      </c>
      <c r="U69" s="9">
        <f t="shared" si="10"/>
        <v>30</v>
      </c>
      <c r="V69">
        <f>D69*VLOOKUP(H69,CURR,2)</f>
        <v>2000</v>
      </c>
      <c r="W69">
        <f>E69*VLOOKUP(H69,CURR,2)</f>
        <v>2325</v>
      </c>
      <c r="X69" s="11">
        <f t="shared" si="11"/>
        <v>1.1625000000000001</v>
      </c>
    </row>
    <row r="70" spans="1:2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9">
        <f t="shared" si="7"/>
        <v>21.194444444444443</v>
      </c>
      <c r="Q70" t="s">
        <v>8313</v>
      </c>
      <c r="R70" t="s">
        <v>8315</v>
      </c>
      <c r="S70" s="10">
        <f t="shared" si="8"/>
        <v>41663.36100694444</v>
      </c>
      <c r="T70" s="10">
        <f t="shared" si="9"/>
        <v>41693.36100694444</v>
      </c>
      <c r="U70" s="9">
        <f t="shared" si="10"/>
        <v>30</v>
      </c>
      <c r="V70">
        <f>D70*VLOOKUP(H70,CURR,2)</f>
        <v>768</v>
      </c>
      <c r="W70">
        <f>E70*VLOOKUP(H70,CURR,2)</f>
        <v>976.64</v>
      </c>
      <c r="X70" s="11">
        <f t="shared" si="11"/>
        <v>1.2716666666666667</v>
      </c>
    </row>
    <row r="71" spans="1:2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9">
        <f t="shared" si="7"/>
        <v>62.327134831460668</v>
      </c>
      <c r="Q71" t="s">
        <v>8313</v>
      </c>
      <c r="R71" t="s">
        <v>8315</v>
      </c>
      <c r="S71" s="10">
        <f t="shared" si="8"/>
        <v>40785.979456018518</v>
      </c>
      <c r="T71" s="10">
        <f t="shared" si="9"/>
        <v>40818.082638888889</v>
      </c>
      <c r="U71" s="9">
        <f t="shared" si="10"/>
        <v>32</v>
      </c>
      <c r="V71">
        <f>D71*VLOOKUP(H71,CURR,2)</f>
        <v>10000</v>
      </c>
      <c r="W71">
        <f>E71*VLOOKUP(H71,CURR,2)</f>
        <v>11094.23</v>
      </c>
      <c r="X71" s="11">
        <f t="shared" si="11"/>
        <v>1.109423</v>
      </c>
    </row>
    <row r="72" spans="1:2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9">
        <f t="shared" si="7"/>
        <v>37.411764705882355</v>
      </c>
      <c r="Q72" t="s">
        <v>8313</v>
      </c>
      <c r="R72" t="s">
        <v>8315</v>
      </c>
      <c r="S72" s="10">
        <f t="shared" si="8"/>
        <v>40730.688020833331</v>
      </c>
      <c r="T72" s="10">
        <f t="shared" si="9"/>
        <v>40790.688020833331</v>
      </c>
      <c r="U72" s="9">
        <f t="shared" si="10"/>
        <v>60</v>
      </c>
      <c r="V72">
        <f>D72*VLOOKUP(H72,CURR,2)</f>
        <v>500</v>
      </c>
      <c r="W72">
        <f>E72*VLOOKUP(H72,CURR,2)</f>
        <v>636</v>
      </c>
      <c r="X72" s="11">
        <f t="shared" si="11"/>
        <v>1.272</v>
      </c>
    </row>
    <row r="73" spans="1:2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9">
        <f t="shared" si="7"/>
        <v>69.71875</v>
      </c>
      <c r="Q73" t="s">
        <v>8313</v>
      </c>
      <c r="R73" t="s">
        <v>8315</v>
      </c>
      <c r="S73" s="10">
        <f t="shared" si="8"/>
        <v>40997.063159722216</v>
      </c>
      <c r="T73" s="10">
        <f t="shared" si="9"/>
        <v>41057.063159722216</v>
      </c>
      <c r="U73" s="9">
        <f t="shared" si="10"/>
        <v>60</v>
      </c>
      <c r="V73">
        <f>D73*VLOOKUP(H73,CURR,2)</f>
        <v>1800</v>
      </c>
      <c r="W73">
        <f>E73*VLOOKUP(H73,CURR,2)</f>
        <v>2231</v>
      </c>
      <c r="X73" s="11">
        <f t="shared" si="11"/>
        <v>1.2394444444444443</v>
      </c>
    </row>
    <row r="74" spans="1:2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9">
        <f t="shared" si="7"/>
        <v>58.170731707317074</v>
      </c>
      <c r="Q74" t="s">
        <v>8313</v>
      </c>
      <c r="R74" t="s">
        <v>8315</v>
      </c>
      <c r="S74" s="10">
        <f t="shared" si="8"/>
        <v>41207.801863425928</v>
      </c>
      <c r="T74" s="10">
        <f t="shared" si="9"/>
        <v>41227.791666666664</v>
      </c>
      <c r="U74" s="9">
        <f t="shared" si="10"/>
        <v>19</v>
      </c>
      <c r="V74">
        <f>D74*VLOOKUP(H74,CURR,2)</f>
        <v>2200</v>
      </c>
      <c r="W74">
        <f>E74*VLOOKUP(H74,CURR,2)</f>
        <v>2385</v>
      </c>
      <c r="X74" s="11">
        <f t="shared" si="11"/>
        <v>1.084090909090909</v>
      </c>
    </row>
    <row r="75" spans="1:2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9">
        <f t="shared" si="7"/>
        <v>50</v>
      </c>
      <c r="Q75" t="s">
        <v>8313</v>
      </c>
      <c r="R75" t="s">
        <v>8315</v>
      </c>
      <c r="S75" s="10">
        <f t="shared" si="8"/>
        <v>40587.548425925925</v>
      </c>
      <c r="T75" s="10">
        <f t="shared" si="9"/>
        <v>40665.957638888889</v>
      </c>
      <c r="U75" s="9">
        <f t="shared" si="10"/>
        <v>78</v>
      </c>
      <c r="V75">
        <f>D75*VLOOKUP(H75,CURR,2)</f>
        <v>900</v>
      </c>
      <c r="W75">
        <f>E75*VLOOKUP(H75,CURR,2)</f>
        <v>900</v>
      </c>
      <c r="X75" s="11">
        <f t="shared" si="11"/>
        <v>1</v>
      </c>
    </row>
    <row r="76" spans="1:2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9">
        <f t="shared" si="7"/>
        <v>19.471034482758618</v>
      </c>
      <c r="Q76" t="s">
        <v>8313</v>
      </c>
      <c r="R76" t="s">
        <v>8315</v>
      </c>
      <c r="S76" s="10">
        <f t="shared" si="8"/>
        <v>42360.278877314813</v>
      </c>
      <c r="T76" s="10">
        <f t="shared" si="9"/>
        <v>42390.278877314813</v>
      </c>
      <c r="U76" s="9">
        <f t="shared" si="10"/>
        <v>30</v>
      </c>
      <c r="V76">
        <f>D76*VLOOKUP(H76,CURR,2)</f>
        <v>565</v>
      </c>
      <c r="W76">
        <f>E76*VLOOKUP(H76,CURR,2)</f>
        <v>638.06579999999985</v>
      </c>
      <c r="X76" s="11">
        <f t="shared" si="11"/>
        <v>1.1293199999999997</v>
      </c>
    </row>
    <row r="77" spans="1:2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9">
        <f t="shared" si="7"/>
        <v>85.957446808510639</v>
      </c>
      <c r="Q77" t="s">
        <v>8313</v>
      </c>
      <c r="R77" t="s">
        <v>8315</v>
      </c>
      <c r="S77" s="10">
        <f t="shared" si="8"/>
        <v>41357.000833333332</v>
      </c>
      <c r="T77" s="10">
        <f t="shared" si="9"/>
        <v>41387.000833333332</v>
      </c>
      <c r="U77" s="9">
        <f t="shared" si="10"/>
        <v>30</v>
      </c>
      <c r="V77">
        <f>D77*VLOOKUP(H77,CURR,2)</f>
        <v>3500</v>
      </c>
      <c r="W77">
        <f>E77*VLOOKUP(H77,CURR,2)</f>
        <v>4040</v>
      </c>
      <c r="X77" s="11">
        <f t="shared" si="11"/>
        <v>1.1542857142857144</v>
      </c>
    </row>
    <row r="78" spans="1:2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9">
        <f t="shared" si="7"/>
        <v>30.666666666666668</v>
      </c>
      <c r="Q78" t="s">
        <v>8313</v>
      </c>
      <c r="R78" t="s">
        <v>8315</v>
      </c>
      <c r="S78" s="10">
        <f t="shared" si="8"/>
        <v>40844.483310185184</v>
      </c>
      <c r="T78" s="10">
        <f t="shared" si="9"/>
        <v>40904.524976851848</v>
      </c>
      <c r="U78" s="9">
        <f t="shared" si="10"/>
        <v>60</v>
      </c>
      <c r="V78">
        <f>D78*VLOOKUP(H78,CURR,2)</f>
        <v>300</v>
      </c>
      <c r="W78">
        <f>E78*VLOOKUP(H78,CURR,2)</f>
        <v>460</v>
      </c>
      <c r="X78" s="11">
        <f t="shared" si="11"/>
        <v>1.5333333333333334</v>
      </c>
    </row>
    <row r="79" spans="1:2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9">
        <f t="shared" si="7"/>
        <v>60.384615384615387</v>
      </c>
      <c r="Q79" t="s">
        <v>8313</v>
      </c>
      <c r="R79" t="s">
        <v>8315</v>
      </c>
      <c r="S79" s="10">
        <f t="shared" si="8"/>
        <v>40996.936539351846</v>
      </c>
      <c r="T79" s="10">
        <f t="shared" si="9"/>
        <v>41049.915972222218</v>
      </c>
      <c r="U79" s="9">
        <f t="shared" si="10"/>
        <v>52</v>
      </c>
      <c r="V79">
        <f>D79*VLOOKUP(H79,CURR,2)</f>
        <v>400</v>
      </c>
      <c r="W79">
        <f>E79*VLOOKUP(H79,CURR,2)</f>
        <v>1570</v>
      </c>
      <c r="X79" s="11">
        <f t="shared" si="11"/>
        <v>3.9249999999999998</v>
      </c>
    </row>
    <row r="80" spans="1:2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9">
        <f t="shared" si="7"/>
        <v>38.6</v>
      </c>
      <c r="Q80" t="s">
        <v>8313</v>
      </c>
      <c r="R80" t="s">
        <v>8315</v>
      </c>
      <c r="S80" s="10">
        <f t="shared" si="8"/>
        <v>42604.522233796299</v>
      </c>
      <c r="T80" s="10">
        <f t="shared" si="9"/>
        <v>42614.522233796299</v>
      </c>
      <c r="U80" s="9">
        <f t="shared" si="10"/>
        <v>10</v>
      </c>
      <c r="V80">
        <f>D80*VLOOKUP(H80,CURR,2)</f>
        <v>56.499999999999993</v>
      </c>
      <c r="W80">
        <f>E80*VLOOKUP(H80,CURR,2)</f>
        <v>1526.6299999999999</v>
      </c>
      <c r="X80" s="11">
        <f t="shared" si="11"/>
        <v>27.02</v>
      </c>
    </row>
    <row r="81" spans="1:2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9">
        <f t="shared" si="7"/>
        <v>40.268292682926827</v>
      </c>
      <c r="Q81" t="s">
        <v>8313</v>
      </c>
      <c r="R81" t="s">
        <v>8315</v>
      </c>
      <c r="S81" s="10">
        <f t="shared" si="8"/>
        <v>41724.568206018514</v>
      </c>
      <c r="T81" s="10">
        <f t="shared" si="9"/>
        <v>41754.568206018514</v>
      </c>
      <c r="U81" s="9">
        <f t="shared" si="10"/>
        <v>30</v>
      </c>
      <c r="V81">
        <f>D81*VLOOKUP(H81,CURR,2)</f>
        <v>1664</v>
      </c>
      <c r="W81">
        <f>E81*VLOOKUP(H81,CURR,2)</f>
        <v>2113.2800000000002</v>
      </c>
      <c r="X81" s="11">
        <f t="shared" si="11"/>
        <v>1.27</v>
      </c>
    </row>
    <row r="82" spans="1:2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9">
        <f t="shared" si="7"/>
        <v>273.82978723404256</v>
      </c>
      <c r="Q82" t="s">
        <v>8313</v>
      </c>
      <c r="R82" t="s">
        <v>8315</v>
      </c>
      <c r="S82" s="10">
        <f t="shared" si="8"/>
        <v>41582.875648148147</v>
      </c>
      <c r="T82" s="10">
        <f t="shared" si="9"/>
        <v>41617.875648148147</v>
      </c>
      <c r="U82" s="9">
        <f t="shared" si="10"/>
        <v>35</v>
      </c>
      <c r="V82">
        <f>D82*VLOOKUP(H82,CURR,2)</f>
        <v>12000</v>
      </c>
      <c r="W82">
        <f>E82*VLOOKUP(H82,CURR,2)</f>
        <v>12870</v>
      </c>
      <c r="X82" s="11">
        <f t="shared" si="11"/>
        <v>1.0725</v>
      </c>
    </row>
    <row r="83" spans="1:2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9">
        <f t="shared" si="7"/>
        <v>53.035714285714285</v>
      </c>
      <c r="Q83" t="s">
        <v>8313</v>
      </c>
      <c r="R83" t="s">
        <v>8315</v>
      </c>
      <c r="S83" s="10">
        <f t="shared" si="8"/>
        <v>41099.950543981475</v>
      </c>
      <c r="T83" s="10">
        <f t="shared" si="9"/>
        <v>41103.918055555558</v>
      </c>
      <c r="U83" s="9">
        <f t="shared" si="10"/>
        <v>3</v>
      </c>
      <c r="V83">
        <f>D83*VLOOKUP(H83,CURR,2)</f>
        <v>750</v>
      </c>
      <c r="W83">
        <f>E83*VLOOKUP(H83,CURR,2)</f>
        <v>1485</v>
      </c>
      <c r="X83" s="11">
        <f t="shared" si="11"/>
        <v>1.98</v>
      </c>
    </row>
    <row r="84" spans="1:2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9">
        <f t="shared" si="7"/>
        <v>40.005000000000003</v>
      </c>
      <c r="Q84" t="s">
        <v>8313</v>
      </c>
      <c r="R84" t="s">
        <v>8315</v>
      </c>
      <c r="S84" s="10">
        <f t="shared" si="8"/>
        <v>40795.611817129626</v>
      </c>
      <c r="T84" s="10">
        <f t="shared" si="9"/>
        <v>40825.611817129626</v>
      </c>
      <c r="U84" s="9">
        <f t="shared" si="10"/>
        <v>30</v>
      </c>
      <c r="V84">
        <f>D84*VLOOKUP(H84,CURR,2)</f>
        <v>4000</v>
      </c>
      <c r="W84">
        <f>E84*VLOOKUP(H84,CURR,2)</f>
        <v>4000.5</v>
      </c>
      <c r="X84" s="11">
        <f t="shared" si="11"/>
        <v>1.0001249999999999</v>
      </c>
    </row>
    <row r="85" spans="1:2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9">
        <f t="shared" si="7"/>
        <v>15.76923076923077</v>
      </c>
      <c r="Q85" t="s">
        <v>8313</v>
      </c>
      <c r="R85" t="s">
        <v>8315</v>
      </c>
      <c r="S85" s="10">
        <f t="shared" si="8"/>
        <v>42042.407280092586</v>
      </c>
      <c r="T85" s="10">
        <f t="shared" si="9"/>
        <v>42057.270833333336</v>
      </c>
      <c r="U85" s="9">
        <f t="shared" si="10"/>
        <v>14</v>
      </c>
      <c r="V85">
        <f>D85*VLOOKUP(H85,CURR,2)</f>
        <v>256</v>
      </c>
      <c r="W85">
        <f>E85*VLOOKUP(H85,CURR,2)</f>
        <v>262.39999999999998</v>
      </c>
      <c r="X85" s="11">
        <f t="shared" si="11"/>
        <v>1.0249999999999999</v>
      </c>
    </row>
    <row r="86" spans="1:2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9">
        <f t="shared" si="7"/>
        <v>71.428571428571431</v>
      </c>
      <c r="Q86" t="s">
        <v>8313</v>
      </c>
      <c r="R86" t="s">
        <v>8315</v>
      </c>
      <c r="S86" s="10">
        <f t="shared" si="8"/>
        <v>40648.54960648148</v>
      </c>
      <c r="T86" s="10">
        <f t="shared" si="9"/>
        <v>40678.54960648148</v>
      </c>
      <c r="U86" s="9">
        <f t="shared" si="10"/>
        <v>30</v>
      </c>
      <c r="V86">
        <f>D86*VLOOKUP(H86,CURR,2)</f>
        <v>500</v>
      </c>
      <c r="W86">
        <f>E86*VLOOKUP(H86,CURR,2)</f>
        <v>500</v>
      </c>
      <c r="X86" s="11">
        <f t="shared" si="11"/>
        <v>1</v>
      </c>
    </row>
    <row r="87" spans="1:2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9">
        <f t="shared" si="7"/>
        <v>71.714285714285708</v>
      </c>
      <c r="Q87" t="s">
        <v>8313</v>
      </c>
      <c r="R87" t="s">
        <v>8315</v>
      </c>
      <c r="S87" s="10">
        <f t="shared" si="8"/>
        <v>40778.917094907403</v>
      </c>
      <c r="T87" s="10">
        <f t="shared" si="9"/>
        <v>40808.917094907403</v>
      </c>
      <c r="U87" s="9">
        <f t="shared" si="10"/>
        <v>30</v>
      </c>
      <c r="V87">
        <f>D87*VLOOKUP(H87,CURR,2)</f>
        <v>1200</v>
      </c>
      <c r="W87">
        <f>E87*VLOOKUP(H87,CURR,2)</f>
        <v>1506</v>
      </c>
      <c r="X87" s="11">
        <f t="shared" si="11"/>
        <v>1.2549999999999999</v>
      </c>
    </row>
    <row r="88" spans="1:2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9">
        <f t="shared" si="7"/>
        <v>375.76470588235293</v>
      </c>
      <c r="Q88" t="s">
        <v>8313</v>
      </c>
      <c r="R88" t="s">
        <v>8315</v>
      </c>
      <c r="S88" s="10">
        <f t="shared" si="8"/>
        <v>42291.347743055558</v>
      </c>
      <c r="T88" s="10">
        <f t="shared" si="9"/>
        <v>42365.389409722215</v>
      </c>
      <c r="U88" s="9">
        <f t="shared" si="10"/>
        <v>74</v>
      </c>
      <c r="V88">
        <f>D88*VLOOKUP(H88,CURR,2)</f>
        <v>6779.9999999999991</v>
      </c>
      <c r="W88">
        <f>E88*VLOOKUP(H88,CURR,2)</f>
        <v>7218.44</v>
      </c>
      <c r="X88" s="11">
        <f t="shared" si="11"/>
        <v>1.0646666666666667</v>
      </c>
    </row>
    <row r="89" spans="1:2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9">
        <f t="shared" si="7"/>
        <v>104.6</v>
      </c>
      <c r="Q89" t="s">
        <v>8313</v>
      </c>
      <c r="R89" t="s">
        <v>8315</v>
      </c>
      <c r="S89" s="10">
        <f t="shared" si="8"/>
        <v>40322.331053240741</v>
      </c>
      <c r="T89" s="10">
        <f t="shared" si="9"/>
        <v>40331.861805555549</v>
      </c>
      <c r="U89" s="9">
        <f t="shared" si="10"/>
        <v>9</v>
      </c>
      <c r="V89">
        <f>D89*VLOOKUP(H89,CURR,2)</f>
        <v>2500</v>
      </c>
      <c r="W89">
        <f>E89*VLOOKUP(H89,CURR,2)</f>
        <v>2615</v>
      </c>
      <c r="X89" s="11">
        <f t="shared" si="11"/>
        <v>1.046</v>
      </c>
    </row>
    <row r="90" spans="1:2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9">
        <f t="shared" si="7"/>
        <v>60</v>
      </c>
      <c r="Q90" t="s">
        <v>8313</v>
      </c>
      <c r="R90" t="s">
        <v>8315</v>
      </c>
      <c r="S90" s="10">
        <f t="shared" si="8"/>
        <v>41786.450590277775</v>
      </c>
      <c r="T90" s="10">
        <f t="shared" si="9"/>
        <v>41812.450590277775</v>
      </c>
      <c r="U90" s="9">
        <f t="shared" si="10"/>
        <v>26</v>
      </c>
      <c r="V90">
        <f>D90*VLOOKUP(H90,CURR,2)</f>
        <v>3500</v>
      </c>
      <c r="W90">
        <f>E90*VLOOKUP(H90,CURR,2)</f>
        <v>3600</v>
      </c>
      <c r="X90" s="11">
        <f t="shared" si="11"/>
        <v>1.0285714285714285</v>
      </c>
    </row>
    <row r="91" spans="1:2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9">
        <f t="shared" si="7"/>
        <v>123.28571428571429</v>
      </c>
      <c r="Q91" t="s">
        <v>8313</v>
      </c>
      <c r="R91" t="s">
        <v>8315</v>
      </c>
      <c r="S91" s="10">
        <f t="shared" si="8"/>
        <v>41402.543888888882</v>
      </c>
      <c r="T91" s="10">
        <f t="shared" si="9"/>
        <v>41427.543888888882</v>
      </c>
      <c r="U91" s="9">
        <f t="shared" si="10"/>
        <v>25</v>
      </c>
      <c r="V91">
        <f>D91*VLOOKUP(H91,CURR,2)</f>
        <v>6000</v>
      </c>
      <c r="W91">
        <f>E91*VLOOKUP(H91,CURR,2)</f>
        <v>6904</v>
      </c>
      <c r="X91" s="11">
        <f t="shared" si="11"/>
        <v>1.1506666666666667</v>
      </c>
    </row>
    <row r="92" spans="1:2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9">
        <f t="shared" si="7"/>
        <v>31.375</v>
      </c>
      <c r="Q92" t="s">
        <v>8313</v>
      </c>
      <c r="R92" t="s">
        <v>8315</v>
      </c>
      <c r="S92" s="10">
        <f t="shared" si="8"/>
        <v>40706.089108796295</v>
      </c>
      <c r="T92" s="10">
        <f t="shared" si="9"/>
        <v>40736.089108796295</v>
      </c>
      <c r="U92" s="9">
        <f t="shared" si="10"/>
        <v>30</v>
      </c>
      <c r="V92">
        <f>D92*VLOOKUP(H92,CURR,2)</f>
        <v>500</v>
      </c>
      <c r="W92">
        <f>E92*VLOOKUP(H92,CURR,2)</f>
        <v>502</v>
      </c>
      <c r="X92" s="11">
        <f t="shared" si="11"/>
        <v>1.004</v>
      </c>
    </row>
    <row r="93" spans="1:2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9">
        <f t="shared" si="7"/>
        <v>78.260869565217391</v>
      </c>
      <c r="Q93" t="s">
        <v>8313</v>
      </c>
      <c r="R93" t="s">
        <v>8315</v>
      </c>
      <c r="S93" s="10">
        <f t="shared" si="8"/>
        <v>40619.194027777776</v>
      </c>
      <c r="T93" s="10">
        <f t="shared" si="9"/>
        <v>40680.194027777776</v>
      </c>
      <c r="U93" s="9">
        <f t="shared" si="10"/>
        <v>61</v>
      </c>
      <c r="V93">
        <f>D93*VLOOKUP(H93,CURR,2)</f>
        <v>3000</v>
      </c>
      <c r="W93">
        <f>E93*VLOOKUP(H93,CURR,2)</f>
        <v>3600</v>
      </c>
      <c r="X93" s="11">
        <f t="shared" si="11"/>
        <v>1.2</v>
      </c>
    </row>
    <row r="94" spans="1:2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9">
        <f t="shared" si="7"/>
        <v>122.32558139534883</v>
      </c>
      <c r="Q94" t="s">
        <v>8313</v>
      </c>
      <c r="R94" t="s">
        <v>8315</v>
      </c>
      <c r="S94" s="10">
        <f t="shared" si="8"/>
        <v>42720.990543981483</v>
      </c>
      <c r="T94" s="10">
        <f t="shared" si="9"/>
        <v>42767.124999999993</v>
      </c>
      <c r="U94" s="9">
        <f t="shared" si="10"/>
        <v>46</v>
      </c>
      <c r="V94">
        <f>D94*VLOOKUP(H94,CURR,2)</f>
        <v>3800</v>
      </c>
      <c r="W94">
        <f>E94*VLOOKUP(H94,CURR,2)</f>
        <v>3997.6</v>
      </c>
      <c r="X94" s="11">
        <f t="shared" si="11"/>
        <v>1.052</v>
      </c>
    </row>
    <row r="95" spans="1:2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9">
        <f t="shared" si="7"/>
        <v>73.733333333333334</v>
      </c>
      <c r="Q95" t="s">
        <v>8313</v>
      </c>
      <c r="R95" t="s">
        <v>8315</v>
      </c>
      <c r="S95" s="10">
        <f t="shared" si="8"/>
        <v>41065.649733796294</v>
      </c>
      <c r="T95" s="10">
        <f t="shared" si="9"/>
        <v>41093.666666666664</v>
      </c>
      <c r="U95" s="9">
        <f t="shared" si="10"/>
        <v>28</v>
      </c>
      <c r="V95">
        <f>D95*VLOOKUP(H95,CURR,2)</f>
        <v>1000</v>
      </c>
      <c r="W95">
        <f>E95*VLOOKUP(H95,CURR,2)</f>
        <v>1106</v>
      </c>
      <c r="X95" s="11">
        <f t="shared" si="11"/>
        <v>1.1060000000000001</v>
      </c>
    </row>
    <row r="96" spans="1:2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9">
        <f t="shared" si="7"/>
        <v>21.666666666666668</v>
      </c>
      <c r="Q96" t="s">
        <v>8313</v>
      </c>
      <c r="R96" t="s">
        <v>8315</v>
      </c>
      <c r="S96" s="10">
        <f t="shared" si="8"/>
        <v>41716.509513888886</v>
      </c>
      <c r="T96" s="10">
        <f t="shared" si="9"/>
        <v>41736.509513888886</v>
      </c>
      <c r="U96" s="9">
        <f t="shared" si="10"/>
        <v>20</v>
      </c>
      <c r="V96">
        <f>D96*VLOOKUP(H96,CURR,2)</f>
        <v>320</v>
      </c>
      <c r="W96">
        <f>E96*VLOOKUP(H96,CURR,2)</f>
        <v>332.8</v>
      </c>
      <c r="X96" s="11">
        <f t="shared" si="11"/>
        <v>1.04</v>
      </c>
    </row>
    <row r="97" spans="1:2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9">
        <f t="shared" si="7"/>
        <v>21.904761904761905</v>
      </c>
      <c r="Q97" t="s">
        <v>8313</v>
      </c>
      <c r="R97" t="s">
        <v>8315</v>
      </c>
      <c r="S97" s="10">
        <f t="shared" si="8"/>
        <v>40934.796770833331</v>
      </c>
      <c r="T97" s="10">
        <f t="shared" si="9"/>
        <v>40964.796770833331</v>
      </c>
      <c r="U97" s="9">
        <f t="shared" si="10"/>
        <v>30</v>
      </c>
      <c r="V97">
        <f>D97*VLOOKUP(H97,CURR,2)</f>
        <v>350</v>
      </c>
      <c r="W97">
        <f>E97*VLOOKUP(H97,CURR,2)</f>
        <v>460</v>
      </c>
      <c r="X97" s="11">
        <f t="shared" si="11"/>
        <v>1.3142857142857143</v>
      </c>
    </row>
    <row r="98" spans="1:2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9">
        <f t="shared" si="7"/>
        <v>50.588235294117645</v>
      </c>
      <c r="Q98" t="s">
        <v>8313</v>
      </c>
      <c r="R98" t="s">
        <v>8315</v>
      </c>
      <c r="S98" s="10">
        <f t="shared" si="8"/>
        <v>40324.45417824074</v>
      </c>
      <c r="T98" s="10">
        <f t="shared" si="9"/>
        <v>40390.916666666664</v>
      </c>
      <c r="U98" s="9">
        <f t="shared" si="10"/>
        <v>66</v>
      </c>
      <c r="V98">
        <f>D98*VLOOKUP(H98,CURR,2)</f>
        <v>1500</v>
      </c>
      <c r="W98">
        <f>E98*VLOOKUP(H98,CURR,2)</f>
        <v>1720</v>
      </c>
      <c r="X98" s="11">
        <f t="shared" si="11"/>
        <v>1.1466666666666667</v>
      </c>
    </row>
    <row r="99" spans="1:2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9">
        <f t="shared" si="7"/>
        <v>53.125</v>
      </c>
      <c r="Q99" t="s">
        <v>8313</v>
      </c>
      <c r="R99" t="s">
        <v>8315</v>
      </c>
      <c r="S99" s="10">
        <f t="shared" si="8"/>
        <v>40705.926874999997</v>
      </c>
      <c r="T99" s="10">
        <f t="shared" si="9"/>
        <v>40735.926874999997</v>
      </c>
      <c r="U99" s="9">
        <f t="shared" si="10"/>
        <v>30</v>
      </c>
      <c r="V99">
        <f>D99*VLOOKUP(H99,CURR,2)</f>
        <v>400</v>
      </c>
      <c r="W99">
        <f>E99*VLOOKUP(H99,CURR,2)</f>
        <v>425</v>
      </c>
      <c r="X99" s="11">
        <f t="shared" si="11"/>
        <v>1.0625</v>
      </c>
    </row>
    <row r="100" spans="1:2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9">
        <f t="shared" si="7"/>
        <v>56.666666666666664</v>
      </c>
      <c r="Q100" t="s">
        <v>8313</v>
      </c>
      <c r="R100" t="s">
        <v>8315</v>
      </c>
      <c r="S100" s="10">
        <f t="shared" si="8"/>
        <v>41214.586504629631</v>
      </c>
      <c r="T100" s="10">
        <f t="shared" si="9"/>
        <v>41250.770833333328</v>
      </c>
      <c r="U100" s="9">
        <f t="shared" si="10"/>
        <v>36</v>
      </c>
      <c r="V100">
        <f>D100*VLOOKUP(H100,CURR,2)</f>
        <v>3200</v>
      </c>
      <c r="W100">
        <f>E100*VLOOKUP(H100,CURR,2)</f>
        <v>3400</v>
      </c>
      <c r="X100" s="11">
        <f t="shared" si="11"/>
        <v>1.0625</v>
      </c>
    </row>
    <row r="101" spans="1:2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9">
        <f t="shared" si="7"/>
        <v>40.776666666666664</v>
      </c>
      <c r="Q101" t="s">
        <v>8313</v>
      </c>
      <c r="R101" t="s">
        <v>8315</v>
      </c>
      <c r="S101" s="10">
        <f t="shared" si="8"/>
        <v>41631.694432870368</v>
      </c>
      <c r="T101" s="10">
        <f t="shared" si="9"/>
        <v>41661.694432870368</v>
      </c>
      <c r="U101" s="9">
        <f t="shared" si="10"/>
        <v>30</v>
      </c>
      <c r="V101">
        <f>D101*VLOOKUP(H101,CURR,2)</f>
        <v>1500</v>
      </c>
      <c r="W101">
        <f>E101*VLOOKUP(H101,CURR,2)</f>
        <v>1590.29</v>
      </c>
      <c r="X101" s="11">
        <f t="shared" si="11"/>
        <v>1.0601933333333333</v>
      </c>
    </row>
    <row r="102" spans="1:2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9">
        <f t="shared" si="7"/>
        <v>192.30769230769232</v>
      </c>
      <c r="Q102" t="s">
        <v>8313</v>
      </c>
      <c r="R102" t="s">
        <v>8315</v>
      </c>
      <c r="S102" s="10">
        <f t="shared" si="8"/>
        <v>41197.544976851852</v>
      </c>
      <c r="T102" s="10">
        <f t="shared" si="9"/>
        <v>41217.586643518516</v>
      </c>
      <c r="U102" s="9">
        <f t="shared" si="10"/>
        <v>20</v>
      </c>
      <c r="V102">
        <f>D102*VLOOKUP(H102,CURR,2)</f>
        <v>5000</v>
      </c>
      <c r="W102">
        <f>E102*VLOOKUP(H102,CURR,2)</f>
        <v>5000</v>
      </c>
      <c r="X102" s="11">
        <f t="shared" si="11"/>
        <v>1</v>
      </c>
    </row>
    <row r="103" spans="1:2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9">
        <f t="shared" si="7"/>
        <v>100</v>
      </c>
      <c r="Q103" t="s">
        <v>8313</v>
      </c>
      <c r="R103" t="s">
        <v>8315</v>
      </c>
      <c r="S103" s="10">
        <f t="shared" si="8"/>
        <v>41274.568402777775</v>
      </c>
      <c r="T103" s="10">
        <f t="shared" si="9"/>
        <v>41298.568402777775</v>
      </c>
      <c r="U103" s="9">
        <f t="shared" si="10"/>
        <v>24</v>
      </c>
      <c r="V103">
        <f>D103*VLOOKUP(H103,CURR,2)</f>
        <v>3500</v>
      </c>
      <c r="W103">
        <f>E103*VLOOKUP(H103,CURR,2)</f>
        <v>3500</v>
      </c>
      <c r="X103" s="11">
        <f t="shared" si="11"/>
        <v>1</v>
      </c>
    </row>
    <row r="104" spans="1:2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9">
        <f t="shared" si="7"/>
        <v>117.92307692307692</v>
      </c>
      <c r="Q104" t="s">
        <v>8313</v>
      </c>
      <c r="R104" t="s">
        <v>8315</v>
      </c>
      <c r="S104" s="10">
        <f t="shared" si="8"/>
        <v>40504.922835648147</v>
      </c>
      <c r="T104" s="10">
        <f t="shared" si="9"/>
        <v>40534.922835648147</v>
      </c>
      <c r="U104" s="9">
        <f t="shared" si="10"/>
        <v>30</v>
      </c>
      <c r="V104">
        <f>D104*VLOOKUP(H104,CURR,2)</f>
        <v>6000</v>
      </c>
      <c r="W104">
        <f>E104*VLOOKUP(H104,CURR,2)</f>
        <v>7665</v>
      </c>
      <c r="X104" s="11">
        <f t="shared" si="11"/>
        <v>1.2775000000000001</v>
      </c>
    </row>
    <row r="105" spans="1:2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9">
        <f t="shared" si="7"/>
        <v>27.897959183673468</v>
      </c>
      <c r="Q105" t="s">
        <v>8313</v>
      </c>
      <c r="R105" t="s">
        <v>8315</v>
      </c>
      <c r="S105" s="10">
        <f t="shared" si="8"/>
        <v>41682.597569444442</v>
      </c>
      <c r="T105" s="10">
        <f t="shared" si="9"/>
        <v>41705.597569444442</v>
      </c>
      <c r="U105" s="9">
        <f t="shared" si="10"/>
        <v>23</v>
      </c>
      <c r="V105">
        <f>D105*VLOOKUP(H105,CURR,2)</f>
        <v>1664</v>
      </c>
      <c r="W105">
        <f>E105*VLOOKUP(H105,CURR,2)</f>
        <v>1749.76</v>
      </c>
      <c r="X105" s="11">
        <f t="shared" si="11"/>
        <v>1.0515384615384615</v>
      </c>
    </row>
    <row r="106" spans="1:2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9">
        <f t="shared" si="7"/>
        <v>60</v>
      </c>
      <c r="Q106" t="s">
        <v>8313</v>
      </c>
      <c r="R106" t="s">
        <v>8315</v>
      </c>
      <c r="S106" s="10">
        <f t="shared" si="8"/>
        <v>40612.486874999995</v>
      </c>
      <c r="T106" s="10">
        <f t="shared" si="9"/>
        <v>40635.833333333328</v>
      </c>
      <c r="U106" s="9">
        <f t="shared" si="10"/>
        <v>23</v>
      </c>
      <c r="V106">
        <f>D106*VLOOKUP(H106,CURR,2)</f>
        <v>500</v>
      </c>
      <c r="W106">
        <f>E106*VLOOKUP(H106,CURR,2)</f>
        <v>600</v>
      </c>
      <c r="X106" s="11">
        <f t="shared" si="11"/>
        <v>1.2</v>
      </c>
    </row>
    <row r="107" spans="1:2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9">
        <f t="shared" si="7"/>
        <v>39.383333333333333</v>
      </c>
      <c r="Q107" t="s">
        <v>8313</v>
      </c>
      <c r="R107" t="s">
        <v>8315</v>
      </c>
      <c r="S107" s="10">
        <f t="shared" si="8"/>
        <v>42485.516435185178</v>
      </c>
      <c r="T107" s="10">
        <f t="shared" si="9"/>
        <v>42503.791666666664</v>
      </c>
      <c r="U107" s="9">
        <f t="shared" si="10"/>
        <v>18</v>
      </c>
      <c r="V107">
        <f>D107*VLOOKUP(H107,CURR,2)</f>
        <v>2200</v>
      </c>
      <c r="W107">
        <f>E107*VLOOKUP(H107,CURR,2)</f>
        <v>2363</v>
      </c>
      <c r="X107" s="11">
        <f t="shared" si="11"/>
        <v>1.074090909090909</v>
      </c>
    </row>
    <row r="108" spans="1:2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9">
        <f t="shared" si="7"/>
        <v>186.11111111111111</v>
      </c>
      <c r="Q108" t="s">
        <v>8313</v>
      </c>
      <c r="R108" t="s">
        <v>8315</v>
      </c>
      <c r="S108" s="10">
        <f t="shared" si="8"/>
        <v>40987.568298611106</v>
      </c>
      <c r="T108" s="10">
        <f t="shared" si="9"/>
        <v>41001.568298611106</v>
      </c>
      <c r="U108" s="9">
        <f t="shared" si="10"/>
        <v>14</v>
      </c>
      <c r="V108">
        <f>D108*VLOOKUP(H108,CURR,2)</f>
        <v>5000</v>
      </c>
      <c r="W108">
        <f>E108*VLOOKUP(H108,CURR,2)</f>
        <v>5025</v>
      </c>
      <c r="X108" s="11">
        <f t="shared" si="11"/>
        <v>1.0049999999999999</v>
      </c>
    </row>
    <row r="109" spans="1:2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9">
        <f t="shared" si="7"/>
        <v>111.37681159420291</v>
      </c>
      <c r="Q109" t="s">
        <v>8313</v>
      </c>
      <c r="R109" t="s">
        <v>8315</v>
      </c>
      <c r="S109" s="10">
        <f t="shared" si="8"/>
        <v>40635.774155092593</v>
      </c>
      <c r="T109" s="10">
        <f t="shared" si="9"/>
        <v>40657.774155092593</v>
      </c>
      <c r="U109" s="9">
        <f t="shared" si="10"/>
        <v>22</v>
      </c>
      <c r="V109">
        <f>D109*VLOOKUP(H109,CURR,2)</f>
        <v>7500</v>
      </c>
      <c r="W109">
        <f>E109*VLOOKUP(H109,CURR,2)</f>
        <v>7685</v>
      </c>
      <c r="X109" s="11">
        <f t="shared" si="11"/>
        <v>1.0246666666666666</v>
      </c>
    </row>
    <row r="110" spans="1:2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9">
        <f t="shared" si="7"/>
        <v>78.723404255319153</v>
      </c>
      <c r="Q110" t="s">
        <v>8313</v>
      </c>
      <c r="R110" t="s">
        <v>8315</v>
      </c>
      <c r="S110" s="10">
        <f t="shared" si="8"/>
        <v>41365.404745370368</v>
      </c>
      <c r="T110" s="10">
        <f t="shared" si="9"/>
        <v>41425.404745370368</v>
      </c>
      <c r="U110" s="9">
        <f t="shared" si="10"/>
        <v>60</v>
      </c>
      <c r="V110">
        <f>D110*VLOOKUP(H110,CURR,2)</f>
        <v>1500</v>
      </c>
      <c r="W110">
        <f>E110*VLOOKUP(H110,CURR,2)</f>
        <v>3700</v>
      </c>
      <c r="X110" s="11">
        <f t="shared" si="11"/>
        <v>2.4666666666666668</v>
      </c>
    </row>
    <row r="111" spans="1:2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9">
        <f t="shared" si="7"/>
        <v>46.702127659574465</v>
      </c>
      <c r="Q111" t="s">
        <v>8313</v>
      </c>
      <c r="R111" t="s">
        <v>8315</v>
      </c>
      <c r="S111" s="10">
        <f t="shared" si="8"/>
        <v>40569.817476851851</v>
      </c>
      <c r="T111" s="10">
        <f t="shared" si="9"/>
        <v>40599.817476851851</v>
      </c>
      <c r="U111" s="9">
        <f t="shared" si="10"/>
        <v>30</v>
      </c>
      <c r="V111">
        <f>D111*VLOOKUP(H111,CURR,2)</f>
        <v>1000</v>
      </c>
      <c r="W111">
        <f>E111*VLOOKUP(H111,CURR,2)</f>
        <v>2195</v>
      </c>
      <c r="X111" s="11">
        <f t="shared" si="11"/>
        <v>2.1949999999999998</v>
      </c>
    </row>
    <row r="112" spans="1:2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9">
        <f t="shared" si="7"/>
        <v>65.384615384615387</v>
      </c>
      <c r="Q112" t="s">
        <v>8313</v>
      </c>
      <c r="R112" t="s">
        <v>8315</v>
      </c>
      <c r="S112" s="10">
        <f t="shared" si="8"/>
        <v>41557.741354166668</v>
      </c>
      <c r="T112" s="10">
        <f t="shared" si="9"/>
        <v>41592.040972222218</v>
      </c>
      <c r="U112" s="9">
        <f t="shared" si="10"/>
        <v>34</v>
      </c>
      <c r="V112">
        <f>D112*VLOOKUP(H112,CURR,2)</f>
        <v>1300</v>
      </c>
      <c r="W112">
        <f>E112*VLOOKUP(H112,CURR,2)</f>
        <v>1700</v>
      </c>
      <c r="X112" s="11">
        <f t="shared" si="11"/>
        <v>1.3076923076923077</v>
      </c>
    </row>
    <row r="113" spans="1:2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9">
        <f t="shared" si="7"/>
        <v>102.0754716981132</v>
      </c>
      <c r="Q113" t="s">
        <v>8313</v>
      </c>
      <c r="R113" t="s">
        <v>8315</v>
      </c>
      <c r="S113" s="10">
        <f t="shared" si="8"/>
        <v>42125.124849537031</v>
      </c>
      <c r="T113" s="10">
        <f t="shared" si="9"/>
        <v>42155.124849537031</v>
      </c>
      <c r="U113" s="9">
        <f t="shared" si="10"/>
        <v>30</v>
      </c>
      <c r="V113">
        <f>D113*VLOOKUP(H113,CURR,2)</f>
        <v>2520</v>
      </c>
      <c r="W113">
        <f>E113*VLOOKUP(H113,CURR,2)</f>
        <v>3895.2</v>
      </c>
      <c r="X113" s="11">
        <f t="shared" si="11"/>
        <v>1.5457142857142856</v>
      </c>
    </row>
    <row r="114" spans="1:2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9">
        <f t="shared" si="7"/>
        <v>64.197530864197532</v>
      </c>
      <c r="Q114" t="s">
        <v>8313</v>
      </c>
      <c r="R114" t="s">
        <v>8315</v>
      </c>
      <c r="S114" s="10">
        <f t="shared" si="8"/>
        <v>41717.834699074076</v>
      </c>
      <c r="T114" s="10">
        <f t="shared" si="9"/>
        <v>41741.875</v>
      </c>
      <c r="U114" s="9">
        <f t="shared" si="10"/>
        <v>24</v>
      </c>
      <c r="V114">
        <f>D114*VLOOKUP(H114,CURR,2)</f>
        <v>5000</v>
      </c>
      <c r="W114">
        <f>E114*VLOOKUP(H114,CURR,2)</f>
        <v>5200</v>
      </c>
      <c r="X114" s="11">
        <f t="shared" si="11"/>
        <v>1.04</v>
      </c>
    </row>
    <row r="115" spans="1:2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9">
        <f t="shared" si="7"/>
        <v>90.384615384615387</v>
      </c>
      <c r="Q115" t="s">
        <v>8313</v>
      </c>
      <c r="R115" t="s">
        <v>8315</v>
      </c>
      <c r="S115" s="10">
        <f t="shared" si="8"/>
        <v>40753.550092592588</v>
      </c>
      <c r="T115" s="10">
        <f t="shared" si="9"/>
        <v>40761.416666666664</v>
      </c>
      <c r="U115" s="9">
        <f t="shared" si="10"/>
        <v>7</v>
      </c>
      <c r="V115">
        <f>D115*VLOOKUP(H115,CURR,2)</f>
        <v>5000</v>
      </c>
      <c r="W115">
        <f>E115*VLOOKUP(H115,CURR,2)</f>
        <v>7050</v>
      </c>
      <c r="X115" s="11">
        <f t="shared" si="11"/>
        <v>1.41</v>
      </c>
    </row>
    <row r="116" spans="1:2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9">
        <f t="shared" si="7"/>
        <v>88.571428571428569</v>
      </c>
      <c r="Q116" t="s">
        <v>8313</v>
      </c>
      <c r="R116" t="s">
        <v>8315</v>
      </c>
      <c r="S116" s="10">
        <f t="shared" si="8"/>
        <v>40861.065833333334</v>
      </c>
      <c r="T116" s="10">
        <f t="shared" si="9"/>
        <v>40921.065833333334</v>
      </c>
      <c r="U116" s="9">
        <f t="shared" si="10"/>
        <v>60</v>
      </c>
      <c r="V116">
        <f>D116*VLOOKUP(H116,CURR,2)</f>
        <v>3000</v>
      </c>
      <c r="W116">
        <f>E116*VLOOKUP(H116,CURR,2)</f>
        <v>3100</v>
      </c>
      <c r="X116" s="11">
        <f t="shared" si="11"/>
        <v>1.0333333333333334</v>
      </c>
    </row>
    <row r="117" spans="1:2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9">
        <f t="shared" si="7"/>
        <v>28.727272727272727</v>
      </c>
      <c r="Q117" t="s">
        <v>8313</v>
      </c>
      <c r="R117" t="s">
        <v>8315</v>
      </c>
      <c r="S117" s="10">
        <f t="shared" si="8"/>
        <v>40918.530601851853</v>
      </c>
      <c r="T117" s="10">
        <f t="shared" si="9"/>
        <v>40943.530601851853</v>
      </c>
      <c r="U117" s="9">
        <f t="shared" si="10"/>
        <v>25</v>
      </c>
      <c r="V117">
        <f>D117*VLOOKUP(H117,CURR,2)</f>
        <v>450</v>
      </c>
      <c r="W117">
        <f>E117*VLOOKUP(H117,CURR,2)</f>
        <v>632</v>
      </c>
      <c r="X117" s="11">
        <f t="shared" si="11"/>
        <v>1.4044444444444444</v>
      </c>
    </row>
    <row r="118" spans="1:2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9">
        <f t="shared" si="7"/>
        <v>69.78947368421052</v>
      </c>
      <c r="Q118" t="s">
        <v>8313</v>
      </c>
      <c r="R118" t="s">
        <v>8315</v>
      </c>
      <c r="S118" s="10">
        <f t="shared" si="8"/>
        <v>40595.288831018515</v>
      </c>
      <c r="T118" s="10">
        <f t="shared" si="9"/>
        <v>40641.247164351851</v>
      </c>
      <c r="U118" s="9">
        <f t="shared" si="10"/>
        <v>45</v>
      </c>
      <c r="V118">
        <f>D118*VLOOKUP(H118,CURR,2)</f>
        <v>3500</v>
      </c>
      <c r="W118">
        <f>E118*VLOOKUP(H118,CURR,2)</f>
        <v>3978</v>
      </c>
      <c r="X118" s="11">
        <f t="shared" si="11"/>
        <v>1.1365714285714286</v>
      </c>
    </row>
    <row r="119" spans="1:2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9">
        <f t="shared" si="7"/>
        <v>167.48962962962963</v>
      </c>
      <c r="Q119" t="s">
        <v>8313</v>
      </c>
      <c r="R119" t="s">
        <v>8315</v>
      </c>
      <c r="S119" s="10">
        <f t="shared" si="8"/>
        <v>40248.626666666663</v>
      </c>
      <c r="T119" s="10">
        <f t="shared" si="9"/>
        <v>40338.583333333328</v>
      </c>
      <c r="U119" s="9">
        <f t="shared" si="10"/>
        <v>89</v>
      </c>
      <c r="V119">
        <f>D119*VLOOKUP(H119,CURR,2)</f>
        <v>4500</v>
      </c>
      <c r="W119">
        <f>E119*VLOOKUP(H119,CURR,2)</f>
        <v>4522.22</v>
      </c>
      <c r="X119" s="11">
        <f t="shared" si="11"/>
        <v>1.0049377777777779</v>
      </c>
    </row>
    <row r="120" spans="1:2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9">
        <f t="shared" si="7"/>
        <v>144.91230769230768</v>
      </c>
      <c r="Q120" t="s">
        <v>8313</v>
      </c>
      <c r="R120" t="s">
        <v>8315</v>
      </c>
      <c r="S120" s="10">
        <f t="shared" si="8"/>
        <v>40722.845324074071</v>
      </c>
      <c r="T120" s="10">
        <f t="shared" si="9"/>
        <v>40752.845324074071</v>
      </c>
      <c r="U120" s="9">
        <f t="shared" si="10"/>
        <v>30</v>
      </c>
      <c r="V120">
        <f>D120*VLOOKUP(H120,CURR,2)</f>
        <v>5000</v>
      </c>
      <c r="W120">
        <f>E120*VLOOKUP(H120,CURR,2)</f>
        <v>5651.58</v>
      </c>
      <c r="X120" s="11">
        <f t="shared" si="11"/>
        <v>1.1303159999999999</v>
      </c>
    </row>
    <row r="121" spans="1:2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9">
        <f t="shared" si="7"/>
        <v>91.840540540540545</v>
      </c>
      <c r="Q121" t="s">
        <v>8313</v>
      </c>
      <c r="R121" t="s">
        <v>8315</v>
      </c>
      <c r="S121" s="10">
        <f t="shared" si="8"/>
        <v>40738.860949074071</v>
      </c>
      <c r="T121" s="10">
        <f t="shared" si="9"/>
        <v>40768.75</v>
      </c>
      <c r="U121" s="9">
        <f t="shared" si="10"/>
        <v>29</v>
      </c>
      <c r="V121">
        <f>D121*VLOOKUP(H121,CURR,2)</f>
        <v>3250</v>
      </c>
      <c r="W121">
        <f>E121*VLOOKUP(H121,CURR,2)</f>
        <v>3398.1</v>
      </c>
      <c r="X121" s="11">
        <f t="shared" si="11"/>
        <v>1.0455692307692308</v>
      </c>
    </row>
    <row r="122" spans="1:2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9">
        <f t="shared" si="7"/>
        <v>10</v>
      </c>
      <c r="Q122" t="s">
        <v>8313</v>
      </c>
      <c r="R122" t="s">
        <v>8316</v>
      </c>
      <c r="S122" s="10">
        <f t="shared" si="8"/>
        <v>42615.841516203705</v>
      </c>
      <c r="T122" s="10">
        <f t="shared" si="9"/>
        <v>42645.841516203705</v>
      </c>
      <c r="U122" s="9">
        <f t="shared" si="10"/>
        <v>30</v>
      </c>
      <c r="V122">
        <f>D122*VLOOKUP(H122,CURR,2)</f>
        <v>9100</v>
      </c>
      <c r="W122">
        <f>E122*VLOOKUP(H122,CURR,2)</f>
        <v>1.3</v>
      </c>
      <c r="X122" s="11">
        <f t="shared" si="11"/>
        <v>1.4285714285714287E-4</v>
      </c>
    </row>
    <row r="123" spans="1:2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9">
        <f t="shared" si="7"/>
        <v>1</v>
      </c>
      <c r="Q123" t="s">
        <v>8313</v>
      </c>
      <c r="R123" t="s">
        <v>8316</v>
      </c>
      <c r="S123" s="10">
        <f t="shared" si="8"/>
        <v>42096.496643518512</v>
      </c>
      <c r="T123" s="10">
        <f t="shared" si="9"/>
        <v>42112.219444444439</v>
      </c>
      <c r="U123" s="9">
        <f t="shared" si="10"/>
        <v>15</v>
      </c>
      <c r="V123">
        <f>D123*VLOOKUP(H123,CURR,2)</f>
        <v>3000</v>
      </c>
      <c r="W123">
        <f>E123*VLOOKUP(H123,CURR,2)</f>
        <v>1</v>
      </c>
      <c r="X123" s="11">
        <f t="shared" si="11"/>
        <v>3.3333333333333332E-4</v>
      </c>
    </row>
    <row r="124" spans="1:2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 t="e">
        <f t="shared" si="7"/>
        <v>#DIV/0!</v>
      </c>
      <c r="Q124" t="s">
        <v>8313</v>
      </c>
      <c r="R124" t="s">
        <v>8316</v>
      </c>
      <c r="S124" s="10">
        <f t="shared" si="8"/>
        <v>42593.223460648143</v>
      </c>
      <c r="T124" s="10">
        <f t="shared" si="9"/>
        <v>42653.223460648143</v>
      </c>
      <c r="U124" s="9">
        <f t="shared" si="10"/>
        <v>60</v>
      </c>
      <c r="V124">
        <f>D124*VLOOKUP(H124,CURR,2)</f>
        <v>100000000</v>
      </c>
      <c r="W124">
        <f>E124*VLOOKUP(H124,CURR,2)</f>
        <v>0</v>
      </c>
      <c r="X124" s="11">
        <f t="shared" si="11"/>
        <v>0</v>
      </c>
    </row>
    <row r="125" spans="1:2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9">
        <f t="shared" si="7"/>
        <v>25.166666666666668</v>
      </c>
      <c r="Q125" t="s">
        <v>8313</v>
      </c>
      <c r="R125" t="s">
        <v>8316</v>
      </c>
      <c r="S125" s="10">
        <f t="shared" si="8"/>
        <v>41904.573657407404</v>
      </c>
      <c r="T125" s="10">
        <f t="shared" si="9"/>
        <v>41940.708333333328</v>
      </c>
      <c r="U125" s="9">
        <f t="shared" si="10"/>
        <v>36</v>
      </c>
      <c r="V125">
        <f>D125*VLOOKUP(H125,CURR,2)</f>
        <v>55000</v>
      </c>
      <c r="W125">
        <f>E125*VLOOKUP(H125,CURR,2)</f>
        <v>151</v>
      </c>
      <c r="X125" s="11">
        <f t="shared" si="11"/>
        <v>2.7454545454545453E-3</v>
      </c>
    </row>
    <row r="126" spans="1:2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 t="e">
        <f t="shared" si="7"/>
        <v>#DIV/0!</v>
      </c>
      <c r="Q126" t="s">
        <v>8313</v>
      </c>
      <c r="R126" t="s">
        <v>8316</v>
      </c>
      <c r="S126" s="10">
        <f t="shared" si="8"/>
        <v>42114.720393518517</v>
      </c>
      <c r="T126" s="10">
        <f t="shared" si="9"/>
        <v>42139.720393518517</v>
      </c>
      <c r="U126" s="9">
        <f t="shared" si="10"/>
        <v>25</v>
      </c>
      <c r="V126">
        <f>D126*VLOOKUP(H126,CURR,2)</f>
        <v>4000</v>
      </c>
      <c r="W126">
        <f>E126*VLOOKUP(H126,CURR,2)</f>
        <v>0</v>
      </c>
      <c r="X126" s="11">
        <f t="shared" si="11"/>
        <v>0</v>
      </c>
    </row>
    <row r="127" spans="1:2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9">
        <f t="shared" si="7"/>
        <v>11.666666666666666</v>
      </c>
      <c r="Q127" t="s">
        <v>8313</v>
      </c>
      <c r="R127" t="s">
        <v>8316</v>
      </c>
      <c r="S127" s="10">
        <f t="shared" si="8"/>
        <v>42709.78564814815</v>
      </c>
      <c r="T127" s="10">
        <f t="shared" si="9"/>
        <v>42769.78564814815</v>
      </c>
      <c r="U127" s="9">
        <f t="shared" si="10"/>
        <v>60</v>
      </c>
      <c r="V127">
        <f>D127*VLOOKUP(H127,CURR,2)</f>
        <v>380</v>
      </c>
      <c r="W127">
        <f>E127*VLOOKUP(H127,CURR,2)</f>
        <v>53.2</v>
      </c>
      <c r="X127" s="11">
        <f t="shared" si="11"/>
        <v>0.14000000000000001</v>
      </c>
    </row>
    <row r="128" spans="1:2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9">
        <f t="shared" si="7"/>
        <v>106.69230769230769</v>
      </c>
      <c r="Q128" t="s">
        <v>8313</v>
      </c>
      <c r="R128" t="s">
        <v>8316</v>
      </c>
      <c r="S128" s="10">
        <f t="shared" si="8"/>
        <v>42135.381215277775</v>
      </c>
      <c r="T128" s="10">
        <f t="shared" si="9"/>
        <v>42165.874999999993</v>
      </c>
      <c r="U128" s="9">
        <f t="shared" si="10"/>
        <v>30</v>
      </c>
      <c r="V128">
        <f>D128*VLOOKUP(H128,CURR,2)</f>
        <v>25000</v>
      </c>
      <c r="W128">
        <f>E128*VLOOKUP(H128,CURR,2)</f>
        <v>1387</v>
      </c>
      <c r="X128" s="11">
        <f t="shared" si="11"/>
        <v>5.5480000000000002E-2</v>
      </c>
    </row>
    <row r="129" spans="1:2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9">
        <f t="shared" si="7"/>
        <v>47.5</v>
      </c>
      <c r="Q129" t="s">
        <v>8313</v>
      </c>
      <c r="R129" t="s">
        <v>8316</v>
      </c>
      <c r="S129" s="10">
        <f t="shared" si="8"/>
        <v>42067.415983796294</v>
      </c>
      <c r="T129" s="10">
        <f t="shared" si="9"/>
        <v>42097.37431712963</v>
      </c>
      <c r="U129" s="9">
        <f t="shared" si="10"/>
        <v>29</v>
      </c>
      <c r="V129">
        <f>D129*VLOOKUP(H129,CURR,2)</f>
        <v>8000</v>
      </c>
      <c r="W129">
        <f>E129*VLOOKUP(H129,CURR,2)</f>
        <v>190</v>
      </c>
      <c r="X129" s="11">
        <f t="shared" si="11"/>
        <v>2.375E-2</v>
      </c>
    </row>
    <row r="130" spans="1:2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9">
        <f t="shared" si="7"/>
        <v>311.16666666666669</v>
      </c>
      <c r="Q130" t="s">
        <v>8313</v>
      </c>
      <c r="R130" t="s">
        <v>8316</v>
      </c>
      <c r="S130" s="10">
        <f t="shared" si="8"/>
        <v>42628.019594907404</v>
      </c>
      <c r="T130" s="10">
        <f t="shared" si="9"/>
        <v>42663.019594907404</v>
      </c>
      <c r="U130" s="9">
        <f t="shared" si="10"/>
        <v>35</v>
      </c>
      <c r="V130">
        <f>D130*VLOOKUP(H130,CURR,2)</f>
        <v>100000</v>
      </c>
      <c r="W130">
        <f>E130*VLOOKUP(H130,CURR,2)</f>
        <v>1867</v>
      </c>
      <c r="X130" s="11">
        <f t="shared" si="11"/>
        <v>1.8669999999999999E-2</v>
      </c>
    </row>
    <row r="131" spans="1:2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E131/D131*100</f>
        <v>0</v>
      </c>
      <c r="P131" s="9" t="e">
        <f t="shared" ref="P131:P194" si="13">E131/L131</f>
        <v>#DIV/0!</v>
      </c>
      <c r="Q131" t="s">
        <v>8313</v>
      </c>
      <c r="R131" t="s">
        <v>8316</v>
      </c>
      <c r="S131" s="10">
        <f t="shared" ref="S131:S194" si="14">(J131/86400)+25569+(-5/24)</f>
        <v>41882.728969907403</v>
      </c>
      <c r="T131" s="10">
        <f t="shared" ref="T131:T194" si="15">(I131/86400)+25569+(-5/24)</f>
        <v>41942.728969907403</v>
      </c>
      <c r="U131" s="9">
        <f t="shared" ref="U131:U194" si="16">INT(T131-S131)</f>
        <v>60</v>
      </c>
      <c r="V131">
        <f>D131*VLOOKUP(H131,CURR,2)</f>
        <v>20000</v>
      </c>
      <c r="W131">
        <f>E131*VLOOKUP(H131,CURR,2)</f>
        <v>0</v>
      </c>
      <c r="X131" s="11">
        <f t="shared" ref="X131:X194" si="17">W131/V131</f>
        <v>0</v>
      </c>
    </row>
    <row r="132" spans="1:2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 t="e">
        <f t="shared" si="13"/>
        <v>#DIV/0!</v>
      </c>
      <c r="Q132" t="s">
        <v>8313</v>
      </c>
      <c r="R132" t="s">
        <v>8316</v>
      </c>
      <c r="S132" s="10">
        <f t="shared" si="14"/>
        <v>41778.707083333335</v>
      </c>
      <c r="T132" s="10">
        <f t="shared" si="15"/>
        <v>41806.636111111111</v>
      </c>
      <c r="U132" s="9">
        <f t="shared" si="16"/>
        <v>27</v>
      </c>
      <c r="V132">
        <f>D132*VLOOKUP(H132,CURR,2)</f>
        <v>768</v>
      </c>
      <c r="W132">
        <f>E132*VLOOKUP(H132,CURR,2)</f>
        <v>0</v>
      </c>
      <c r="X132" s="11">
        <f t="shared" si="17"/>
        <v>0</v>
      </c>
    </row>
    <row r="133" spans="1:2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 t="e">
        <f t="shared" si="13"/>
        <v>#DIV/0!</v>
      </c>
      <c r="Q133" t="s">
        <v>8313</v>
      </c>
      <c r="R133" t="s">
        <v>8316</v>
      </c>
      <c r="S133" s="10">
        <f t="shared" si="14"/>
        <v>42541.629178240742</v>
      </c>
      <c r="T133" s="10">
        <f t="shared" si="15"/>
        <v>42556.791666666664</v>
      </c>
      <c r="U133" s="9">
        <f t="shared" si="16"/>
        <v>15</v>
      </c>
      <c r="V133">
        <f>D133*VLOOKUP(H133,CURR,2)</f>
        <v>1200</v>
      </c>
      <c r="W133">
        <f>E133*VLOOKUP(H133,CURR,2)</f>
        <v>0</v>
      </c>
      <c r="X133" s="11">
        <f t="shared" si="17"/>
        <v>0</v>
      </c>
    </row>
    <row r="134" spans="1:2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9">
        <f t="shared" si="13"/>
        <v>94.506172839506178</v>
      </c>
      <c r="Q134" t="s">
        <v>8313</v>
      </c>
      <c r="R134" t="s">
        <v>8316</v>
      </c>
      <c r="S134" s="10">
        <f t="shared" si="14"/>
        <v>41905.60424768518</v>
      </c>
      <c r="T134" s="10">
        <f t="shared" si="15"/>
        <v>41950.645914351851</v>
      </c>
      <c r="U134" s="9">
        <f t="shared" si="16"/>
        <v>45</v>
      </c>
      <c r="V134">
        <f>D134*VLOOKUP(H134,CURR,2)</f>
        <v>80000</v>
      </c>
      <c r="W134">
        <f>E134*VLOOKUP(H134,CURR,2)</f>
        <v>7655</v>
      </c>
      <c r="X134" s="11">
        <f t="shared" si="17"/>
        <v>9.5687499999999995E-2</v>
      </c>
    </row>
    <row r="135" spans="1:2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 t="e">
        <f t="shared" si="13"/>
        <v>#DIV/0!</v>
      </c>
      <c r="Q135" t="s">
        <v>8313</v>
      </c>
      <c r="R135" t="s">
        <v>8316</v>
      </c>
      <c r="S135" s="10">
        <f t="shared" si="14"/>
        <v>42491.599351851844</v>
      </c>
      <c r="T135" s="10">
        <f t="shared" si="15"/>
        <v>42521.521527777775</v>
      </c>
      <c r="U135" s="9">
        <f t="shared" si="16"/>
        <v>29</v>
      </c>
      <c r="V135">
        <f>D135*VLOOKUP(H135,CURR,2)</f>
        <v>71764</v>
      </c>
      <c r="W135">
        <f>E135*VLOOKUP(H135,CURR,2)</f>
        <v>0</v>
      </c>
      <c r="X135" s="11">
        <f t="shared" si="17"/>
        <v>0</v>
      </c>
    </row>
    <row r="136" spans="1:2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 t="e">
        <f t="shared" si="13"/>
        <v>#DIV/0!</v>
      </c>
      <c r="Q136" t="s">
        <v>8313</v>
      </c>
      <c r="R136" t="s">
        <v>8316</v>
      </c>
      <c r="S136" s="10">
        <f t="shared" si="14"/>
        <v>42221.701597222222</v>
      </c>
      <c r="T136" s="10">
        <f t="shared" si="15"/>
        <v>42251.499999999993</v>
      </c>
      <c r="U136" s="9">
        <f t="shared" si="16"/>
        <v>29</v>
      </c>
      <c r="V136">
        <f>D136*VLOOKUP(H136,CURR,2)</f>
        <v>5000</v>
      </c>
      <c r="W136">
        <f>E136*VLOOKUP(H136,CURR,2)</f>
        <v>0</v>
      </c>
      <c r="X136" s="11">
        <f t="shared" si="17"/>
        <v>0</v>
      </c>
    </row>
    <row r="137" spans="1:2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9">
        <f t="shared" si="13"/>
        <v>80.599999999999994</v>
      </c>
      <c r="Q137" t="s">
        <v>8313</v>
      </c>
      <c r="R137" t="s">
        <v>8316</v>
      </c>
      <c r="S137" s="10">
        <f t="shared" si="14"/>
        <v>41788.173576388886</v>
      </c>
      <c r="T137" s="10">
        <f t="shared" si="15"/>
        <v>41821.583333333328</v>
      </c>
      <c r="U137" s="9">
        <f t="shared" si="16"/>
        <v>33</v>
      </c>
      <c r="V137">
        <f>D137*VLOOKUP(H137,CURR,2)</f>
        <v>3000</v>
      </c>
      <c r="W137">
        <f>E137*VLOOKUP(H137,CURR,2)</f>
        <v>403</v>
      </c>
      <c r="X137" s="11">
        <f t="shared" si="17"/>
        <v>0.13433333333333333</v>
      </c>
    </row>
    <row r="138" spans="1:2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 t="e">
        <f t="shared" si="13"/>
        <v>#DIV/0!</v>
      </c>
      <c r="Q138" t="s">
        <v>8313</v>
      </c>
      <c r="R138" t="s">
        <v>8316</v>
      </c>
      <c r="S138" s="10">
        <f t="shared" si="14"/>
        <v>42096.201782407406</v>
      </c>
      <c r="T138" s="10">
        <f t="shared" si="15"/>
        <v>42140.219444444439</v>
      </c>
      <c r="U138" s="9">
        <f t="shared" si="16"/>
        <v>44</v>
      </c>
      <c r="V138">
        <f>D138*VLOOKUP(H138,CURR,2)</f>
        <v>3000</v>
      </c>
      <c r="W138">
        <f>E138*VLOOKUP(H138,CURR,2)</f>
        <v>0</v>
      </c>
      <c r="X138" s="11">
        <f t="shared" si="17"/>
        <v>0</v>
      </c>
    </row>
    <row r="139" spans="1:2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 t="e">
        <f t="shared" si="13"/>
        <v>#DIV/0!</v>
      </c>
      <c r="Q139" t="s">
        <v>8313</v>
      </c>
      <c r="R139" t="s">
        <v>8316</v>
      </c>
      <c r="S139" s="10">
        <f t="shared" si="14"/>
        <v>42239.365659722222</v>
      </c>
      <c r="T139" s="10">
        <f t="shared" si="15"/>
        <v>42289.365659722222</v>
      </c>
      <c r="U139" s="9">
        <f t="shared" si="16"/>
        <v>50</v>
      </c>
      <c r="V139">
        <f>D139*VLOOKUP(H139,CURR,2)</f>
        <v>8250</v>
      </c>
      <c r="W139">
        <f>E139*VLOOKUP(H139,CURR,2)</f>
        <v>0</v>
      </c>
      <c r="X139" s="11">
        <f t="shared" si="17"/>
        <v>0</v>
      </c>
    </row>
    <row r="140" spans="1:2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9">
        <f t="shared" si="13"/>
        <v>81.241379310344826</v>
      </c>
      <c r="Q140" t="s">
        <v>8313</v>
      </c>
      <c r="R140" t="s">
        <v>8316</v>
      </c>
      <c r="S140" s="10">
        <f t="shared" si="14"/>
        <v>42186.049085648141</v>
      </c>
      <c r="T140" s="10">
        <f t="shared" si="15"/>
        <v>42216.999305555553</v>
      </c>
      <c r="U140" s="9">
        <f t="shared" si="16"/>
        <v>30</v>
      </c>
      <c r="V140">
        <f>D140*VLOOKUP(H140,CURR,2)</f>
        <v>150000</v>
      </c>
      <c r="W140">
        <f>E140*VLOOKUP(H140,CURR,2)</f>
        <v>4712</v>
      </c>
      <c r="X140" s="11">
        <f t="shared" si="17"/>
        <v>3.1413333333333335E-2</v>
      </c>
    </row>
    <row r="141" spans="1:2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9">
        <f t="shared" si="13"/>
        <v>500</v>
      </c>
      <c r="Q141" t="s">
        <v>8313</v>
      </c>
      <c r="R141" t="s">
        <v>8316</v>
      </c>
      <c r="S141" s="10">
        <f t="shared" si="14"/>
        <v>42187.712638888886</v>
      </c>
      <c r="T141" s="10">
        <f t="shared" si="15"/>
        <v>42197.712638888886</v>
      </c>
      <c r="U141" s="9">
        <f t="shared" si="16"/>
        <v>10</v>
      </c>
      <c r="V141">
        <f>D141*VLOOKUP(H141,CURR,2)</f>
        <v>500</v>
      </c>
      <c r="W141">
        <f>E141*VLOOKUP(H141,CURR,2)</f>
        <v>500</v>
      </c>
      <c r="X141" s="11">
        <f t="shared" si="17"/>
        <v>1</v>
      </c>
    </row>
    <row r="142" spans="1:2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 t="e">
        <f t="shared" si="13"/>
        <v>#DIV/0!</v>
      </c>
      <c r="Q142" t="s">
        <v>8313</v>
      </c>
      <c r="R142" t="s">
        <v>8316</v>
      </c>
      <c r="S142" s="10">
        <f t="shared" si="14"/>
        <v>42052.989953703705</v>
      </c>
      <c r="T142" s="10">
        <f t="shared" si="15"/>
        <v>42082.948287037034</v>
      </c>
      <c r="U142" s="9">
        <f t="shared" si="16"/>
        <v>29</v>
      </c>
      <c r="V142">
        <f>D142*VLOOKUP(H142,CURR,2)</f>
        <v>200000</v>
      </c>
      <c r="W142">
        <f>E142*VLOOKUP(H142,CURR,2)</f>
        <v>0</v>
      </c>
      <c r="X142" s="11">
        <f t="shared" si="17"/>
        <v>0</v>
      </c>
    </row>
    <row r="143" spans="1:2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9">
        <f t="shared" si="13"/>
        <v>46.178571428571431</v>
      </c>
      <c r="Q143" t="s">
        <v>8313</v>
      </c>
      <c r="R143" t="s">
        <v>8316</v>
      </c>
      <c r="S143" s="10">
        <f t="shared" si="14"/>
        <v>42109.944710648146</v>
      </c>
      <c r="T143" s="10">
        <f t="shared" si="15"/>
        <v>42154.944710648146</v>
      </c>
      <c r="U143" s="9">
        <f t="shared" si="16"/>
        <v>45</v>
      </c>
      <c r="V143">
        <f>D143*VLOOKUP(H143,CURR,2)</f>
        <v>12000</v>
      </c>
      <c r="W143">
        <f>E143*VLOOKUP(H143,CURR,2)</f>
        <v>1293</v>
      </c>
      <c r="X143" s="11">
        <f t="shared" si="17"/>
        <v>0.10775</v>
      </c>
    </row>
    <row r="144" spans="1:2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9">
        <f t="shared" si="13"/>
        <v>10</v>
      </c>
      <c r="Q144" t="s">
        <v>8313</v>
      </c>
      <c r="R144" t="s">
        <v>8316</v>
      </c>
      <c r="S144" s="10">
        <f t="shared" si="14"/>
        <v>41938.684930555552</v>
      </c>
      <c r="T144" s="10">
        <f t="shared" si="15"/>
        <v>41959.726597222216</v>
      </c>
      <c r="U144" s="9">
        <f t="shared" si="16"/>
        <v>21</v>
      </c>
      <c r="V144">
        <f>D144*VLOOKUP(H144,CURR,2)</f>
        <v>3000</v>
      </c>
      <c r="W144">
        <f>E144*VLOOKUP(H144,CURR,2)</f>
        <v>10</v>
      </c>
      <c r="X144" s="11">
        <f t="shared" si="17"/>
        <v>3.3333333333333335E-3</v>
      </c>
    </row>
    <row r="145" spans="1:2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 t="e">
        <f t="shared" si="13"/>
        <v>#DIV/0!</v>
      </c>
      <c r="Q145" t="s">
        <v>8313</v>
      </c>
      <c r="R145" t="s">
        <v>8316</v>
      </c>
      <c r="S145" s="10">
        <f t="shared" si="14"/>
        <v>42558.855810185181</v>
      </c>
      <c r="T145" s="10">
        <f t="shared" si="15"/>
        <v>42616.038194444445</v>
      </c>
      <c r="U145" s="9">
        <f t="shared" si="16"/>
        <v>57</v>
      </c>
      <c r="V145">
        <f>D145*VLOOKUP(H145,CURR,2)</f>
        <v>3960</v>
      </c>
      <c r="W145">
        <f>E145*VLOOKUP(H145,CURR,2)</f>
        <v>0</v>
      </c>
      <c r="X145" s="11">
        <f t="shared" si="17"/>
        <v>0</v>
      </c>
    </row>
    <row r="146" spans="1:2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9">
        <f t="shared" si="13"/>
        <v>55.945945945945944</v>
      </c>
      <c r="Q146" t="s">
        <v>8313</v>
      </c>
      <c r="R146" t="s">
        <v>8316</v>
      </c>
      <c r="S146" s="10">
        <f t="shared" si="14"/>
        <v>42047.554074074076</v>
      </c>
      <c r="T146" s="10">
        <f t="shared" si="15"/>
        <v>42107.512407407405</v>
      </c>
      <c r="U146" s="9">
        <f t="shared" si="16"/>
        <v>59</v>
      </c>
      <c r="V146">
        <f>D146*VLOOKUP(H146,CURR,2)</f>
        <v>5700</v>
      </c>
      <c r="W146">
        <f>E146*VLOOKUP(H146,CURR,2)</f>
        <v>1573.2</v>
      </c>
      <c r="X146" s="11">
        <f t="shared" si="17"/>
        <v>0.27600000000000002</v>
      </c>
    </row>
    <row r="147" spans="1:2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9">
        <f t="shared" si="13"/>
        <v>37.555555555555557</v>
      </c>
      <c r="Q147" t="s">
        <v>8313</v>
      </c>
      <c r="R147" t="s">
        <v>8316</v>
      </c>
      <c r="S147" s="10">
        <f t="shared" si="14"/>
        <v>42200.333935185183</v>
      </c>
      <c r="T147" s="10">
        <f t="shared" si="15"/>
        <v>42227.333935185183</v>
      </c>
      <c r="U147" s="9">
        <f t="shared" si="16"/>
        <v>27</v>
      </c>
      <c r="V147">
        <f>D147*VLOOKUP(H147,CURR,2)</f>
        <v>4500</v>
      </c>
      <c r="W147">
        <f>E147*VLOOKUP(H147,CURR,2)</f>
        <v>338</v>
      </c>
      <c r="X147" s="11">
        <f t="shared" si="17"/>
        <v>7.5111111111111115E-2</v>
      </c>
    </row>
    <row r="148" spans="1:2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9">
        <f t="shared" si="13"/>
        <v>38.333333333333336</v>
      </c>
      <c r="Q148" t="s">
        <v>8313</v>
      </c>
      <c r="R148" t="s">
        <v>8316</v>
      </c>
      <c r="S148" s="10">
        <f t="shared" si="14"/>
        <v>42692.807847222219</v>
      </c>
      <c r="T148" s="10">
        <f t="shared" si="15"/>
        <v>42752.807847222219</v>
      </c>
      <c r="U148" s="9">
        <f t="shared" si="16"/>
        <v>60</v>
      </c>
      <c r="V148">
        <f>D148*VLOOKUP(H148,CURR,2)</f>
        <v>20000</v>
      </c>
      <c r="W148">
        <f>E148*VLOOKUP(H148,CURR,2)</f>
        <v>115</v>
      </c>
      <c r="X148" s="11">
        <f t="shared" si="17"/>
        <v>5.7499999999999999E-3</v>
      </c>
    </row>
    <row r="149" spans="1:2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 t="e">
        <f t="shared" si="13"/>
        <v>#DIV/0!</v>
      </c>
      <c r="Q149" t="s">
        <v>8313</v>
      </c>
      <c r="R149" t="s">
        <v>8316</v>
      </c>
      <c r="S149" s="10">
        <f t="shared" si="14"/>
        <v>41969.559490740743</v>
      </c>
      <c r="T149" s="10">
        <f t="shared" si="15"/>
        <v>42012.554166666661</v>
      </c>
      <c r="U149" s="9">
        <f t="shared" si="16"/>
        <v>42</v>
      </c>
      <c r="V149">
        <f>D149*VLOOKUP(H149,CURR,2)</f>
        <v>8960</v>
      </c>
      <c r="W149">
        <f>E149*VLOOKUP(H149,CURR,2)</f>
        <v>0</v>
      </c>
      <c r="X149" s="11">
        <f t="shared" si="17"/>
        <v>0</v>
      </c>
    </row>
    <row r="150" spans="1:2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9">
        <f t="shared" si="13"/>
        <v>20</v>
      </c>
      <c r="Q150" t="s">
        <v>8313</v>
      </c>
      <c r="R150" t="s">
        <v>8316</v>
      </c>
      <c r="S150" s="10">
        <f t="shared" si="14"/>
        <v>42397.073333333326</v>
      </c>
      <c r="T150" s="10">
        <f t="shared" si="15"/>
        <v>42427.073333333326</v>
      </c>
      <c r="U150" s="9">
        <f t="shared" si="16"/>
        <v>30</v>
      </c>
      <c r="V150">
        <f>D150*VLOOKUP(H150,CURR,2)</f>
        <v>50000</v>
      </c>
      <c r="W150">
        <f>E150*VLOOKUP(H150,CURR,2)</f>
        <v>40</v>
      </c>
      <c r="X150" s="11">
        <f t="shared" si="17"/>
        <v>8.0000000000000004E-4</v>
      </c>
    </row>
    <row r="151" spans="1:2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9">
        <f t="shared" si="13"/>
        <v>15.333333333333334</v>
      </c>
      <c r="Q151" t="s">
        <v>8313</v>
      </c>
      <c r="R151" t="s">
        <v>8316</v>
      </c>
      <c r="S151" s="10">
        <f t="shared" si="14"/>
        <v>41967.963773148142</v>
      </c>
      <c r="T151" s="10">
        <f t="shared" si="15"/>
        <v>41998.124999999993</v>
      </c>
      <c r="U151" s="9">
        <f t="shared" si="16"/>
        <v>30</v>
      </c>
      <c r="V151">
        <f>D151*VLOOKUP(H151,CURR,2)</f>
        <v>10000</v>
      </c>
      <c r="W151">
        <f>E151*VLOOKUP(H151,CURR,2)</f>
        <v>92</v>
      </c>
      <c r="X151" s="11">
        <f t="shared" si="17"/>
        <v>9.1999999999999998E-3</v>
      </c>
    </row>
    <row r="152" spans="1:2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9">
        <f t="shared" si="13"/>
        <v>449.43283582089555</v>
      </c>
      <c r="Q152" t="s">
        <v>8313</v>
      </c>
      <c r="R152" t="s">
        <v>8316</v>
      </c>
      <c r="S152" s="10">
        <f t="shared" si="14"/>
        <v>42089.95349537037</v>
      </c>
      <c r="T152" s="10">
        <f t="shared" si="15"/>
        <v>42149.95349537037</v>
      </c>
      <c r="U152" s="9">
        <f t="shared" si="16"/>
        <v>60</v>
      </c>
      <c r="V152">
        <f>D152*VLOOKUP(H152,CURR,2)</f>
        <v>130000</v>
      </c>
      <c r="W152">
        <f>E152*VLOOKUP(H152,CURR,2)</f>
        <v>30112</v>
      </c>
      <c r="X152" s="11">
        <f t="shared" si="17"/>
        <v>0.23163076923076922</v>
      </c>
    </row>
    <row r="153" spans="1:2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9">
        <f t="shared" si="13"/>
        <v>28</v>
      </c>
      <c r="Q153" t="s">
        <v>8313</v>
      </c>
      <c r="R153" t="s">
        <v>8316</v>
      </c>
      <c r="S153" s="10">
        <f t="shared" si="14"/>
        <v>42113.342488425922</v>
      </c>
      <c r="T153" s="10">
        <f t="shared" si="15"/>
        <v>42173.342488425922</v>
      </c>
      <c r="U153" s="9">
        <f t="shared" si="16"/>
        <v>60</v>
      </c>
      <c r="V153">
        <f>D153*VLOOKUP(H153,CURR,2)</f>
        <v>180000</v>
      </c>
      <c r="W153">
        <f>E153*VLOOKUP(H153,CURR,2)</f>
        <v>100.8</v>
      </c>
      <c r="X153" s="11">
        <f t="shared" si="17"/>
        <v>5.5999999999999995E-4</v>
      </c>
    </row>
    <row r="154" spans="1:2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9">
        <f t="shared" si="13"/>
        <v>15</v>
      </c>
      <c r="Q154" t="s">
        <v>8313</v>
      </c>
      <c r="R154" t="s">
        <v>8316</v>
      </c>
      <c r="S154" s="10">
        <f t="shared" si="14"/>
        <v>41874.869212962956</v>
      </c>
      <c r="T154" s="10">
        <f t="shared" si="15"/>
        <v>41904.869212962956</v>
      </c>
      <c r="U154" s="9">
        <f t="shared" si="16"/>
        <v>30</v>
      </c>
      <c r="V154">
        <f>D154*VLOOKUP(H154,CURR,2)</f>
        <v>380000</v>
      </c>
      <c r="W154">
        <f>E154*VLOOKUP(H154,CURR,2)</f>
        <v>30</v>
      </c>
      <c r="X154" s="11">
        <f t="shared" si="17"/>
        <v>7.8947368421052633E-5</v>
      </c>
    </row>
    <row r="155" spans="1:2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9">
        <f t="shared" si="13"/>
        <v>35.9</v>
      </c>
      <c r="Q155" t="s">
        <v>8313</v>
      </c>
      <c r="R155" t="s">
        <v>8316</v>
      </c>
      <c r="S155" s="10">
        <f t="shared" si="14"/>
        <v>41933.377824074072</v>
      </c>
      <c r="T155" s="10">
        <f t="shared" si="15"/>
        <v>41975.419490740744</v>
      </c>
      <c r="U155" s="9">
        <f t="shared" si="16"/>
        <v>42</v>
      </c>
      <c r="V155">
        <f>D155*VLOOKUP(H155,CURR,2)</f>
        <v>50000</v>
      </c>
      <c r="W155">
        <f>E155*VLOOKUP(H155,CURR,2)</f>
        <v>359</v>
      </c>
      <c r="X155" s="11">
        <f t="shared" si="17"/>
        <v>7.1799999999999998E-3</v>
      </c>
    </row>
    <row r="156" spans="1:2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9">
        <f t="shared" si="13"/>
        <v>13.333333333333334</v>
      </c>
      <c r="Q156" t="s">
        <v>8313</v>
      </c>
      <c r="R156" t="s">
        <v>8316</v>
      </c>
      <c r="S156" s="10">
        <f t="shared" si="14"/>
        <v>42115.339062499996</v>
      </c>
      <c r="T156" s="10">
        <f t="shared" si="15"/>
        <v>42158.339062499996</v>
      </c>
      <c r="U156" s="9">
        <f t="shared" si="16"/>
        <v>43</v>
      </c>
      <c r="V156">
        <f>D156*VLOOKUP(H156,CURR,2)</f>
        <v>1500</v>
      </c>
      <c r="W156">
        <f>E156*VLOOKUP(H156,CURR,2)</f>
        <v>40</v>
      </c>
      <c r="X156" s="11">
        <f t="shared" si="17"/>
        <v>2.6666666666666668E-2</v>
      </c>
    </row>
    <row r="157" spans="1:2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9">
        <f t="shared" si="13"/>
        <v>20.25</v>
      </c>
      <c r="Q157" t="s">
        <v>8313</v>
      </c>
      <c r="R157" t="s">
        <v>8316</v>
      </c>
      <c r="S157" s="10">
        <f t="shared" si="14"/>
        <v>42168.351099537038</v>
      </c>
      <c r="T157" s="10">
        <f t="shared" si="15"/>
        <v>42208.351099537038</v>
      </c>
      <c r="U157" s="9">
        <f t="shared" si="16"/>
        <v>40</v>
      </c>
      <c r="V157">
        <f>D157*VLOOKUP(H157,CURR,2)</f>
        <v>1350000</v>
      </c>
      <c r="W157">
        <f>E157*VLOOKUP(H157,CURR,2)</f>
        <v>81</v>
      </c>
      <c r="X157" s="11">
        <f t="shared" si="17"/>
        <v>6.0000000000000002E-5</v>
      </c>
    </row>
    <row r="158" spans="1:2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9">
        <f t="shared" si="13"/>
        <v>119</v>
      </c>
      <c r="Q158" t="s">
        <v>8313</v>
      </c>
      <c r="R158" t="s">
        <v>8316</v>
      </c>
      <c r="S158" s="10">
        <f t="shared" si="14"/>
        <v>41793.916620370372</v>
      </c>
      <c r="T158" s="10">
        <f t="shared" si="15"/>
        <v>41853.916620370372</v>
      </c>
      <c r="U158" s="9">
        <f t="shared" si="16"/>
        <v>60</v>
      </c>
      <c r="V158">
        <f>D158*VLOOKUP(H158,CURR,2)</f>
        <v>26600</v>
      </c>
      <c r="W158">
        <f>E158*VLOOKUP(H158,CURR,2)</f>
        <v>1356.6</v>
      </c>
      <c r="X158" s="11">
        <f t="shared" si="17"/>
        <v>5.0999999999999997E-2</v>
      </c>
    </row>
    <row r="159" spans="1:2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9">
        <f t="shared" si="13"/>
        <v>4</v>
      </c>
      <c r="Q159" t="s">
        <v>8313</v>
      </c>
      <c r="R159" t="s">
        <v>8316</v>
      </c>
      <c r="S159" s="10">
        <f t="shared" si="14"/>
        <v>42396.703379629624</v>
      </c>
      <c r="T159" s="10">
        <f t="shared" si="15"/>
        <v>42426.703379629624</v>
      </c>
      <c r="U159" s="9">
        <f t="shared" si="16"/>
        <v>30</v>
      </c>
      <c r="V159">
        <f>D159*VLOOKUP(H159,CURR,2)</f>
        <v>2995</v>
      </c>
      <c r="W159">
        <f>E159*VLOOKUP(H159,CURR,2)</f>
        <v>8</v>
      </c>
      <c r="X159" s="11">
        <f t="shared" si="17"/>
        <v>2.671118530884808E-3</v>
      </c>
    </row>
    <row r="160" spans="1:2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 t="e">
        <f t="shared" si="13"/>
        <v>#DIV/0!</v>
      </c>
      <c r="Q160" t="s">
        <v>8313</v>
      </c>
      <c r="R160" t="s">
        <v>8316</v>
      </c>
      <c r="S160" s="10">
        <f t="shared" si="14"/>
        <v>41903.868379629625</v>
      </c>
      <c r="T160" s="10">
        <f t="shared" si="15"/>
        <v>41933.868379629625</v>
      </c>
      <c r="U160" s="9">
        <f t="shared" si="16"/>
        <v>30</v>
      </c>
      <c r="V160">
        <f>D160*VLOOKUP(H160,CURR,2)</f>
        <v>5000</v>
      </c>
      <c r="W160">
        <f>E160*VLOOKUP(H160,CURR,2)</f>
        <v>0</v>
      </c>
      <c r="X160" s="11">
        <f t="shared" si="17"/>
        <v>0</v>
      </c>
    </row>
    <row r="161" spans="1:2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9">
        <f t="shared" si="13"/>
        <v>10</v>
      </c>
      <c r="Q161" t="s">
        <v>8313</v>
      </c>
      <c r="R161" t="s">
        <v>8316</v>
      </c>
      <c r="S161" s="10">
        <f t="shared" si="14"/>
        <v>42514.226215277777</v>
      </c>
      <c r="T161" s="10">
        <f t="shared" si="15"/>
        <v>42554.226215277777</v>
      </c>
      <c r="U161" s="9">
        <f t="shared" si="16"/>
        <v>40</v>
      </c>
      <c r="V161">
        <f>D161*VLOOKUP(H161,CURR,2)</f>
        <v>500000</v>
      </c>
      <c r="W161">
        <f>E161*VLOOKUP(H161,CURR,2)</f>
        <v>10</v>
      </c>
      <c r="X161" s="11">
        <f t="shared" si="17"/>
        <v>2.0000000000000002E-5</v>
      </c>
    </row>
    <row r="162" spans="1:2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 t="e">
        <f t="shared" si="13"/>
        <v>#DIV/0!</v>
      </c>
      <c r="Q162" t="s">
        <v>8313</v>
      </c>
      <c r="R162" t="s">
        <v>8317</v>
      </c>
      <c r="S162" s="10">
        <f t="shared" si="14"/>
        <v>42171.70475694444</v>
      </c>
      <c r="T162" s="10">
        <f t="shared" si="15"/>
        <v>42231.70475694444</v>
      </c>
      <c r="U162" s="9">
        <f t="shared" si="16"/>
        <v>60</v>
      </c>
      <c r="V162">
        <f>D162*VLOOKUP(H162,CURR,2)</f>
        <v>5000</v>
      </c>
      <c r="W162">
        <f>E162*VLOOKUP(H162,CURR,2)</f>
        <v>0</v>
      </c>
      <c r="X162" s="11">
        <f t="shared" si="17"/>
        <v>0</v>
      </c>
    </row>
    <row r="163" spans="1:2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9">
        <f t="shared" si="13"/>
        <v>5</v>
      </c>
      <c r="Q163" t="s">
        <v>8313</v>
      </c>
      <c r="R163" t="s">
        <v>8317</v>
      </c>
      <c r="S163" s="10">
        <f t="shared" si="14"/>
        <v>41792.479108796295</v>
      </c>
      <c r="T163" s="10">
        <f t="shared" si="15"/>
        <v>41822.479108796295</v>
      </c>
      <c r="U163" s="9">
        <f t="shared" si="16"/>
        <v>30</v>
      </c>
      <c r="V163">
        <f>D163*VLOOKUP(H163,CURR,2)</f>
        <v>50000</v>
      </c>
      <c r="W163">
        <f>E163*VLOOKUP(H163,CURR,2)</f>
        <v>5</v>
      </c>
      <c r="X163" s="11">
        <f t="shared" si="17"/>
        <v>1E-4</v>
      </c>
    </row>
    <row r="164" spans="1:2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9">
        <f t="shared" si="13"/>
        <v>43.5</v>
      </c>
      <c r="Q164" t="s">
        <v>8313</v>
      </c>
      <c r="R164" t="s">
        <v>8317</v>
      </c>
      <c r="S164" s="10">
        <f t="shared" si="14"/>
        <v>41834.91847222222</v>
      </c>
      <c r="T164" s="10">
        <f t="shared" si="15"/>
        <v>41867.779166666667</v>
      </c>
      <c r="U164" s="9">
        <f t="shared" si="16"/>
        <v>32</v>
      </c>
      <c r="V164">
        <f>D164*VLOOKUP(H164,CURR,2)</f>
        <v>2800</v>
      </c>
      <c r="W164">
        <f>E164*VLOOKUP(H164,CURR,2)</f>
        <v>435</v>
      </c>
      <c r="X164" s="11">
        <f t="shared" si="17"/>
        <v>0.15535714285714286</v>
      </c>
    </row>
    <row r="165" spans="1:2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 t="e">
        <f t="shared" si="13"/>
        <v>#DIV/0!</v>
      </c>
      <c r="Q165" t="s">
        <v>8313</v>
      </c>
      <c r="R165" t="s">
        <v>8317</v>
      </c>
      <c r="S165" s="10">
        <f t="shared" si="14"/>
        <v>42243.752939814811</v>
      </c>
      <c r="T165" s="10">
        <f t="shared" si="15"/>
        <v>42277.791666666664</v>
      </c>
      <c r="U165" s="9">
        <f t="shared" si="16"/>
        <v>34</v>
      </c>
      <c r="V165">
        <f>D165*VLOOKUP(H165,CURR,2)</f>
        <v>2000000</v>
      </c>
      <c r="W165">
        <f>E165*VLOOKUP(H165,CURR,2)</f>
        <v>0</v>
      </c>
      <c r="X165" s="11">
        <f t="shared" si="17"/>
        <v>0</v>
      </c>
    </row>
    <row r="166" spans="1:2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9">
        <f t="shared" si="13"/>
        <v>91.428571428571431</v>
      </c>
      <c r="Q166" t="s">
        <v>8313</v>
      </c>
      <c r="R166" t="s">
        <v>8317</v>
      </c>
      <c r="S166" s="10">
        <f t="shared" si="14"/>
        <v>41841.554409722223</v>
      </c>
      <c r="T166" s="10">
        <f t="shared" si="15"/>
        <v>41901.554409722223</v>
      </c>
      <c r="U166" s="9">
        <f t="shared" si="16"/>
        <v>60</v>
      </c>
      <c r="V166">
        <f>D166*VLOOKUP(H166,CURR,2)</f>
        <v>120000</v>
      </c>
      <c r="W166">
        <f>E166*VLOOKUP(H166,CURR,2)</f>
        <v>640</v>
      </c>
      <c r="X166" s="11">
        <f t="shared" si="17"/>
        <v>5.3333333333333332E-3</v>
      </c>
    </row>
    <row r="167" spans="1:2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 t="e">
        <f t="shared" si="13"/>
        <v>#DIV/0!</v>
      </c>
      <c r="Q167" t="s">
        <v>8313</v>
      </c>
      <c r="R167" t="s">
        <v>8317</v>
      </c>
      <c r="S167" s="10">
        <f t="shared" si="14"/>
        <v>42351.450509259252</v>
      </c>
      <c r="T167" s="10">
        <f t="shared" si="15"/>
        <v>42381.450509259252</v>
      </c>
      <c r="U167" s="9">
        <f t="shared" si="16"/>
        <v>30</v>
      </c>
      <c r="V167">
        <f>D167*VLOOKUP(H167,CURR,2)</f>
        <v>21760</v>
      </c>
      <c r="W167">
        <f>E167*VLOOKUP(H167,CURR,2)</f>
        <v>0</v>
      </c>
      <c r="X167" s="11">
        <f t="shared" si="17"/>
        <v>0</v>
      </c>
    </row>
    <row r="168" spans="1:2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9">
        <f t="shared" si="13"/>
        <v>3000</v>
      </c>
      <c r="Q168" t="s">
        <v>8313</v>
      </c>
      <c r="R168" t="s">
        <v>8317</v>
      </c>
      <c r="S168" s="10">
        <f t="shared" si="14"/>
        <v>42720.867615740739</v>
      </c>
      <c r="T168" s="10">
        <f t="shared" si="15"/>
        <v>42750.867615740739</v>
      </c>
      <c r="U168" s="9">
        <f t="shared" si="16"/>
        <v>30</v>
      </c>
      <c r="V168">
        <f>D168*VLOOKUP(H168,CURR,2)</f>
        <v>5000</v>
      </c>
      <c r="W168">
        <f>E168*VLOOKUP(H168,CURR,2)</f>
        <v>3000</v>
      </c>
      <c r="X168" s="11">
        <f t="shared" si="17"/>
        <v>0.6</v>
      </c>
    </row>
    <row r="169" spans="1:2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9">
        <f t="shared" si="13"/>
        <v>5.5</v>
      </c>
      <c r="Q169" t="s">
        <v>8313</v>
      </c>
      <c r="R169" t="s">
        <v>8317</v>
      </c>
      <c r="S169" s="10">
        <f t="shared" si="14"/>
        <v>42160.719155092585</v>
      </c>
      <c r="T169" s="10">
        <f t="shared" si="15"/>
        <v>42220.719155092585</v>
      </c>
      <c r="U169" s="9">
        <f t="shared" si="16"/>
        <v>60</v>
      </c>
      <c r="V169">
        <f>D169*VLOOKUP(H169,CURR,2)</f>
        <v>110000</v>
      </c>
      <c r="W169">
        <f>E169*VLOOKUP(H169,CURR,2)</f>
        <v>11</v>
      </c>
      <c r="X169" s="11">
        <f t="shared" si="17"/>
        <v>1E-4</v>
      </c>
    </row>
    <row r="170" spans="1:2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9">
        <f t="shared" si="13"/>
        <v>108.33333333333333</v>
      </c>
      <c r="Q170" t="s">
        <v>8313</v>
      </c>
      <c r="R170" t="s">
        <v>8317</v>
      </c>
      <c r="S170" s="10">
        <f t="shared" si="14"/>
        <v>42052.626967592594</v>
      </c>
      <c r="T170" s="10">
        <f t="shared" si="15"/>
        <v>42082.585300925923</v>
      </c>
      <c r="U170" s="9">
        <f t="shared" si="16"/>
        <v>29</v>
      </c>
      <c r="V170">
        <f>D170*VLOOKUP(H170,CURR,2)</f>
        <v>8000</v>
      </c>
      <c r="W170">
        <f>E170*VLOOKUP(H170,CURR,2)</f>
        <v>325</v>
      </c>
      <c r="X170" s="11">
        <f t="shared" si="17"/>
        <v>4.0625000000000001E-2</v>
      </c>
    </row>
    <row r="171" spans="1:2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9">
        <f t="shared" si="13"/>
        <v>56</v>
      </c>
      <c r="Q171" t="s">
        <v>8313</v>
      </c>
      <c r="R171" t="s">
        <v>8317</v>
      </c>
      <c r="S171" s="10">
        <f t="shared" si="14"/>
        <v>41900.296979166662</v>
      </c>
      <c r="T171" s="10">
        <f t="shared" si="15"/>
        <v>41930.296979166662</v>
      </c>
      <c r="U171" s="9">
        <f t="shared" si="16"/>
        <v>30</v>
      </c>
      <c r="V171">
        <f>D171*VLOOKUP(H171,CURR,2)</f>
        <v>3200</v>
      </c>
      <c r="W171">
        <f>E171*VLOOKUP(H171,CURR,2)</f>
        <v>716.80000000000007</v>
      </c>
      <c r="X171" s="11">
        <f t="shared" si="17"/>
        <v>0.22400000000000003</v>
      </c>
    </row>
    <row r="172" spans="1:2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9">
        <f t="shared" si="13"/>
        <v>32.5</v>
      </c>
      <c r="Q172" t="s">
        <v>8313</v>
      </c>
      <c r="R172" t="s">
        <v>8317</v>
      </c>
      <c r="S172" s="10">
        <f t="shared" si="14"/>
        <v>42216.769479166665</v>
      </c>
      <c r="T172" s="10">
        <f t="shared" si="15"/>
        <v>42246.019444444442</v>
      </c>
      <c r="U172" s="9">
        <f t="shared" si="16"/>
        <v>29</v>
      </c>
      <c r="V172">
        <f>D172*VLOOKUP(H172,CURR,2)</f>
        <v>10000</v>
      </c>
      <c r="W172">
        <f>E172*VLOOKUP(H172,CURR,2)</f>
        <v>325</v>
      </c>
      <c r="X172" s="11">
        <f t="shared" si="17"/>
        <v>3.2500000000000001E-2</v>
      </c>
    </row>
    <row r="173" spans="1:2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9">
        <f t="shared" si="13"/>
        <v>1</v>
      </c>
      <c r="Q173" t="s">
        <v>8313</v>
      </c>
      <c r="R173" t="s">
        <v>8317</v>
      </c>
      <c r="S173" s="10">
        <f t="shared" si="14"/>
        <v>42533.972384259258</v>
      </c>
      <c r="T173" s="10">
        <f t="shared" si="15"/>
        <v>42593.972384259258</v>
      </c>
      <c r="U173" s="9">
        <f t="shared" si="16"/>
        <v>60</v>
      </c>
      <c r="V173">
        <f>D173*VLOOKUP(H173,CURR,2)</f>
        <v>50000</v>
      </c>
      <c r="W173">
        <f>E173*VLOOKUP(H173,CURR,2)</f>
        <v>1</v>
      </c>
      <c r="X173" s="11">
        <f t="shared" si="17"/>
        <v>2.0000000000000002E-5</v>
      </c>
    </row>
    <row r="174" spans="1:2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 t="e">
        <f t="shared" si="13"/>
        <v>#DIV/0!</v>
      </c>
      <c r="Q174" t="s">
        <v>8313</v>
      </c>
      <c r="R174" t="s">
        <v>8317</v>
      </c>
      <c r="S174" s="10">
        <f t="shared" si="14"/>
        <v>42047.186608796292</v>
      </c>
      <c r="T174" s="10">
        <f t="shared" si="15"/>
        <v>42082.144942129627</v>
      </c>
      <c r="U174" s="9">
        <f t="shared" si="16"/>
        <v>34</v>
      </c>
      <c r="V174">
        <f>D174*VLOOKUP(H174,CURR,2)</f>
        <v>95000</v>
      </c>
      <c r="W174">
        <f>E174*VLOOKUP(H174,CURR,2)</f>
        <v>0</v>
      </c>
      <c r="X174" s="11">
        <f t="shared" si="17"/>
        <v>0</v>
      </c>
    </row>
    <row r="175" spans="1:2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 t="e">
        <f t="shared" si="13"/>
        <v>#DIV/0!</v>
      </c>
      <c r="Q175" t="s">
        <v>8313</v>
      </c>
      <c r="R175" t="s">
        <v>8317</v>
      </c>
      <c r="S175" s="10">
        <f t="shared" si="14"/>
        <v>42033.364675925921</v>
      </c>
      <c r="T175" s="10">
        <f t="shared" si="15"/>
        <v>42063.364675925921</v>
      </c>
      <c r="U175" s="9">
        <f t="shared" si="16"/>
        <v>30</v>
      </c>
      <c r="V175">
        <f>D175*VLOOKUP(H175,CURR,2)</f>
        <v>1420.8</v>
      </c>
      <c r="W175">
        <f>E175*VLOOKUP(H175,CURR,2)</f>
        <v>0</v>
      </c>
      <c r="X175" s="11">
        <f t="shared" si="17"/>
        <v>0</v>
      </c>
    </row>
    <row r="176" spans="1:2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 t="e">
        <f t="shared" si="13"/>
        <v>#DIV/0!</v>
      </c>
      <c r="Q176" t="s">
        <v>8313</v>
      </c>
      <c r="R176" t="s">
        <v>8317</v>
      </c>
      <c r="S176" s="10">
        <f t="shared" si="14"/>
        <v>42072.55064814815</v>
      </c>
      <c r="T176" s="10">
        <f t="shared" si="15"/>
        <v>42132.55064814815</v>
      </c>
      <c r="U176" s="9">
        <f t="shared" si="16"/>
        <v>60</v>
      </c>
      <c r="V176">
        <f>D176*VLOOKUP(H176,CURR,2)</f>
        <v>6779.9999999999991</v>
      </c>
      <c r="W176">
        <f>E176*VLOOKUP(H176,CURR,2)</f>
        <v>0</v>
      </c>
      <c r="X176" s="11">
        <f t="shared" si="17"/>
        <v>0</v>
      </c>
    </row>
    <row r="177" spans="1:2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9">
        <f t="shared" si="13"/>
        <v>49.884615384615387</v>
      </c>
      <c r="Q177" t="s">
        <v>8313</v>
      </c>
      <c r="R177" t="s">
        <v>8317</v>
      </c>
      <c r="S177" s="10">
        <f t="shared" si="14"/>
        <v>41855.569571759253</v>
      </c>
      <c r="T177" s="10">
        <f t="shared" si="15"/>
        <v>41880.569571759253</v>
      </c>
      <c r="U177" s="9">
        <f t="shared" si="16"/>
        <v>25</v>
      </c>
      <c r="V177">
        <f>D177*VLOOKUP(H177,CURR,2)</f>
        <v>25600</v>
      </c>
      <c r="W177">
        <f>E177*VLOOKUP(H177,CURR,2)</f>
        <v>1660.16</v>
      </c>
      <c r="X177" s="11">
        <f t="shared" si="17"/>
        <v>6.4850000000000005E-2</v>
      </c>
    </row>
    <row r="178" spans="1:2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 t="e">
        <f t="shared" si="13"/>
        <v>#DIV/0!</v>
      </c>
      <c r="Q178" t="s">
        <v>8313</v>
      </c>
      <c r="R178" t="s">
        <v>8317</v>
      </c>
      <c r="S178" s="10">
        <f t="shared" si="14"/>
        <v>42191.615729166668</v>
      </c>
      <c r="T178" s="10">
        <f t="shared" si="15"/>
        <v>42221.615729166668</v>
      </c>
      <c r="U178" s="9">
        <f t="shared" si="16"/>
        <v>30</v>
      </c>
      <c r="V178">
        <f>D178*VLOOKUP(H178,CURR,2)</f>
        <v>1500</v>
      </c>
      <c r="W178">
        <f>E178*VLOOKUP(H178,CURR,2)</f>
        <v>0</v>
      </c>
      <c r="X178" s="11">
        <f t="shared" si="17"/>
        <v>0</v>
      </c>
    </row>
    <row r="179" spans="1:2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9">
        <f t="shared" si="13"/>
        <v>25.714285714285715</v>
      </c>
      <c r="Q179" t="s">
        <v>8313</v>
      </c>
      <c r="R179" t="s">
        <v>8317</v>
      </c>
      <c r="S179" s="10">
        <f t="shared" si="14"/>
        <v>42069.839421296296</v>
      </c>
      <c r="T179" s="10">
        <f t="shared" si="15"/>
        <v>42086.797754629624</v>
      </c>
      <c r="U179" s="9">
        <f t="shared" si="16"/>
        <v>16</v>
      </c>
      <c r="V179">
        <f>D179*VLOOKUP(H179,CURR,2)</f>
        <v>450</v>
      </c>
      <c r="W179">
        <f>E179*VLOOKUP(H179,CURR,2)</f>
        <v>180</v>
      </c>
      <c r="X179" s="11">
        <f t="shared" si="17"/>
        <v>0.4</v>
      </c>
    </row>
    <row r="180" spans="1:2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 t="e">
        <f t="shared" si="13"/>
        <v>#DIV/0!</v>
      </c>
      <c r="Q180" t="s">
        <v>8313</v>
      </c>
      <c r="R180" t="s">
        <v>8317</v>
      </c>
      <c r="S180" s="10">
        <f t="shared" si="14"/>
        <v>42304.747048611105</v>
      </c>
      <c r="T180" s="10">
        <f t="shared" si="15"/>
        <v>42334.788715277777</v>
      </c>
      <c r="U180" s="9">
        <f t="shared" si="16"/>
        <v>30</v>
      </c>
      <c r="V180">
        <f>D180*VLOOKUP(H180,CURR,2)</f>
        <v>565000</v>
      </c>
      <c r="W180">
        <f>E180*VLOOKUP(H180,CURR,2)</f>
        <v>0</v>
      </c>
      <c r="X180" s="11">
        <f t="shared" si="17"/>
        <v>0</v>
      </c>
    </row>
    <row r="181" spans="1:2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9">
        <f t="shared" si="13"/>
        <v>100</v>
      </c>
      <c r="Q181" t="s">
        <v>8313</v>
      </c>
      <c r="R181" t="s">
        <v>8317</v>
      </c>
      <c r="S181" s="10">
        <f t="shared" si="14"/>
        <v>42402.872164351851</v>
      </c>
      <c r="T181" s="10">
        <f t="shared" si="15"/>
        <v>42432.872164351851</v>
      </c>
      <c r="U181" s="9">
        <f t="shared" si="16"/>
        <v>30</v>
      </c>
      <c r="V181">
        <f>D181*VLOOKUP(H181,CURR,2)</f>
        <v>1000</v>
      </c>
      <c r="W181">
        <f>E181*VLOOKUP(H181,CURR,2)</f>
        <v>200</v>
      </c>
      <c r="X181" s="11">
        <f t="shared" si="17"/>
        <v>0.2</v>
      </c>
    </row>
    <row r="182" spans="1:2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9">
        <f t="shared" si="13"/>
        <v>30.846153846153847</v>
      </c>
      <c r="Q182" t="s">
        <v>8313</v>
      </c>
      <c r="R182" t="s">
        <v>8317</v>
      </c>
      <c r="S182" s="10">
        <f t="shared" si="14"/>
        <v>42067.782905092587</v>
      </c>
      <c r="T182" s="10">
        <f t="shared" si="15"/>
        <v>42107.583333333336</v>
      </c>
      <c r="U182" s="9">
        <f t="shared" si="16"/>
        <v>39</v>
      </c>
      <c r="V182">
        <f>D182*VLOOKUP(H182,CURR,2)</f>
        <v>1536</v>
      </c>
      <c r="W182">
        <f>E182*VLOOKUP(H182,CURR,2)</f>
        <v>513.28</v>
      </c>
      <c r="X182" s="11">
        <f t="shared" si="17"/>
        <v>0.33416666666666667</v>
      </c>
    </row>
    <row r="183" spans="1:2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9">
        <f t="shared" si="13"/>
        <v>180.5</v>
      </c>
      <c r="Q183" t="s">
        <v>8313</v>
      </c>
      <c r="R183" t="s">
        <v>8317</v>
      </c>
      <c r="S183" s="10">
        <f t="shared" si="14"/>
        <v>42147.533506944441</v>
      </c>
      <c r="T183" s="10">
        <f t="shared" si="15"/>
        <v>42177.533506944441</v>
      </c>
      <c r="U183" s="9">
        <f t="shared" si="16"/>
        <v>30</v>
      </c>
      <c r="V183">
        <f>D183*VLOOKUP(H183,CURR,2)</f>
        <v>4381.4400000000005</v>
      </c>
      <c r="W183">
        <f>E183*VLOOKUP(H183,CURR,2)</f>
        <v>924.16</v>
      </c>
      <c r="X183" s="11">
        <f t="shared" si="17"/>
        <v>0.2109260882267017</v>
      </c>
    </row>
    <row r="184" spans="1:2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 t="e">
        <f t="shared" si="13"/>
        <v>#DIV/0!</v>
      </c>
      <c r="Q184" t="s">
        <v>8313</v>
      </c>
      <c r="R184" t="s">
        <v>8317</v>
      </c>
      <c r="S184" s="10">
        <f t="shared" si="14"/>
        <v>42711.803611111107</v>
      </c>
      <c r="T184" s="10">
        <f t="shared" si="15"/>
        <v>42741.803611111107</v>
      </c>
      <c r="U184" s="9">
        <f t="shared" si="16"/>
        <v>30</v>
      </c>
      <c r="V184">
        <f>D184*VLOOKUP(H184,CURR,2)</f>
        <v>1000</v>
      </c>
      <c r="W184">
        <f>E184*VLOOKUP(H184,CURR,2)</f>
        <v>0</v>
      </c>
      <c r="X184" s="11">
        <f t="shared" si="17"/>
        <v>0</v>
      </c>
    </row>
    <row r="185" spans="1:2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9">
        <f t="shared" si="13"/>
        <v>373.5</v>
      </c>
      <c r="Q185" t="s">
        <v>8313</v>
      </c>
      <c r="R185" t="s">
        <v>8317</v>
      </c>
      <c r="S185" s="10">
        <f t="shared" si="14"/>
        <v>41939.601967592593</v>
      </c>
      <c r="T185" s="10">
        <f t="shared" si="15"/>
        <v>41969.643634259257</v>
      </c>
      <c r="U185" s="9">
        <f t="shared" si="16"/>
        <v>30</v>
      </c>
      <c r="V185">
        <f>D185*VLOOKUP(H185,CURR,2)</f>
        <v>16000</v>
      </c>
      <c r="W185">
        <f>E185*VLOOKUP(H185,CURR,2)</f>
        <v>5736.96</v>
      </c>
      <c r="X185" s="11">
        <f t="shared" si="17"/>
        <v>0.35855999999999999</v>
      </c>
    </row>
    <row r="186" spans="1:2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9">
        <f t="shared" si="13"/>
        <v>25.5</v>
      </c>
      <c r="Q186" t="s">
        <v>8313</v>
      </c>
      <c r="R186" t="s">
        <v>8317</v>
      </c>
      <c r="S186" s="10">
        <f t="shared" si="14"/>
        <v>41825.58289351852</v>
      </c>
      <c r="T186" s="10">
        <f t="shared" si="15"/>
        <v>41882.957638888889</v>
      </c>
      <c r="U186" s="9">
        <f t="shared" si="16"/>
        <v>57</v>
      </c>
      <c r="V186">
        <f>D186*VLOOKUP(H186,CURR,2)</f>
        <v>1140</v>
      </c>
      <c r="W186">
        <f>E186*VLOOKUP(H186,CURR,2)</f>
        <v>38.76</v>
      </c>
      <c r="X186" s="11">
        <f t="shared" si="17"/>
        <v>3.3999999999999996E-2</v>
      </c>
    </row>
    <row r="187" spans="1:2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9">
        <f t="shared" si="13"/>
        <v>220</v>
      </c>
      <c r="Q187" t="s">
        <v>8313</v>
      </c>
      <c r="R187" t="s">
        <v>8317</v>
      </c>
      <c r="S187" s="10">
        <f t="shared" si="14"/>
        <v>42570.702997685185</v>
      </c>
      <c r="T187" s="10">
        <f t="shared" si="15"/>
        <v>42600.702997685185</v>
      </c>
      <c r="U187" s="9">
        <f t="shared" si="16"/>
        <v>30</v>
      </c>
      <c r="V187">
        <f>D187*VLOOKUP(H187,CURR,2)</f>
        <v>4800</v>
      </c>
      <c r="W187">
        <f>E187*VLOOKUP(H187,CURR,2)</f>
        <v>264</v>
      </c>
      <c r="X187" s="11">
        <f t="shared" si="17"/>
        <v>5.5E-2</v>
      </c>
    </row>
    <row r="188" spans="1:2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 t="e">
        <f t="shared" si="13"/>
        <v>#DIV/0!</v>
      </c>
      <c r="Q188" t="s">
        <v>8313</v>
      </c>
      <c r="R188" t="s">
        <v>8317</v>
      </c>
      <c r="S188" s="10">
        <f t="shared" si="14"/>
        <v>42767.604560185187</v>
      </c>
      <c r="T188" s="10">
        <f t="shared" si="15"/>
        <v>42797.624999999993</v>
      </c>
      <c r="U188" s="9">
        <f t="shared" si="16"/>
        <v>30</v>
      </c>
      <c r="V188">
        <f>D188*VLOOKUP(H188,CURR,2)</f>
        <v>5000</v>
      </c>
      <c r="W188">
        <f>E188*VLOOKUP(H188,CURR,2)</f>
        <v>0</v>
      </c>
      <c r="X188" s="11">
        <f t="shared" si="17"/>
        <v>0</v>
      </c>
    </row>
    <row r="189" spans="1:2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9">
        <f t="shared" si="13"/>
        <v>160</v>
      </c>
      <c r="Q189" t="s">
        <v>8313</v>
      </c>
      <c r="R189" t="s">
        <v>8317</v>
      </c>
      <c r="S189" s="10">
        <f t="shared" si="14"/>
        <v>42182.02612268518</v>
      </c>
      <c r="T189" s="10">
        <f t="shared" si="15"/>
        <v>42206.082638888889</v>
      </c>
      <c r="U189" s="9">
        <f t="shared" si="16"/>
        <v>24</v>
      </c>
      <c r="V189">
        <f>D189*VLOOKUP(H189,CURR,2)</f>
        <v>5000</v>
      </c>
      <c r="W189">
        <f>E189*VLOOKUP(H189,CURR,2)</f>
        <v>800</v>
      </c>
      <c r="X189" s="11">
        <f t="shared" si="17"/>
        <v>0.16</v>
      </c>
    </row>
    <row r="190" spans="1:2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 t="e">
        <f t="shared" si="13"/>
        <v>#DIV/0!</v>
      </c>
      <c r="Q190" t="s">
        <v>8313</v>
      </c>
      <c r="R190" t="s">
        <v>8317</v>
      </c>
      <c r="S190" s="10">
        <f t="shared" si="14"/>
        <v>41856.974710648145</v>
      </c>
      <c r="T190" s="10">
        <f t="shared" si="15"/>
        <v>41886.974710648145</v>
      </c>
      <c r="U190" s="9">
        <f t="shared" si="16"/>
        <v>30</v>
      </c>
      <c r="V190">
        <f>D190*VLOOKUP(H190,CURR,2)</f>
        <v>1500</v>
      </c>
      <c r="W190">
        <f>E190*VLOOKUP(H190,CURR,2)</f>
        <v>0</v>
      </c>
      <c r="X190" s="11">
        <f t="shared" si="17"/>
        <v>0</v>
      </c>
    </row>
    <row r="191" spans="1:2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9">
        <f t="shared" si="13"/>
        <v>69</v>
      </c>
      <c r="Q191" t="s">
        <v>8313</v>
      </c>
      <c r="R191" t="s">
        <v>8317</v>
      </c>
      <c r="S191" s="10">
        <f t="shared" si="14"/>
        <v>42556.482372685183</v>
      </c>
      <c r="T191" s="10">
        <f t="shared" si="15"/>
        <v>42616.482372685183</v>
      </c>
      <c r="U191" s="9">
        <f t="shared" si="16"/>
        <v>60</v>
      </c>
      <c r="V191">
        <f>D191*VLOOKUP(H191,CURR,2)</f>
        <v>500000</v>
      </c>
      <c r="W191">
        <f>E191*VLOOKUP(H191,CURR,2)</f>
        <v>345</v>
      </c>
      <c r="X191" s="11">
        <f t="shared" si="17"/>
        <v>6.8999999999999997E-4</v>
      </c>
    </row>
    <row r="192" spans="1:2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9">
        <f t="shared" si="13"/>
        <v>50</v>
      </c>
      <c r="Q192" t="s">
        <v>8313</v>
      </c>
      <c r="R192" t="s">
        <v>8317</v>
      </c>
      <c r="S192" s="10">
        <f t="shared" si="14"/>
        <v>42527.442662037036</v>
      </c>
      <c r="T192" s="10">
        <f t="shared" si="15"/>
        <v>42537.442662037036</v>
      </c>
      <c r="U192" s="9">
        <f t="shared" si="16"/>
        <v>10</v>
      </c>
      <c r="V192">
        <f>D192*VLOOKUP(H192,CURR,2)</f>
        <v>12000</v>
      </c>
      <c r="W192">
        <f>E192*VLOOKUP(H192,CURR,2)</f>
        <v>50</v>
      </c>
      <c r="X192" s="11">
        <f t="shared" si="17"/>
        <v>4.1666666666666666E-3</v>
      </c>
    </row>
    <row r="193" spans="1:2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9">
        <f t="shared" si="13"/>
        <v>83.333333333333329</v>
      </c>
      <c r="Q193" t="s">
        <v>8313</v>
      </c>
      <c r="R193" t="s">
        <v>8317</v>
      </c>
      <c r="S193" s="10">
        <f t="shared" si="14"/>
        <v>42239.233078703699</v>
      </c>
      <c r="T193" s="10">
        <f t="shared" si="15"/>
        <v>42279.233078703699</v>
      </c>
      <c r="U193" s="9">
        <f t="shared" si="16"/>
        <v>40</v>
      </c>
      <c r="V193">
        <f>D193*VLOOKUP(H193,CURR,2)</f>
        <v>3600</v>
      </c>
      <c r="W193">
        <f>E193*VLOOKUP(H193,CURR,2)</f>
        <v>180</v>
      </c>
      <c r="X193" s="11">
        <f t="shared" si="17"/>
        <v>0.05</v>
      </c>
    </row>
    <row r="194" spans="1:2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9">
        <f t="shared" si="13"/>
        <v>5.666666666666667</v>
      </c>
      <c r="Q194" t="s">
        <v>8313</v>
      </c>
      <c r="R194" t="s">
        <v>8317</v>
      </c>
      <c r="S194" s="10">
        <f t="shared" si="14"/>
        <v>41899.583703703705</v>
      </c>
      <c r="T194" s="10">
        <f t="shared" si="15"/>
        <v>41929.583703703705</v>
      </c>
      <c r="U194" s="9">
        <f t="shared" si="16"/>
        <v>30</v>
      </c>
      <c r="V194">
        <f>D194*VLOOKUP(H194,CURR,2)</f>
        <v>1000000</v>
      </c>
      <c r="W194">
        <f>E194*VLOOKUP(H194,CURR,2)</f>
        <v>17</v>
      </c>
      <c r="X194" s="11">
        <f t="shared" si="17"/>
        <v>1.7E-5</v>
      </c>
    </row>
    <row r="195" spans="1:2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E195/D195*100</f>
        <v>0</v>
      </c>
      <c r="P195" s="9" t="e">
        <f t="shared" ref="P195:P258" si="19">E195/L195</f>
        <v>#DIV/0!</v>
      </c>
      <c r="Q195" t="s">
        <v>8313</v>
      </c>
      <c r="R195" t="s">
        <v>8317</v>
      </c>
      <c r="S195" s="10">
        <f t="shared" ref="S195:S258" si="20">(J195/86400)+25569+(-5/24)</f>
        <v>41911.726458333331</v>
      </c>
      <c r="T195" s="10">
        <f t="shared" ref="T195:T258" si="21">(I195/86400)+25569+(-5/24)</f>
        <v>41971.768124999995</v>
      </c>
      <c r="U195" s="9">
        <f t="shared" ref="U195:U258" si="22">INT(T195-S195)</f>
        <v>60</v>
      </c>
      <c r="V195">
        <f>D195*VLOOKUP(H195,CURR,2)</f>
        <v>1280</v>
      </c>
      <c r="W195">
        <f>E195*VLOOKUP(H195,CURR,2)</f>
        <v>0</v>
      </c>
      <c r="X195" s="11">
        <f t="shared" ref="X195:X258" si="23">W195/V195</f>
        <v>0</v>
      </c>
    </row>
    <row r="196" spans="1:2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9">
        <f t="shared" si="19"/>
        <v>1</v>
      </c>
      <c r="Q196" t="s">
        <v>8313</v>
      </c>
      <c r="R196" t="s">
        <v>8317</v>
      </c>
      <c r="S196" s="10">
        <f t="shared" si="20"/>
        <v>42375.788553240738</v>
      </c>
      <c r="T196" s="10">
        <f t="shared" si="21"/>
        <v>42435.788553240738</v>
      </c>
      <c r="U196" s="9">
        <f t="shared" si="22"/>
        <v>60</v>
      </c>
      <c r="V196">
        <f>D196*VLOOKUP(H196,CURR,2)</f>
        <v>3200</v>
      </c>
      <c r="W196">
        <f>E196*VLOOKUP(H196,CURR,2)</f>
        <v>3.84</v>
      </c>
      <c r="X196" s="11">
        <f t="shared" si="23"/>
        <v>1.1999999999999999E-3</v>
      </c>
    </row>
    <row r="197" spans="1:2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 t="e">
        <f t="shared" si="19"/>
        <v>#DIV/0!</v>
      </c>
      <c r="Q197" t="s">
        <v>8313</v>
      </c>
      <c r="R197" t="s">
        <v>8317</v>
      </c>
      <c r="S197" s="10">
        <f t="shared" si="20"/>
        <v>42135.462175925924</v>
      </c>
      <c r="T197" s="10">
        <f t="shared" si="21"/>
        <v>42195.462175925924</v>
      </c>
      <c r="U197" s="9">
        <f t="shared" si="22"/>
        <v>60</v>
      </c>
      <c r="V197">
        <f>D197*VLOOKUP(H197,CURR,2)</f>
        <v>2000000</v>
      </c>
      <c r="W197">
        <f>E197*VLOOKUP(H197,CURR,2)</f>
        <v>0</v>
      </c>
      <c r="X197" s="11">
        <f t="shared" si="23"/>
        <v>0</v>
      </c>
    </row>
    <row r="198" spans="1:2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9">
        <f t="shared" si="19"/>
        <v>77.10526315789474</v>
      </c>
      <c r="Q198" t="s">
        <v>8313</v>
      </c>
      <c r="R198" t="s">
        <v>8317</v>
      </c>
      <c r="S198" s="10">
        <f t="shared" si="20"/>
        <v>42259.334467592591</v>
      </c>
      <c r="T198" s="10">
        <f t="shared" si="21"/>
        <v>42287.666666666664</v>
      </c>
      <c r="U198" s="9">
        <f t="shared" si="22"/>
        <v>28</v>
      </c>
      <c r="V198">
        <f>D198*VLOOKUP(H198,CURR,2)</f>
        <v>4480</v>
      </c>
      <c r="W198">
        <f>E198*VLOOKUP(H198,CURR,2)</f>
        <v>1875.2</v>
      </c>
      <c r="X198" s="11">
        <f t="shared" si="23"/>
        <v>0.41857142857142859</v>
      </c>
    </row>
    <row r="199" spans="1:2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9">
        <f t="shared" si="19"/>
        <v>32.75</v>
      </c>
      <c r="Q199" t="s">
        <v>8313</v>
      </c>
      <c r="R199" t="s">
        <v>8317</v>
      </c>
      <c r="S199" s="10">
        <f t="shared" si="20"/>
        <v>42741.640046296299</v>
      </c>
      <c r="T199" s="10">
        <f t="shared" si="21"/>
        <v>42783.666666666664</v>
      </c>
      <c r="U199" s="9">
        <f t="shared" si="22"/>
        <v>42</v>
      </c>
      <c r="V199">
        <f>D199*VLOOKUP(H199,CURR,2)</f>
        <v>3200</v>
      </c>
      <c r="W199">
        <f>E199*VLOOKUP(H199,CURR,2)</f>
        <v>335.36</v>
      </c>
      <c r="X199" s="11">
        <f t="shared" si="23"/>
        <v>0.1048</v>
      </c>
    </row>
    <row r="200" spans="1:2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9">
        <f t="shared" si="19"/>
        <v>46.5</v>
      </c>
      <c r="Q200" t="s">
        <v>8313</v>
      </c>
      <c r="R200" t="s">
        <v>8317</v>
      </c>
      <c r="S200" s="10">
        <f t="shared" si="20"/>
        <v>41887.175023148149</v>
      </c>
      <c r="T200" s="10">
        <f t="shared" si="21"/>
        <v>41917.175023148149</v>
      </c>
      <c r="U200" s="9">
        <f t="shared" si="22"/>
        <v>30</v>
      </c>
      <c r="V200">
        <f>D200*VLOOKUP(H200,CURR,2)</f>
        <v>25000</v>
      </c>
      <c r="W200">
        <f>E200*VLOOKUP(H200,CURR,2)</f>
        <v>279</v>
      </c>
      <c r="X200" s="11">
        <f t="shared" si="23"/>
        <v>1.116E-2</v>
      </c>
    </row>
    <row r="201" spans="1:2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 t="e">
        <f t="shared" si="19"/>
        <v>#DIV/0!</v>
      </c>
      <c r="Q201" t="s">
        <v>8313</v>
      </c>
      <c r="R201" t="s">
        <v>8317</v>
      </c>
      <c r="S201" s="10">
        <f t="shared" si="20"/>
        <v>42583.915532407402</v>
      </c>
      <c r="T201" s="10">
        <f t="shared" si="21"/>
        <v>42613.915532407402</v>
      </c>
      <c r="U201" s="9">
        <f t="shared" si="22"/>
        <v>30</v>
      </c>
      <c r="V201">
        <f>D201*VLOOKUP(H201,CURR,2)</f>
        <v>10000</v>
      </c>
      <c r="W201">
        <f>E201*VLOOKUP(H201,CURR,2)</f>
        <v>0</v>
      </c>
      <c r="X201" s="11">
        <f t="shared" si="23"/>
        <v>0</v>
      </c>
    </row>
    <row r="202" spans="1:2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9">
        <f t="shared" si="19"/>
        <v>87.308333333333337</v>
      </c>
      <c r="Q202" t="s">
        <v>8313</v>
      </c>
      <c r="R202" t="s">
        <v>8317</v>
      </c>
      <c r="S202" s="10">
        <f t="shared" si="20"/>
        <v>41866.875034722216</v>
      </c>
      <c r="T202" s="10">
        <f t="shared" si="21"/>
        <v>41896.875034722216</v>
      </c>
      <c r="U202" s="9">
        <f t="shared" si="22"/>
        <v>30</v>
      </c>
      <c r="V202">
        <f>D202*VLOOKUP(H202,CURR,2)</f>
        <v>6000</v>
      </c>
      <c r="W202">
        <f>E202*VLOOKUP(H202,CURR,2)</f>
        <v>1571.55</v>
      </c>
      <c r="X202" s="11">
        <f t="shared" si="23"/>
        <v>0.26192500000000002</v>
      </c>
    </row>
    <row r="203" spans="1:2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9">
        <f t="shared" si="19"/>
        <v>54.285714285714285</v>
      </c>
      <c r="Q203" t="s">
        <v>8313</v>
      </c>
      <c r="R203" t="s">
        <v>8317</v>
      </c>
      <c r="S203" s="10">
        <f t="shared" si="20"/>
        <v>42023.610289351847</v>
      </c>
      <c r="T203" s="10">
        <f t="shared" si="21"/>
        <v>42043.610289351847</v>
      </c>
      <c r="U203" s="9">
        <f t="shared" si="22"/>
        <v>20</v>
      </c>
      <c r="V203">
        <f>D203*VLOOKUP(H203,CURR,2)</f>
        <v>650</v>
      </c>
      <c r="W203">
        <f>E203*VLOOKUP(H203,CURR,2)</f>
        <v>380</v>
      </c>
      <c r="X203" s="11">
        <f t="shared" si="23"/>
        <v>0.58461538461538465</v>
      </c>
    </row>
    <row r="204" spans="1:2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 t="e">
        <f t="shared" si="19"/>
        <v>#DIV/0!</v>
      </c>
      <c r="Q204" t="s">
        <v>8313</v>
      </c>
      <c r="R204" t="s">
        <v>8317</v>
      </c>
      <c r="S204" s="10">
        <f t="shared" si="20"/>
        <v>42255.719490740739</v>
      </c>
      <c r="T204" s="10">
        <f t="shared" si="21"/>
        <v>42285.665972222218</v>
      </c>
      <c r="U204" s="9">
        <f t="shared" si="22"/>
        <v>29</v>
      </c>
      <c r="V204">
        <f>D204*VLOOKUP(H204,CURR,2)</f>
        <v>6000</v>
      </c>
      <c r="W204">
        <f>E204*VLOOKUP(H204,CURR,2)</f>
        <v>0</v>
      </c>
      <c r="X204" s="11">
        <f t="shared" si="23"/>
        <v>0</v>
      </c>
    </row>
    <row r="205" spans="1:2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9">
        <f t="shared" si="19"/>
        <v>93.25</v>
      </c>
      <c r="Q205" t="s">
        <v>8313</v>
      </c>
      <c r="R205" t="s">
        <v>8317</v>
      </c>
      <c r="S205" s="10">
        <f t="shared" si="20"/>
        <v>41973.639629629623</v>
      </c>
      <c r="T205" s="10">
        <f t="shared" si="21"/>
        <v>42033.639629629623</v>
      </c>
      <c r="U205" s="9">
        <f t="shared" si="22"/>
        <v>60</v>
      </c>
      <c r="V205">
        <f>D205*VLOOKUP(H205,CURR,2)</f>
        <v>3200</v>
      </c>
      <c r="W205">
        <f>E205*VLOOKUP(H205,CURR,2)</f>
        <v>954.88</v>
      </c>
      <c r="X205" s="11">
        <f t="shared" si="23"/>
        <v>0.2984</v>
      </c>
    </row>
    <row r="206" spans="1:2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9">
        <f t="shared" si="19"/>
        <v>117.68368136117556</v>
      </c>
      <c r="Q206" t="s">
        <v>8313</v>
      </c>
      <c r="R206" t="s">
        <v>8317</v>
      </c>
      <c r="S206" s="10">
        <f t="shared" si="20"/>
        <v>42556.375034722216</v>
      </c>
      <c r="T206" s="10">
        <f t="shared" si="21"/>
        <v>42586.375034722216</v>
      </c>
      <c r="U206" s="9">
        <f t="shared" si="22"/>
        <v>30</v>
      </c>
      <c r="V206">
        <f>D206*VLOOKUP(H206,CURR,2)</f>
        <v>216000</v>
      </c>
      <c r="W206">
        <f>E206*VLOOKUP(H206,CURR,2)</f>
        <v>109558.8</v>
      </c>
      <c r="X206" s="11">
        <f t="shared" si="23"/>
        <v>0.50721666666666665</v>
      </c>
    </row>
    <row r="207" spans="1:2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9">
        <f t="shared" si="19"/>
        <v>76.470588235294116</v>
      </c>
      <c r="Q207" t="s">
        <v>8313</v>
      </c>
      <c r="R207" t="s">
        <v>8317</v>
      </c>
      <c r="S207" s="10">
        <f t="shared" si="20"/>
        <v>42248.423865740733</v>
      </c>
      <c r="T207" s="10">
        <f t="shared" si="21"/>
        <v>42283.423865740733</v>
      </c>
      <c r="U207" s="9">
        <f t="shared" si="22"/>
        <v>35</v>
      </c>
      <c r="V207">
        <f>D207*VLOOKUP(H207,CURR,2)</f>
        <v>8000</v>
      </c>
      <c r="W207">
        <f>E207*VLOOKUP(H207,CURR,2)</f>
        <v>1300</v>
      </c>
      <c r="X207" s="11">
        <f t="shared" si="23"/>
        <v>0.16250000000000001</v>
      </c>
    </row>
    <row r="208" spans="1:2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 t="e">
        <f t="shared" si="19"/>
        <v>#DIV/0!</v>
      </c>
      <c r="Q208" t="s">
        <v>8313</v>
      </c>
      <c r="R208" t="s">
        <v>8317</v>
      </c>
      <c r="S208" s="10">
        <f t="shared" si="20"/>
        <v>42566.79609953703</v>
      </c>
      <c r="T208" s="10">
        <f t="shared" si="21"/>
        <v>42587.79609953703</v>
      </c>
      <c r="U208" s="9">
        <f t="shared" si="22"/>
        <v>21</v>
      </c>
      <c r="V208">
        <f>D208*VLOOKUP(H208,CURR,2)</f>
        <v>12700</v>
      </c>
      <c r="W208">
        <f>E208*VLOOKUP(H208,CURR,2)</f>
        <v>0</v>
      </c>
      <c r="X208" s="11">
        <f t="shared" si="23"/>
        <v>0</v>
      </c>
    </row>
    <row r="209" spans="1:2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9">
        <f t="shared" si="19"/>
        <v>163.84615384615384</v>
      </c>
      <c r="Q209" t="s">
        <v>8313</v>
      </c>
      <c r="R209" t="s">
        <v>8317</v>
      </c>
      <c r="S209" s="10">
        <f t="shared" si="20"/>
        <v>41977.988865740735</v>
      </c>
      <c r="T209" s="10">
        <f t="shared" si="21"/>
        <v>42007.988865740735</v>
      </c>
      <c r="U209" s="9">
        <f t="shared" si="22"/>
        <v>30</v>
      </c>
      <c r="V209">
        <f>D209*VLOOKUP(H209,CURR,2)</f>
        <v>10640</v>
      </c>
      <c r="W209">
        <f>E209*VLOOKUP(H209,CURR,2)</f>
        <v>1618.8</v>
      </c>
      <c r="X209" s="11">
        <f t="shared" si="23"/>
        <v>0.15214285714285714</v>
      </c>
    </row>
    <row r="210" spans="1:2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 t="e">
        <f t="shared" si="19"/>
        <v>#DIV/0!</v>
      </c>
      <c r="Q210" t="s">
        <v>8313</v>
      </c>
      <c r="R210" t="s">
        <v>8317</v>
      </c>
      <c r="S210" s="10">
        <f t="shared" si="20"/>
        <v>41959.16165509259</v>
      </c>
      <c r="T210" s="10">
        <f t="shared" si="21"/>
        <v>41989.16165509259</v>
      </c>
      <c r="U210" s="9">
        <f t="shared" si="22"/>
        <v>30</v>
      </c>
      <c r="V210">
        <f>D210*VLOOKUP(H210,CURR,2)</f>
        <v>36000</v>
      </c>
      <c r="W210">
        <f>E210*VLOOKUP(H210,CURR,2)</f>
        <v>0</v>
      </c>
      <c r="X210" s="11">
        <f t="shared" si="23"/>
        <v>0</v>
      </c>
    </row>
    <row r="211" spans="1:2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 t="e">
        <f t="shared" si="19"/>
        <v>#DIV/0!</v>
      </c>
      <c r="Q211" t="s">
        <v>8313</v>
      </c>
      <c r="R211" t="s">
        <v>8317</v>
      </c>
      <c r="S211" s="10">
        <f t="shared" si="20"/>
        <v>42165.714525462965</v>
      </c>
      <c r="T211" s="10">
        <f t="shared" si="21"/>
        <v>42195.714525462965</v>
      </c>
      <c r="U211" s="9">
        <f t="shared" si="22"/>
        <v>30</v>
      </c>
      <c r="V211">
        <f>D211*VLOOKUP(H211,CURR,2)</f>
        <v>25000</v>
      </c>
      <c r="W211">
        <f>E211*VLOOKUP(H211,CURR,2)</f>
        <v>0</v>
      </c>
      <c r="X211" s="11">
        <f t="shared" si="23"/>
        <v>0</v>
      </c>
    </row>
    <row r="212" spans="1:2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9">
        <f t="shared" si="19"/>
        <v>91.818181818181813</v>
      </c>
      <c r="Q212" t="s">
        <v>8313</v>
      </c>
      <c r="R212" t="s">
        <v>8317</v>
      </c>
      <c r="S212" s="10">
        <f t="shared" si="20"/>
        <v>42248.856388888882</v>
      </c>
      <c r="T212" s="10">
        <f t="shared" si="21"/>
        <v>42277.999999999993</v>
      </c>
      <c r="U212" s="9">
        <f t="shared" si="22"/>
        <v>29</v>
      </c>
      <c r="V212">
        <f>D212*VLOOKUP(H212,CURR,2)</f>
        <v>12000</v>
      </c>
      <c r="W212">
        <f>E212*VLOOKUP(H212,CURR,2)</f>
        <v>3030</v>
      </c>
      <c r="X212" s="11">
        <f t="shared" si="23"/>
        <v>0.2525</v>
      </c>
    </row>
    <row r="213" spans="1:2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9">
        <f t="shared" si="19"/>
        <v>185.83333333333334</v>
      </c>
      <c r="Q213" t="s">
        <v>8313</v>
      </c>
      <c r="R213" t="s">
        <v>8317</v>
      </c>
      <c r="S213" s="10">
        <f t="shared" si="20"/>
        <v>42235.951585648145</v>
      </c>
      <c r="T213" s="10">
        <f t="shared" si="21"/>
        <v>42265.951585648145</v>
      </c>
      <c r="U213" s="9">
        <f t="shared" si="22"/>
        <v>30</v>
      </c>
      <c r="V213">
        <f>D213*VLOOKUP(H213,CURR,2)</f>
        <v>5000</v>
      </c>
      <c r="W213">
        <f>E213*VLOOKUP(H213,CURR,2)</f>
        <v>2230</v>
      </c>
      <c r="X213" s="11">
        <f t="shared" si="23"/>
        <v>0.44600000000000001</v>
      </c>
    </row>
    <row r="214" spans="1:2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9">
        <f t="shared" si="19"/>
        <v>1</v>
      </c>
      <c r="Q214" t="s">
        <v>8313</v>
      </c>
      <c r="R214" t="s">
        <v>8317</v>
      </c>
      <c r="S214" s="10">
        <f t="shared" si="20"/>
        <v>42416.672685185178</v>
      </c>
      <c r="T214" s="10">
        <f t="shared" si="21"/>
        <v>42476.631018518521</v>
      </c>
      <c r="U214" s="9">
        <f t="shared" si="22"/>
        <v>59</v>
      </c>
      <c r="V214">
        <f>D214*VLOOKUP(H214,CURR,2)</f>
        <v>6300</v>
      </c>
      <c r="W214">
        <f>E214*VLOOKUP(H214,CURR,2)</f>
        <v>1</v>
      </c>
      <c r="X214" s="11">
        <f t="shared" si="23"/>
        <v>1.5873015873015873E-4</v>
      </c>
    </row>
    <row r="215" spans="1:2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9">
        <f t="shared" si="19"/>
        <v>20</v>
      </c>
      <c r="Q215" t="s">
        <v>8313</v>
      </c>
      <c r="R215" t="s">
        <v>8317</v>
      </c>
      <c r="S215" s="10">
        <f t="shared" si="20"/>
        <v>42202.385960648149</v>
      </c>
      <c r="T215" s="10">
        <f t="shared" si="21"/>
        <v>42232.379641203697</v>
      </c>
      <c r="U215" s="9">
        <f t="shared" si="22"/>
        <v>29</v>
      </c>
      <c r="V215">
        <f>D215*VLOOKUP(H215,CURR,2)</f>
        <v>50000</v>
      </c>
      <c r="W215">
        <f>E215*VLOOKUP(H215,CURR,2)</f>
        <v>20</v>
      </c>
      <c r="X215" s="11">
        <f t="shared" si="23"/>
        <v>4.0000000000000002E-4</v>
      </c>
    </row>
    <row r="216" spans="1:2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9">
        <f t="shared" si="19"/>
        <v>1</v>
      </c>
      <c r="Q216" t="s">
        <v>8313</v>
      </c>
      <c r="R216" t="s">
        <v>8317</v>
      </c>
      <c r="S216" s="10">
        <f t="shared" si="20"/>
        <v>42009.432280092595</v>
      </c>
      <c r="T216" s="10">
        <f t="shared" si="21"/>
        <v>42069.432280092595</v>
      </c>
      <c r="U216" s="9">
        <f t="shared" si="22"/>
        <v>60</v>
      </c>
      <c r="V216">
        <f>D216*VLOOKUP(H216,CURR,2)</f>
        <v>12500</v>
      </c>
      <c r="W216">
        <f>E216*VLOOKUP(H216,CURR,2)</f>
        <v>1</v>
      </c>
      <c r="X216" s="11">
        <f t="shared" si="23"/>
        <v>8.0000000000000007E-5</v>
      </c>
    </row>
    <row r="217" spans="1:2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9">
        <f t="shared" si="19"/>
        <v>10</v>
      </c>
      <c r="Q217" t="s">
        <v>8313</v>
      </c>
      <c r="R217" t="s">
        <v>8317</v>
      </c>
      <c r="S217" s="10">
        <f t="shared" si="20"/>
        <v>42375.021782407406</v>
      </c>
      <c r="T217" s="10">
        <f t="shared" si="21"/>
        <v>42417.790972222218</v>
      </c>
      <c r="U217" s="9">
        <f t="shared" si="22"/>
        <v>42</v>
      </c>
      <c r="V217">
        <f>D217*VLOOKUP(H217,CURR,2)</f>
        <v>5632</v>
      </c>
      <c r="W217">
        <f>E217*VLOOKUP(H217,CURR,2)</f>
        <v>12.8</v>
      </c>
      <c r="X217" s="11">
        <f t="shared" si="23"/>
        <v>2.2727272727272731E-3</v>
      </c>
    </row>
    <row r="218" spans="1:2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9">
        <f t="shared" si="19"/>
        <v>331.53833333333336</v>
      </c>
      <c r="Q218" t="s">
        <v>8313</v>
      </c>
      <c r="R218" t="s">
        <v>8317</v>
      </c>
      <c r="S218" s="10">
        <f t="shared" si="20"/>
        <v>42066.750428240739</v>
      </c>
      <c r="T218" s="10">
        <f t="shared" si="21"/>
        <v>42116.708761574067</v>
      </c>
      <c r="U218" s="9">
        <f t="shared" si="22"/>
        <v>49</v>
      </c>
      <c r="V218">
        <f>D218*VLOOKUP(H218,CURR,2)</f>
        <v>50000</v>
      </c>
      <c r="W218">
        <f>E218*VLOOKUP(H218,CURR,2)</f>
        <v>27849.22</v>
      </c>
      <c r="X218" s="11">
        <f t="shared" si="23"/>
        <v>0.55698440000000005</v>
      </c>
    </row>
    <row r="219" spans="1:2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9">
        <f t="shared" si="19"/>
        <v>314.28947368421052</v>
      </c>
      <c r="Q219" t="s">
        <v>8313</v>
      </c>
      <c r="R219" t="s">
        <v>8317</v>
      </c>
      <c r="S219" s="10">
        <f t="shared" si="20"/>
        <v>41970.432280092595</v>
      </c>
      <c r="T219" s="10">
        <f t="shared" si="21"/>
        <v>42001.432280092595</v>
      </c>
      <c r="U219" s="9">
        <f t="shared" si="22"/>
        <v>31</v>
      </c>
      <c r="V219">
        <f>D219*VLOOKUP(H219,CURR,2)</f>
        <v>11000</v>
      </c>
      <c r="W219">
        <f>E219*VLOOKUP(H219,CURR,2)</f>
        <v>1313.73</v>
      </c>
      <c r="X219" s="11">
        <f t="shared" si="23"/>
        <v>0.11943000000000001</v>
      </c>
    </row>
    <row r="220" spans="1:2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9">
        <f t="shared" si="19"/>
        <v>100</v>
      </c>
      <c r="Q220" t="s">
        <v>8313</v>
      </c>
      <c r="R220" t="s">
        <v>8317</v>
      </c>
      <c r="S220" s="10">
        <f t="shared" si="20"/>
        <v>42079.420011574075</v>
      </c>
      <c r="T220" s="10">
        <f t="shared" si="21"/>
        <v>42139.420011574075</v>
      </c>
      <c r="U220" s="9">
        <f t="shared" si="22"/>
        <v>60</v>
      </c>
      <c r="V220">
        <f>D220*VLOOKUP(H220,CURR,2)</f>
        <v>5000</v>
      </c>
      <c r="W220">
        <f>E220*VLOOKUP(H220,CURR,2)</f>
        <v>100</v>
      </c>
      <c r="X220" s="11">
        <f t="shared" si="23"/>
        <v>0.02</v>
      </c>
    </row>
    <row r="221" spans="1:2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9">
        <f t="shared" si="19"/>
        <v>115.98684210526316</v>
      </c>
      <c r="Q221" t="s">
        <v>8313</v>
      </c>
      <c r="R221" t="s">
        <v>8317</v>
      </c>
      <c r="S221" s="10">
        <f t="shared" si="20"/>
        <v>42429.118344907409</v>
      </c>
      <c r="T221" s="10">
        <f t="shared" si="21"/>
        <v>42461.082638888889</v>
      </c>
      <c r="U221" s="9">
        <f t="shared" si="22"/>
        <v>31</v>
      </c>
      <c r="V221">
        <f>D221*VLOOKUP(H221,CURR,2)</f>
        <v>50000</v>
      </c>
      <c r="W221">
        <f>E221*VLOOKUP(H221,CURR,2)</f>
        <v>8815</v>
      </c>
      <c r="X221" s="11">
        <f t="shared" si="23"/>
        <v>0.17630000000000001</v>
      </c>
    </row>
    <row r="222" spans="1:2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9">
        <f t="shared" si="19"/>
        <v>120</v>
      </c>
      <c r="Q222" t="s">
        <v>8313</v>
      </c>
      <c r="R222" t="s">
        <v>8317</v>
      </c>
      <c r="S222" s="10">
        <f t="shared" si="20"/>
        <v>42195.435532407406</v>
      </c>
      <c r="T222" s="10">
        <f t="shared" si="21"/>
        <v>42236.629166666666</v>
      </c>
      <c r="U222" s="9">
        <f t="shared" si="22"/>
        <v>41</v>
      </c>
      <c r="V222">
        <f>D222*VLOOKUP(H222,CURR,2)</f>
        <v>50000</v>
      </c>
      <c r="W222">
        <f>E222*VLOOKUP(H222,CURR,2)</f>
        <v>360</v>
      </c>
      <c r="X222" s="11">
        <f t="shared" si="23"/>
        <v>7.1999999999999998E-3</v>
      </c>
    </row>
    <row r="223" spans="1:2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 t="e">
        <f t="shared" si="19"/>
        <v>#DIV/0!</v>
      </c>
      <c r="Q223" t="s">
        <v>8313</v>
      </c>
      <c r="R223" t="s">
        <v>8317</v>
      </c>
      <c r="S223" s="10">
        <f t="shared" si="20"/>
        <v>42031.629212962966</v>
      </c>
      <c r="T223" s="10">
        <f t="shared" si="21"/>
        <v>42091.587546296294</v>
      </c>
      <c r="U223" s="9">
        <f t="shared" si="22"/>
        <v>59</v>
      </c>
      <c r="V223">
        <f>D223*VLOOKUP(H223,CURR,2)</f>
        <v>50000</v>
      </c>
      <c r="W223">
        <f>E223*VLOOKUP(H223,CURR,2)</f>
        <v>0</v>
      </c>
      <c r="X223" s="11">
        <f t="shared" si="23"/>
        <v>0</v>
      </c>
    </row>
    <row r="224" spans="1:2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9">
        <f t="shared" si="19"/>
        <v>65</v>
      </c>
      <c r="Q224" t="s">
        <v>8313</v>
      </c>
      <c r="R224" t="s">
        <v>8317</v>
      </c>
      <c r="S224" s="10">
        <f t="shared" si="20"/>
        <v>42031.561550925922</v>
      </c>
      <c r="T224" s="10">
        <f t="shared" si="21"/>
        <v>42089.902083333327</v>
      </c>
      <c r="U224" s="9">
        <f t="shared" si="22"/>
        <v>58</v>
      </c>
      <c r="V224">
        <f>D224*VLOOKUP(H224,CURR,2)</f>
        <v>1000</v>
      </c>
      <c r="W224">
        <f>E224*VLOOKUP(H224,CURR,2)</f>
        <v>130</v>
      </c>
      <c r="X224" s="11">
        <f t="shared" si="23"/>
        <v>0.13</v>
      </c>
    </row>
    <row r="225" spans="1:2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 t="e">
        <f t="shared" si="19"/>
        <v>#DIV/0!</v>
      </c>
      <c r="Q225" t="s">
        <v>8313</v>
      </c>
      <c r="R225" t="s">
        <v>8317</v>
      </c>
      <c r="S225" s="10">
        <f t="shared" si="20"/>
        <v>42481.839699074073</v>
      </c>
      <c r="T225" s="10">
        <f t="shared" si="21"/>
        <v>42511.836805555555</v>
      </c>
      <c r="U225" s="9">
        <f t="shared" si="22"/>
        <v>29</v>
      </c>
      <c r="V225">
        <f>D225*VLOOKUP(H225,CURR,2)</f>
        <v>1500000</v>
      </c>
      <c r="W225">
        <f>E225*VLOOKUP(H225,CURR,2)</f>
        <v>0</v>
      </c>
      <c r="X225" s="11">
        <f t="shared" si="23"/>
        <v>0</v>
      </c>
    </row>
    <row r="226" spans="1:2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 t="e">
        <f t="shared" si="19"/>
        <v>#DIV/0!</v>
      </c>
      <c r="Q226" t="s">
        <v>8313</v>
      </c>
      <c r="R226" t="s">
        <v>8317</v>
      </c>
      <c r="S226" s="10">
        <f t="shared" si="20"/>
        <v>42135.026921296296</v>
      </c>
      <c r="T226" s="10">
        <f t="shared" si="21"/>
        <v>42195.026921296296</v>
      </c>
      <c r="U226" s="9">
        <f t="shared" si="22"/>
        <v>60</v>
      </c>
      <c r="V226">
        <f>D226*VLOOKUP(H226,CURR,2)</f>
        <v>4320000</v>
      </c>
      <c r="W226">
        <f>E226*VLOOKUP(H226,CURR,2)</f>
        <v>0</v>
      </c>
      <c r="X226" s="11">
        <f t="shared" si="23"/>
        <v>0</v>
      </c>
    </row>
    <row r="227" spans="1:2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 t="e">
        <f t="shared" si="19"/>
        <v>#DIV/0!</v>
      </c>
      <c r="Q227" t="s">
        <v>8313</v>
      </c>
      <c r="R227" t="s">
        <v>8317</v>
      </c>
      <c r="S227" s="10">
        <f t="shared" si="20"/>
        <v>42438.752939814811</v>
      </c>
      <c r="T227" s="10">
        <f t="shared" si="21"/>
        <v>42468.711273148147</v>
      </c>
      <c r="U227" s="9">
        <f t="shared" si="22"/>
        <v>29</v>
      </c>
      <c r="V227">
        <f>D227*VLOOKUP(H227,CURR,2)</f>
        <v>200</v>
      </c>
      <c r="W227">
        <f>E227*VLOOKUP(H227,CURR,2)</f>
        <v>0</v>
      </c>
      <c r="X227" s="11">
        <f t="shared" si="23"/>
        <v>0</v>
      </c>
    </row>
    <row r="228" spans="1:2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9">
        <f t="shared" si="19"/>
        <v>125</v>
      </c>
      <c r="Q228" t="s">
        <v>8313</v>
      </c>
      <c r="R228" t="s">
        <v>8317</v>
      </c>
      <c r="S228" s="10">
        <f t="shared" si="20"/>
        <v>42106.457685185182</v>
      </c>
      <c r="T228" s="10">
        <f t="shared" si="21"/>
        <v>42155.186805555553</v>
      </c>
      <c r="U228" s="9">
        <f t="shared" si="22"/>
        <v>48</v>
      </c>
      <c r="V228">
        <f>D228*VLOOKUP(H228,CURR,2)</f>
        <v>37120</v>
      </c>
      <c r="W228">
        <f>E228*VLOOKUP(H228,CURR,2)</f>
        <v>320</v>
      </c>
      <c r="X228" s="11">
        <f t="shared" si="23"/>
        <v>8.6206896551724137E-3</v>
      </c>
    </row>
    <row r="229" spans="1:2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 t="e">
        <f t="shared" si="19"/>
        <v>#DIV/0!</v>
      </c>
      <c r="Q229" t="s">
        <v>8313</v>
      </c>
      <c r="R229" t="s">
        <v>8317</v>
      </c>
      <c r="S229" s="10">
        <f t="shared" si="20"/>
        <v>42164.685659722221</v>
      </c>
      <c r="T229" s="10">
        <f t="shared" si="21"/>
        <v>42194.685659722221</v>
      </c>
      <c r="U229" s="9">
        <f t="shared" si="22"/>
        <v>30</v>
      </c>
      <c r="V229">
        <f>D229*VLOOKUP(H229,CURR,2)</f>
        <v>28000</v>
      </c>
      <c r="W229">
        <f>E229*VLOOKUP(H229,CURR,2)</f>
        <v>0</v>
      </c>
      <c r="X229" s="11">
        <f t="shared" si="23"/>
        <v>0</v>
      </c>
    </row>
    <row r="230" spans="1:2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 t="e">
        <f t="shared" si="19"/>
        <v>#DIV/0!</v>
      </c>
      <c r="Q230" t="s">
        <v>8313</v>
      </c>
      <c r="R230" t="s">
        <v>8317</v>
      </c>
      <c r="S230" s="10">
        <f t="shared" si="20"/>
        <v>42096.478067129625</v>
      </c>
      <c r="T230" s="10">
        <f t="shared" si="21"/>
        <v>42156.478067129625</v>
      </c>
      <c r="U230" s="9">
        <f t="shared" si="22"/>
        <v>60</v>
      </c>
      <c r="V230">
        <f>D230*VLOOKUP(H230,CURR,2)</f>
        <v>10240</v>
      </c>
      <c r="W230">
        <f>E230*VLOOKUP(H230,CURR,2)</f>
        <v>0</v>
      </c>
      <c r="X230" s="11">
        <f t="shared" si="23"/>
        <v>0</v>
      </c>
    </row>
    <row r="231" spans="1:2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 t="e">
        <f t="shared" si="19"/>
        <v>#DIV/0!</v>
      </c>
      <c r="Q231" t="s">
        <v>8313</v>
      </c>
      <c r="R231" t="s">
        <v>8317</v>
      </c>
      <c r="S231" s="10">
        <f t="shared" si="20"/>
        <v>42383.725659722222</v>
      </c>
      <c r="T231" s="10">
        <f t="shared" si="21"/>
        <v>42413.725659722222</v>
      </c>
      <c r="U231" s="9">
        <f t="shared" si="22"/>
        <v>30</v>
      </c>
      <c r="V231">
        <f>D231*VLOOKUP(H231,CURR,2)</f>
        <v>3389.9999999999995</v>
      </c>
      <c r="W231">
        <f>E231*VLOOKUP(H231,CURR,2)</f>
        <v>0</v>
      </c>
      <c r="X231" s="11">
        <f t="shared" si="23"/>
        <v>0</v>
      </c>
    </row>
    <row r="232" spans="1:2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9">
        <f t="shared" si="19"/>
        <v>30</v>
      </c>
      <c r="Q232" t="s">
        <v>8313</v>
      </c>
      <c r="R232" t="s">
        <v>8317</v>
      </c>
      <c r="S232" s="10">
        <f t="shared" si="20"/>
        <v>42129.568877314814</v>
      </c>
      <c r="T232" s="10">
        <f t="shared" si="21"/>
        <v>42159.568877314814</v>
      </c>
      <c r="U232" s="9">
        <f t="shared" si="22"/>
        <v>30</v>
      </c>
      <c r="V232">
        <f>D232*VLOOKUP(H232,CURR,2)</f>
        <v>15000</v>
      </c>
      <c r="W232">
        <f>E232*VLOOKUP(H232,CURR,2)</f>
        <v>60</v>
      </c>
      <c r="X232" s="11">
        <f t="shared" si="23"/>
        <v>4.0000000000000001E-3</v>
      </c>
    </row>
    <row r="233" spans="1:2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 t="e">
        <f t="shared" si="19"/>
        <v>#DIV/0!</v>
      </c>
      <c r="Q233" t="s">
        <v>8313</v>
      </c>
      <c r="R233" t="s">
        <v>8317</v>
      </c>
      <c r="S233" s="10">
        <f t="shared" si="20"/>
        <v>42341.75059027777</v>
      </c>
      <c r="T233" s="10">
        <f t="shared" si="21"/>
        <v>42371.75059027777</v>
      </c>
      <c r="U233" s="9">
        <f t="shared" si="22"/>
        <v>30</v>
      </c>
      <c r="V233">
        <f>D233*VLOOKUP(H233,CURR,2)</f>
        <v>1500000</v>
      </c>
      <c r="W233">
        <f>E233*VLOOKUP(H233,CURR,2)</f>
        <v>0</v>
      </c>
      <c r="X233" s="11">
        <f t="shared" si="23"/>
        <v>0</v>
      </c>
    </row>
    <row r="234" spans="1:2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9">
        <f t="shared" si="19"/>
        <v>15.714285714285714</v>
      </c>
      <c r="Q234" t="s">
        <v>8313</v>
      </c>
      <c r="R234" t="s">
        <v>8317</v>
      </c>
      <c r="S234" s="10">
        <f t="shared" si="20"/>
        <v>42032.617430555554</v>
      </c>
      <c r="T234" s="10">
        <f t="shared" si="21"/>
        <v>42062.617430555554</v>
      </c>
      <c r="U234" s="9">
        <f t="shared" si="22"/>
        <v>30</v>
      </c>
      <c r="V234">
        <f>D234*VLOOKUP(H234,CURR,2)</f>
        <v>5120</v>
      </c>
      <c r="W234">
        <f>E234*VLOOKUP(H234,CURR,2)</f>
        <v>140.80000000000001</v>
      </c>
      <c r="X234" s="11">
        <f t="shared" si="23"/>
        <v>2.7500000000000004E-2</v>
      </c>
    </row>
    <row r="235" spans="1:2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 t="e">
        <f t="shared" si="19"/>
        <v>#DIV/0!</v>
      </c>
      <c r="Q235" t="s">
        <v>8313</v>
      </c>
      <c r="R235" t="s">
        <v>8317</v>
      </c>
      <c r="S235" s="10">
        <f t="shared" si="20"/>
        <v>42612.703379629624</v>
      </c>
      <c r="T235" s="10">
        <f t="shared" si="21"/>
        <v>42642.703379629624</v>
      </c>
      <c r="U235" s="9">
        <f t="shared" si="22"/>
        <v>30</v>
      </c>
      <c r="V235">
        <f>D235*VLOOKUP(H235,CURR,2)</f>
        <v>350000</v>
      </c>
      <c r="W235">
        <f>E235*VLOOKUP(H235,CURR,2)</f>
        <v>0</v>
      </c>
      <c r="X235" s="11">
        <f t="shared" si="23"/>
        <v>0</v>
      </c>
    </row>
    <row r="236" spans="1:2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9">
        <f t="shared" si="19"/>
        <v>80.2</v>
      </c>
      <c r="Q236" t="s">
        <v>8313</v>
      </c>
      <c r="R236" t="s">
        <v>8317</v>
      </c>
      <c r="S236" s="10">
        <f t="shared" si="20"/>
        <v>42135.82707175926</v>
      </c>
      <c r="T236" s="10">
        <f t="shared" si="21"/>
        <v>42175.82707175926</v>
      </c>
      <c r="U236" s="9">
        <f t="shared" si="22"/>
        <v>40</v>
      </c>
      <c r="V236">
        <f>D236*VLOOKUP(H236,CURR,2)</f>
        <v>1000</v>
      </c>
      <c r="W236">
        <f>E236*VLOOKUP(H236,CURR,2)</f>
        <v>401</v>
      </c>
      <c r="X236" s="11">
        <f t="shared" si="23"/>
        <v>0.40100000000000002</v>
      </c>
    </row>
    <row r="237" spans="1:2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 t="e">
        <f t="shared" si="19"/>
        <v>#DIV/0!</v>
      </c>
      <c r="Q237" t="s">
        <v>8313</v>
      </c>
      <c r="R237" t="s">
        <v>8317</v>
      </c>
      <c r="S237" s="10">
        <f t="shared" si="20"/>
        <v>42164.700196759259</v>
      </c>
      <c r="T237" s="10">
        <f t="shared" si="21"/>
        <v>42194.700196759259</v>
      </c>
      <c r="U237" s="9">
        <f t="shared" si="22"/>
        <v>30</v>
      </c>
      <c r="V237">
        <f>D237*VLOOKUP(H237,CURR,2)</f>
        <v>10000</v>
      </c>
      <c r="W237">
        <f>E237*VLOOKUP(H237,CURR,2)</f>
        <v>0</v>
      </c>
      <c r="X237" s="11">
        <f t="shared" si="23"/>
        <v>0</v>
      </c>
    </row>
    <row r="238" spans="1:2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 t="e">
        <f t="shared" si="19"/>
        <v>#DIV/0!</v>
      </c>
      <c r="Q238" t="s">
        <v>8313</v>
      </c>
      <c r="R238" t="s">
        <v>8317</v>
      </c>
      <c r="S238" s="10">
        <f t="shared" si="20"/>
        <v>42320.876145833332</v>
      </c>
      <c r="T238" s="10">
        <f t="shared" si="21"/>
        <v>42373.791666666664</v>
      </c>
      <c r="U238" s="9">
        <f t="shared" si="22"/>
        <v>52</v>
      </c>
      <c r="V238">
        <f>D238*VLOOKUP(H238,CURR,2)</f>
        <v>150000</v>
      </c>
      <c r="W238">
        <f>E238*VLOOKUP(H238,CURR,2)</f>
        <v>0</v>
      </c>
      <c r="X238" s="11">
        <f t="shared" si="23"/>
        <v>0</v>
      </c>
    </row>
    <row r="239" spans="1:2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9">
        <f t="shared" si="19"/>
        <v>50</v>
      </c>
      <c r="Q239" t="s">
        <v>8313</v>
      </c>
      <c r="R239" t="s">
        <v>8317</v>
      </c>
      <c r="S239" s="10">
        <f t="shared" si="20"/>
        <v>42377.368854166663</v>
      </c>
      <c r="T239" s="10">
        <f t="shared" si="21"/>
        <v>42437.368854166663</v>
      </c>
      <c r="U239" s="9">
        <f t="shared" si="22"/>
        <v>60</v>
      </c>
      <c r="V239">
        <f>D239*VLOOKUP(H239,CURR,2)</f>
        <v>15000</v>
      </c>
      <c r="W239">
        <f>E239*VLOOKUP(H239,CURR,2)</f>
        <v>50</v>
      </c>
      <c r="X239" s="11">
        <f t="shared" si="23"/>
        <v>3.3333333333333335E-3</v>
      </c>
    </row>
    <row r="240" spans="1:2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 t="e">
        <f t="shared" si="19"/>
        <v>#DIV/0!</v>
      </c>
      <c r="Q240" t="s">
        <v>8313</v>
      </c>
      <c r="R240" t="s">
        <v>8317</v>
      </c>
      <c r="S240" s="10">
        <f t="shared" si="20"/>
        <v>42713.754166666666</v>
      </c>
      <c r="T240" s="10">
        <f t="shared" si="21"/>
        <v>42734.166666666664</v>
      </c>
      <c r="U240" s="9">
        <f t="shared" si="22"/>
        <v>20</v>
      </c>
      <c r="V240">
        <f>D240*VLOOKUP(H240,CURR,2)</f>
        <v>26000</v>
      </c>
      <c r="W240">
        <f>E240*VLOOKUP(H240,CURR,2)</f>
        <v>0</v>
      </c>
      <c r="X240" s="11">
        <f t="shared" si="23"/>
        <v>0</v>
      </c>
    </row>
    <row r="241" spans="1:2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9">
        <f t="shared" si="19"/>
        <v>50</v>
      </c>
      <c r="Q241" t="s">
        <v>8313</v>
      </c>
      <c r="R241" t="s">
        <v>8317</v>
      </c>
      <c r="S241" s="10">
        <f t="shared" si="20"/>
        <v>42296.901967592588</v>
      </c>
      <c r="T241" s="10">
        <f t="shared" si="21"/>
        <v>42316.291666666664</v>
      </c>
      <c r="U241" s="9">
        <f t="shared" si="22"/>
        <v>19</v>
      </c>
      <c r="V241">
        <f>D241*VLOOKUP(H241,CURR,2)</f>
        <v>720</v>
      </c>
      <c r="W241">
        <f>E241*VLOOKUP(H241,CURR,2)</f>
        <v>180</v>
      </c>
      <c r="X241" s="11">
        <f t="shared" si="23"/>
        <v>0.25</v>
      </c>
    </row>
    <row r="242" spans="1:2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9">
        <f t="shared" si="19"/>
        <v>117.84759124087591</v>
      </c>
      <c r="Q242" t="s">
        <v>8313</v>
      </c>
      <c r="R242" t="s">
        <v>8318</v>
      </c>
      <c r="S242" s="10">
        <f t="shared" si="20"/>
        <v>41354.500127314815</v>
      </c>
      <c r="T242" s="10">
        <f t="shared" si="21"/>
        <v>41399.500127314815</v>
      </c>
      <c r="U242" s="9">
        <f t="shared" si="22"/>
        <v>45</v>
      </c>
      <c r="V242">
        <f>D242*VLOOKUP(H242,CURR,2)</f>
        <v>15000</v>
      </c>
      <c r="W242">
        <f>E242*VLOOKUP(H242,CURR,2)</f>
        <v>16145.12</v>
      </c>
      <c r="X242" s="11">
        <f t="shared" si="23"/>
        <v>1.0763413333333334</v>
      </c>
    </row>
    <row r="243" spans="1:2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9">
        <f t="shared" si="19"/>
        <v>109.04255319148936</v>
      </c>
      <c r="Q243" t="s">
        <v>8313</v>
      </c>
      <c r="R243" t="s">
        <v>8318</v>
      </c>
      <c r="S243" s="10">
        <f t="shared" si="20"/>
        <v>41949.489629629628</v>
      </c>
      <c r="T243" s="10">
        <f t="shared" si="21"/>
        <v>41994.489629629628</v>
      </c>
      <c r="U243" s="9">
        <f t="shared" si="22"/>
        <v>45</v>
      </c>
      <c r="V243">
        <f>D243*VLOOKUP(H243,CURR,2)</f>
        <v>36400</v>
      </c>
      <c r="W243">
        <f>E243*VLOOKUP(H243,CURR,2)</f>
        <v>41000</v>
      </c>
      <c r="X243" s="11">
        <f t="shared" si="23"/>
        <v>1.1263736263736264</v>
      </c>
    </row>
    <row r="244" spans="1:2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9">
        <f t="shared" si="19"/>
        <v>73.019801980198025</v>
      </c>
      <c r="Q244" t="s">
        <v>8313</v>
      </c>
      <c r="R244" t="s">
        <v>8318</v>
      </c>
      <c r="S244" s="10">
        <f t="shared" si="20"/>
        <v>40862.28460648148</v>
      </c>
      <c r="T244" s="10">
        <f t="shared" si="21"/>
        <v>40897.28460648148</v>
      </c>
      <c r="U244" s="9">
        <f t="shared" si="22"/>
        <v>35</v>
      </c>
      <c r="V244">
        <f>D244*VLOOKUP(H244,CURR,2)</f>
        <v>13000</v>
      </c>
      <c r="W244">
        <f>E244*VLOOKUP(H244,CURR,2)</f>
        <v>14750</v>
      </c>
      <c r="X244" s="11">
        <f t="shared" si="23"/>
        <v>1.1346153846153846</v>
      </c>
    </row>
    <row r="245" spans="1:2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9">
        <f t="shared" si="19"/>
        <v>78.195121951219505</v>
      </c>
      <c r="Q245" t="s">
        <v>8313</v>
      </c>
      <c r="R245" t="s">
        <v>8318</v>
      </c>
      <c r="S245" s="10">
        <f t="shared" si="20"/>
        <v>41661.839166666665</v>
      </c>
      <c r="T245" s="10">
        <f t="shared" si="21"/>
        <v>41691.839166666665</v>
      </c>
      <c r="U245" s="9">
        <f t="shared" si="22"/>
        <v>30</v>
      </c>
      <c r="V245">
        <f>D245*VLOOKUP(H245,CURR,2)</f>
        <v>25000</v>
      </c>
      <c r="W245">
        <f>E245*VLOOKUP(H245,CURR,2)</f>
        <v>25648</v>
      </c>
      <c r="X245" s="11">
        <f t="shared" si="23"/>
        <v>1.0259199999999999</v>
      </c>
    </row>
    <row r="246" spans="1:2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9">
        <f t="shared" si="19"/>
        <v>47.398809523809526</v>
      </c>
      <c r="Q246" t="s">
        <v>8313</v>
      </c>
      <c r="R246" t="s">
        <v>8318</v>
      </c>
      <c r="S246" s="10">
        <f t="shared" si="20"/>
        <v>40213.115266203698</v>
      </c>
      <c r="T246" s="10">
        <f t="shared" si="21"/>
        <v>40253.087500000001</v>
      </c>
      <c r="U246" s="9">
        <f t="shared" si="22"/>
        <v>39</v>
      </c>
      <c r="V246">
        <f>D246*VLOOKUP(H246,CURR,2)</f>
        <v>3500</v>
      </c>
      <c r="W246">
        <f>E246*VLOOKUP(H246,CURR,2)</f>
        <v>3981.5</v>
      </c>
      <c r="X246" s="11">
        <f t="shared" si="23"/>
        <v>1.1375714285714287</v>
      </c>
    </row>
    <row r="247" spans="1:2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9">
        <f t="shared" si="19"/>
        <v>54.020833333333336</v>
      </c>
      <c r="Q247" t="s">
        <v>8313</v>
      </c>
      <c r="R247" t="s">
        <v>8318</v>
      </c>
      <c r="S247" s="10">
        <f t="shared" si="20"/>
        <v>41106.844733796293</v>
      </c>
      <c r="T247" s="10">
        <f t="shared" si="21"/>
        <v>41136.844733796293</v>
      </c>
      <c r="U247" s="9">
        <f t="shared" si="22"/>
        <v>30</v>
      </c>
      <c r="V247">
        <f>D247*VLOOKUP(H247,CURR,2)</f>
        <v>5000</v>
      </c>
      <c r="W247">
        <f>E247*VLOOKUP(H247,CURR,2)</f>
        <v>5186</v>
      </c>
      <c r="X247" s="11">
        <f t="shared" si="23"/>
        <v>1.0371999999999999</v>
      </c>
    </row>
    <row r="248" spans="1:2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9">
        <f t="shared" si="19"/>
        <v>68.488789237668158</v>
      </c>
      <c r="Q248" t="s">
        <v>8313</v>
      </c>
      <c r="R248" t="s">
        <v>8318</v>
      </c>
      <c r="S248" s="10">
        <f t="shared" si="20"/>
        <v>40480.155150462961</v>
      </c>
      <c r="T248" s="10">
        <f t="shared" si="21"/>
        <v>40530.196817129625</v>
      </c>
      <c r="U248" s="9">
        <f t="shared" si="22"/>
        <v>50</v>
      </c>
      <c r="V248">
        <f>D248*VLOOKUP(H248,CURR,2)</f>
        <v>5000</v>
      </c>
      <c r="W248">
        <f>E248*VLOOKUP(H248,CURR,2)</f>
        <v>15273</v>
      </c>
      <c r="X248" s="11">
        <f t="shared" si="23"/>
        <v>3.0546000000000002</v>
      </c>
    </row>
    <row r="249" spans="1:2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9">
        <f t="shared" si="19"/>
        <v>108.14516129032258</v>
      </c>
      <c r="Q249" t="s">
        <v>8313</v>
      </c>
      <c r="R249" t="s">
        <v>8318</v>
      </c>
      <c r="S249" s="10">
        <f t="shared" si="20"/>
        <v>40430.395995370367</v>
      </c>
      <c r="T249" s="10">
        <f t="shared" si="21"/>
        <v>40466.943749999999</v>
      </c>
      <c r="U249" s="9">
        <f t="shared" si="22"/>
        <v>36</v>
      </c>
      <c r="V249">
        <f>D249*VLOOKUP(H249,CURR,2)</f>
        <v>5000</v>
      </c>
      <c r="W249">
        <f>E249*VLOOKUP(H249,CURR,2)</f>
        <v>6705</v>
      </c>
      <c r="X249" s="11">
        <f t="shared" si="23"/>
        <v>1.341</v>
      </c>
    </row>
    <row r="250" spans="1:2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9">
        <f t="shared" si="19"/>
        <v>589.95205479452056</v>
      </c>
      <c r="Q250" t="s">
        <v>8313</v>
      </c>
      <c r="R250" t="s">
        <v>8318</v>
      </c>
      <c r="S250" s="10">
        <f t="shared" si="20"/>
        <v>40870.566076388888</v>
      </c>
      <c r="T250" s="10">
        <f t="shared" si="21"/>
        <v>40915.566076388888</v>
      </c>
      <c r="U250" s="9">
        <f t="shared" si="22"/>
        <v>45</v>
      </c>
      <c r="V250">
        <f>D250*VLOOKUP(H250,CURR,2)</f>
        <v>85000</v>
      </c>
      <c r="W250">
        <f>E250*VLOOKUP(H250,CURR,2)</f>
        <v>86133</v>
      </c>
      <c r="X250" s="11">
        <f t="shared" si="23"/>
        <v>1.0133294117647058</v>
      </c>
    </row>
    <row r="251" spans="1:2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9">
        <f t="shared" si="19"/>
        <v>48.051063829787232</v>
      </c>
      <c r="Q251" t="s">
        <v>8313</v>
      </c>
      <c r="R251" t="s">
        <v>8318</v>
      </c>
      <c r="S251" s="10">
        <f t="shared" si="20"/>
        <v>40332.715509259258</v>
      </c>
      <c r="T251" s="10">
        <f t="shared" si="21"/>
        <v>40412.527777777774</v>
      </c>
      <c r="U251" s="9">
        <f t="shared" si="22"/>
        <v>79</v>
      </c>
      <c r="V251">
        <f>D251*VLOOKUP(H251,CURR,2)</f>
        <v>10000</v>
      </c>
      <c r="W251">
        <f>E251*VLOOKUP(H251,CURR,2)</f>
        <v>11292</v>
      </c>
      <c r="X251" s="11">
        <f t="shared" si="23"/>
        <v>1.1292</v>
      </c>
    </row>
    <row r="252" spans="1:2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9">
        <f t="shared" si="19"/>
        <v>72.482837528604122</v>
      </c>
      <c r="Q252" t="s">
        <v>8313</v>
      </c>
      <c r="R252" t="s">
        <v>8318</v>
      </c>
      <c r="S252" s="10">
        <f t="shared" si="20"/>
        <v>41401.357534722221</v>
      </c>
      <c r="T252" s="10">
        <f t="shared" si="21"/>
        <v>41431.357534722221</v>
      </c>
      <c r="U252" s="9">
        <f t="shared" si="22"/>
        <v>30</v>
      </c>
      <c r="V252">
        <f>D252*VLOOKUP(H252,CURR,2)</f>
        <v>30000</v>
      </c>
      <c r="W252">
        <f>E252*VLOOKUP(H252,CURR,2)</f>
        <v>31675</v>
      </c>
      <c r="X252" s="11">
        <f t="shared" si="23"/>
        <v>1.0558333333333334</v>
      </c>
    </row>
    <row r="253" spans="1:2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9">
        <f t="shared" si="19"/>
        <v>57.077922077922075</v>
      </c>
      <c r="Q253" t="s">
        <v>8313</v>
      </c>
      <c r="R253" t="s">
        <v>8318</v>
      </c>
      <c r="S253" s="10">
        <f t="shared" si="20"/>
        <v>41013.579236111109</v>
      </c>
      <c r="T253" s="10">
        <f t="shared" si="21"/>
        <v>41045.583333333328</v>
      </c>
      <c r="U253" s="9">
        <f t="shared" si="22"/>
        <v>32</v>
      </c>
      <c r="V253">
        <f>D253*VLOOKUP(H253,CURR,2)</f>
        <v>3500</v>
      </c>
      <c r="W253">
        <f>E253*VLOOKUP(H253,CURR,2)</f>
        <v>4395</v>
      </c>
      <c r="X253" s="11">
        <f t="shared" si="23"/>
        <v>1.2557142857142858</v>
      </c>
    </row>
    <row r="254" spans="1:2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9">
        <f t="shared" si="19"/>
        <v>85.444444444444443</v>
      </c>
      <c r="Q254" t="s">
        <v>8313</v>
      </c>
      <c r="R254" t="s">
        <v>8318</v>
      </c>
      <c r="S254" s="10">
        <f t="shared" si="20"/>
        <v>40266.454374999994</v>
      </c>
      <c r="T254" s="10">
        <f t="shared" si="21"/>
        <v>40329.957638888889</v>
      </c>
      <c r="U254" s="9">
        <f t="shared" si="22"/>
        <v>63</v>
      </c>
      <c r="V254">
        <f>D254*VLOOKUP(H254,CURR,2)</f>
        <v>5000</v>
      </c>
      <c r="W254">
        <f>E254*VLOOKUP(H254,CURR,2)</f>
        <v>9228</v>
      </c>
      <c r="X254" s="11">
        <f t="shared" si="23"/>
        <v>1.8455999999999999</v>
      </c>
    </row>
    <row r="255" spans="1:2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9">
        <f t="shared" si="19"/>
        <v>215.85714285714286</v>
      </c>
      <c r="Q255" t="s">
        <v>8313</v>
      </c>
      <c r="R255" t="s">
        <v>8318</v>
      </c>
      <c r="S255" s="10">
        <f t="shared" si="20"/>
        <v>40924.44253472222</v>
      </c>
      <c r="T255" s="10">
        <f t="shared" si="21"/>
        <v>40954.44253472222</v>
      </c>
      <c r="U255" s="9">
        <f t="shared" si="22"/>
        <v>30</v>
      </c>
      <c r="V255">
        <f>D255*VLOOKUP(H255,CURR,2)</f>
        <v>1500</v>
      </c>
      <c r="W255">
        <f>E255*VLOOKUP(H255,CURR,2)</f>
        <v>1511</v>
      </c>
      <c r="X255" s="11">
        <f t="shared" si="23"/>
        <v>1.0073333333333334</v>
      </c>
    </row>
    <row r="256" spans="1:2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9">
        <f t="shared" si="19"/>
        <v>89.38643312101911</v>
      </c>
      <c r="Q256" t="s">
        <v>8313</v>
      </c>
      <c r="R256" t="s">
        <v>8318</v>
      </c>
      <c r="S256" s="10">
        <f t="shared" si="20"/>
        <v>42263.744328703702</v>
      </c>
      <c r="T256" s="10">
        <f t="shared" si="21"/>
        <v>42293.874999999993</v>
      </c>
      <c r="U256" s="9">
        <f t="shared" si="22"/>
        <v>30</v>
      </c>
      <c r="V256">
        <f>D256*VLOOKUP(H256,CURR,2)</f>
        <v>24000</v>
      </c>
      <c r="W256">
        <f>E256*VLOOKUP(H256,CURR,2)</f>
        <v>28067.34</v>
      </c>
      <c r="X256" s="11">
        <f t="shared" si="23"/>
        <v>1.1694724999999999</v>
      </c>
    </row>
    <row r="257" spans="1:2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9">
        <f t="shared" si="19"/>
        <v>45.418404255319146</v>
      </c>
      <c r="Q257" t="s">
        <v>8313</v>
      </c>
      <c r="R257" t="s">
        <v>8318</v>
      </c>
      <c r="S257" s="10">
        <f t="shared" si="20"/>
        <v>40588.318078703705</v>
      </c>
      <c r="T257" s="10">
        <f t="shared" si="21"/>
        <v>40618.276412037034</v>
      </c>
      <c r="U257" s="9">
        <f t="shared" si="22"/>
        <v>29</v>
      </c>
      <c r="V257">
        <f>D257*VLOOKUP(H257,CURR,2)</f>
        <v>8000</v>
      </c>
      <c r="W257">
        <f>E257*VLOOKUP(H257,CURR,2)</f>
        <v>8538.66</v>
      </c>
      <c r="X257" s="11">
        <f t="shared" si="23"/>
        <v>1.0673325</v>
      </c>
    </row>
    <row r="258" spans="1:2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9">
        <f t="shared" si="19"/>
        <v>65.756363636363631</v>
      </c>
      <c r="Q258" t="s">
        <v>8313</v>
      </c>
      <c r="R258" t="s">
        <v>8318</v>
      </c>
      <c r="S258" s="10">
        <f t="shared" si="20"/>
        <v>41319.560960648145</v>
      </c>
      <c r="T258" s="10">
        <f t="shared" si="21"/>
        <v>41349.560960648145</v>
      </c>
      <c r="U258" s="9">
        <f t="shared" si="22"/>
        <v>30</v>
      </c>
      <c r="V258">
        <f>D258*VLOOKUP(H258,CURR,2)</f>
        <v>13000</v>
      </c>
      <c r="W258">
        <f>E258*VLOOKUP(H258,CURR,2)</f>
        <v>18083</v>
      </c>
      <c r="X258" s="11">
        <f t="shared" si="23"/>
        <v>1.391</v>
      </c>
    </row>
    <row r="259" spans="1:2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E259/D259*100</f>
        <v>106.72648571428572</v>
      </c>
      <c r="P259" s="9">
        <f t="shared" ref="P259:P322" si="25">E259/L259</f>
        <v>66.70405357142856</v>
      </c>
      <c r="Q259" t="s">
        <v>8313</v>
      </c>
      <c r="R259" t="s">
        <v>8318</v>
      </c>
      <c r="S259" s="10">
        <f t="shared" ref="S259:S322" si="26">(J259/86400)+25569+(-5/24)</f>
        <v>42479.418541666666</v>
      </c>
      <c r="T259" s="10">
        <f t="shared" ref="T259:T322" si="27">(I259/86400)+25569+(-5/24)</f>
        <v>42509.418541666666</v>
      </c>
      <c r="U259" s="9">
        <f t="shared" ref="U259:U322" si="28">INT(T259-S259)</f>
        <v>30</v>
      </c>
      <c r="V259">
        <f>D259*VLOOKUP(H259,CURR,2)</f>
        <v>35000</v>
      </c>
      <c r="W259">
        <f>E259*VLOOKUP(H259,CURR,2)</f>
        <v>37354.269999999997</v>
      </c>
      <c r="X259" s="11">
        <f t="shared" ref="X259:X322" si="29">W259/V259</f>
        <v>1.0672648571428571</v>
      </c>
    </row>
    <row r="260" spans="1:2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9">
        <f t="shared" si="25"/>
        <v>83.345930232558146</v>
      </c>
      <c r="Q260" t="s">
        <v>8313</v>
      </c>
      <c r="R260" t="s">
        <v>8318</v>
      </c>
      <c r="S260" s="10">
        <f t="shared" si="26"/>
        <v>40681.843356481477</v>
      </c>
      <c r="T260" s="10">
        <f t="shared" si="27"/>
        <v>40711.843356481477</v>
      </c>
      <c r="U260" s="9">
        <f t="shared" si="28"/>
        <v>30</v>
      </c>
      <c r="V260">
        <f>D260*VLOOKUP(H260,CURR,2)</f>
        <v>30000</v>
      </c>
      <c r="W260">
        <f>E260*VLOOKUP(H260,CURR,2)</f>
        <v>57342</v>
      </c>
      <c r="X260" s="11">
        <f t="shared" si="29"/>
        <v>1.9114</v>
      </c>
    </row>
    <row r="261" spans="1:2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9">
        <f t="shared" si="25"/>
        <v>105.04609341825902</v>
      </c>
      <c r="Q261" t="s">
        <v>8313</v>
      </c>
      <c r="R261" t="s">
        <v>8318</v>
      </c>
      <c r="S261" s="10">
        <f t="shared" si="26"/>
        <v>42072.529733796291</v>
      </c>
      <c r="T261" s="10">
        <f t="shared" si="27"/>
        <v>42102.529733796291</v>
      </c>
      <c r="U261" s="9">
        <f t="shared" si="28"/>
        <v>30</v>
      </c>
      <c r="V261">
        <f>D261*VLOOKUP(H261,CURR,2)</f>
        <v>75000</v>
      </c>
      <c r="W261">
        <f>E261*VLOOKUP(H261,CURR,2)</f>
        <v>98953.42</v>
      </c>
      <c r="X261" s="11">
        <f t="shared" si="29"/>
        <v>1.3193789333333332</v>
      </c>
    </row>
    <row r="262" spans="1:2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9">
        <f t="shared" si="25"/>
        <v>120.90909090909091</v>
      </c>
      <c r="Q262" t="s">
        <v>8313</v>
      </c>
      <c r="R262" t="s">
        <v>8318</v>
      </c>
      <c r="S262" s="10">
        <f t="shared" si="26"/>
        <v>40330.547210648147</v>
      </c>
      <c r="T262" s="10">
        <f t="shared" si="27"/>
        <v>40376.207638888889</v>
      </c>
      <c r="U262" s="9">
        <f t="shared" si="28"/>
        <v>45</v>
      </c>
      <c r="V262">
        <f>D262*VLOOKUP(H262,CURR,2)</f>
        <v>10000</v>
      </c>
      <c r="W262">
        <f>E262*VLOOKUP(H262,CURR,2)</f>
        <v>10640</v>
      </c>
      <c r="X262" s="11">
        <f t="shared" si="29"/>
        <v>1.0640000000000001</v>
      </c>
    </row>
    <row r="263" spans="1:2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9">
        <f t="shared" si="25"/>
        <v>97.63636363636364</v>
      </c>
      <c r="Q263" t="s">
        <v>8313</v>
      </c>
      <c r="R263" t="s">
        <v>8318</v>
      </c>
      <c r="S263" s="10">
        <f t="shared" si="26"/>
        <v>41017.677129629628</v>
      </c>
      <c r="T263" s="10">
        <f t="shared" si="27"/>
        <v>41067.413194444445</v>
      </c>
      <c r="U263" s="9">
        <f t="shared" si="28"/>
        <v>49</v>
      </c>
      <c r="V263">
        <f>D263*VLOOKUP(H263,CURR,2)</f>
        <v>20000</v>
      </c>
      <c r="W263">
        <f>E263*VLOOKUP(H263,CURR,2)</f>
        <v>21480</v>
      </c>
      <c r="X263" s="11">
        <f t="shared" si="29"/>
        <v>1.0740000000000001</v>
      </c>
    </row>
    <row r="264" spans="1:2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9">
        <f t="shared" si="25"/>
        <v>41.379310344827587</v>
      </c>
      <c r="Q264" t="s">
        <v>8313</v>
      </c>
      <c r="R264" t="s">
        <v>8318</v>
      </c>
      <c r="S264" s="10">
        <f t="shared" si="26"/>
        <v>40555.039675925924</v>
      </c>
      <c r="T264" s="10">
        <f t="shared" si="27"/>
        <v>40600.039675925924</v>
      </c>
      <c r="U264" s="9">
        <f t="shared" si="28"/>
        <v>45</v>
      </c>
      <c r="V264">
        <f>D264*VLOOKUP(H264,CURR,2)</f>
        <v>2500</v>
      </c>
      <c r="W264">
        <f>E264*VLOOKUP(H264,CURR,2)</f>
        <v>6000</v>
      </c>
      <c r="X264" s="11">
        <f t="shared" si="29"/>
        <v>2.4</v>
      </c>
    </row>
    <row r="265" spans="1:2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9">
        <f t="shared" si="25"/>
        <v>30.654485981308412</v>
      </c>
      <c r="Q265" t="s">
        <v>8313</v>
      </c>
      <c r="R265" t="s">
        <v>8318</v>
      </c>
      <c r="S265" s="10">
        <f t="shared" si="26"/>
        <v>41149.746458333328</v>
      </c>
      <c r="T265" s="10">
        <f t="shared" si="27"/>
        <v>41179.746458333328</v>
      </c>
      <c r="U265" s="9">
        <f t="shared" si="28"/>
        <v>30</v>
      </c>
      <c r="V265">
        <f>D265*VLOOKUP(H265,CURR,2)</f>
        <v>25000</v>
      </c>
      <c r="W265">
        <f>E265*VLOOKUP(H265,CURR,2)</f>
        <v>29520.27</v>
      </c>
      <c r="X265" s="11">
        <f t="shared" si="29"/>
        <v>1.1808107999999999</v>
      </c>
    </row>
    <row r="266" spans="1:2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9">
        <f t="shared" si="25"/>
        <v>64.945054945054949</v>
      </c>
      <c r="Q266" t="s">
        <v>8313</v>
      </c>
      <c r="R266" t="s">
        <v>8318</v>
      </c>
      <c r="S266" s="10">
        <f t="shared" si="26"/>
        <v>41010.411979166667</v>
      </c>
      <c r="T266" s="10">
        <f t="shared" si="27"/>
        <v>41040.411979166667</v>
      </c>
      <c r="U266" s="9">
        <f t="shared" si="28"/>
        <v>30</v>
      </c>
      <c r="V266">
        <f>D266*VLOOKUP(H266,CURR,2)</f>
        <v>5000</v>
      </c>
      <c r="W266">
        <f>E266*VLOOKUP(H266,CURR,2)</f>
        <v>5910</v>
      </c>
      <c r="X266" s="11">
        <f t="shared" si="29"/>
        <v>1.1819999999999999</v>
      </c>
    </row>
    <row r="267" spans="1:2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9">
        <f t="shared" si="25"/>
        <v>95.775862068965523</v>
      </c>
      <c r="Q267" t="s">
        <v>8313</v>
      </c>
      <c r="R267" t="s">
        <v>8318</v>
      </c>
      <c r="S267" s="10">
        <f t="shared" si="26"/>
        <v>40267.03738425926</v>
      </c>
      <c r="T267" s="10">
        <f t="shared" si="27"/>
        <v>40308.636111111111</v>
      </c>
      <c r="U267" s="9">
        <f t="shared" si="28"/>
        <v>41</v>
      </c>
      <c r="V267">
        <f>D267*VLOOKUP(H267,CURR,2)</f>
        <v>5000</v>
      </c>
      <c r="W267">
        <f>E267*VLOOKUP(H267,CURR,2)</f>
        <v>5555</v>
      </c>
      <c r="X267" s="11">
        <f t="shared" si="29"/>
        <v>1.111</v>
      </c>
    </row>
    <row r="268" spans="1:2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9">
        <f t="shared" si="25"/>
        <v>40.416666666666664</v>
      </c>
      <c r="Q268" t="s">
        <v>8313</v>
      </c>
      <c r="R268" t="s">
        <v>8318</v>
      </c>
      <c r="S268" s="10">
        <f t="shared" si="26"/>
        <v>40204.966516203705</v>
      </c>
      <c r="T268" s="10">
        <f t="shared" si="27"/>
        <v>40290.95208333333</v>
      </c>
      <c r="U268" s="9">
        <f t="shared" si="28"/>
        <v>85</v>
      </c>
      <c r="V268">
        <f>D268*VLOOKUP(H268,CURR,2)</f>
        <v>1000</v>
      </c>
      <c r="W268">
        <f>E268*VLOOKUP(H268,CURR,2)</f>
        <v>1455</v>
      </c>
      <c r="X268" s="11">
        <f t="shared" si="29"/>
        <v>1.4550000000000001</v>
      </c>
    </row>
    <row r="269" spans="1:2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9">
        <f t="shared" si="25"/>
        <v>78.578424242424248</v>
      </c>
      <c r="Q269" t="s">
        <v>8313</v>
      </c>
      <c r="R269" t="s">
        <v>8318</v>
      </c>
      <c r="S269" s="10">
        <f t="shared" si="26"/>
        <v>41785.244201388887</v>
      </c>
      <c r="T269" s="10">
        <f t="shared" si="27"/>
        <v>41815.244201388887</v>
      </c>
      <c r="U269" s="9">
        <f t="shared" si="28"/>
        <v>30</v>
      </c>
      <c r="V269">
        <f>D269*VLOOKUP(H269,CURR,2)</f>
        <v>12608</v>
      </c>
      <c r="W269">
        <f>E269*VLOOKUP(H269,CURR,2)</f>
        <v>16595.763200000001</v>
      </c>
      <c r="X269" s="11">
        <f t="shared" si="29"/>
        <v>1.3162883248730965</v>
      </c>
    </row>
    <row r="270" spans="1:2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9">
        <f t="shared" si="25"/>
        <v>50.18018018018018</v>
      </c>
      <c r="Q270" t="s">
        <v>8313</v>
      </c>
      <c r="R270" t="s">
        <v>8318</v>
      </c>
      <c r="S270" s="10">
        <f t="shared" si="26"/>
        <v>40808.944189814814</v>
      </c>
      <c r="T270" s="10">
        <f t="shared" si="27"/>
        <v>40853.985856481479</v>
      </c>
      <c r="U270" s="9">
        <f t="shared" si="28"/>
        <v>45</v>
      </c>
      <c r="V270">
        <f>D270*VLOOKUP(H270,CURR,2)</f>
        <v>5000</v>
      </c>
      <c r="W270">
        <f>E270*VLOOKUP(H270,CURR,2)</f>
        <v>5570</v>
      </c>
      <c r="X270" s="11">
        <f t="shared" si="29"/>
        <v>1.1140000000000001</v>
      </c>
    </row>
    <row r="271" spans="1:2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9">
        <f t="shared" si="25"/>
        <v>92.251735588972423</v>
      </c>
      <c r="Q271" t="s">
        <v>8313</v>
      </c>
      <c r="R271" t="s">
        <v>8318</v>
      </c>
      <c r="S271" s="10">
        <f t="shared" si="26"/>
        <v>42757.988680555551</v>
      </c>
      <c r="T271" s="10">
        <f t="shared" si="27"/>
        <v>42787.988680555551</v>
      </c>
      <c r="U271" s="9">
        <f t="shared" si="28"/>
        <v>30</v>
      </c>
      <c r="V271">
        <f>D271*VLOOKUP(H271,CURR,2)</f>
        <v>72000</v>
      </c>
      <c r="W271">
        <f>E271*VLOOKUP(H271,CURR,2)</f>
        <v>106008.31439999999</v>
      </c>
      <c r="X271" s="11">
        <f t="shared" si="29"/>
        <v>1.4723376999999997</v>
      </c>
    </row>
    <row r="272" spans="1:2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9">
        <f t="shared" si="25"/>
        <v>57.540983606557376</v>
      </c>
      <c r="Q272" t="s">
        <v>8313</v>
      </c>
      <c r="R272" t="s">
        <v>8318</v>
      </c>
      <c r="S272" s="10">
        <f t="shared" si="26"/>
        <v>40637.658217592594</v>
      </c>
      <c r="T272" s="10">
        <f t="shared" si="27"/>
        <v>40687.958333333328</v>
      </c>
      <c r="U272" s="9">
        <f t="shared" si="28"/>
        <v>50</v>
      </c>
      <c r="V272">
        <f>D272*VLOOKUP(H272,CURR,2)</f>
        <v>2300</v>
      </c>
      <c r="W272">
        <f>E272*VLOOKUP(H272,CURR,2)</f>
        <v>3510</v>
      </c>
      <c r="X272" s="11">
        <f t="shared" si="29"/>
        <v>1.5260869565217392</v>
      </c>
    </row>
    <row r="273" spans="1:2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9">
        <f t="shared" si="25"/>
        <v>109.42160278745645</v>
      </c>
      <c r="Q273" t="s">
        <v>8313</v>
      </c>
      <c r="R273" t="s">
        <v>8318</v>
      </c>
      <c r="S273" s="10">
        <f t="shared" si="26"/>
        <v>41611.891909722217</v>
      </c>
      <c r="T273" s="10">
        <f t="shared" si="27"/>
        <v>41641.125</v>
      </c>
      <c r="U273" s="9">
        <f t="shared" si="28"/>
        <v>29</v>
      </c>
      <c r="V273">
        <f>D273*VLOOKUP(H273,CURR,2)</f>
        <v>30000</v>
      </c>
      <c r="W273">
        <f>E273*VLOOKUP(H273,CURR,2)</f>
        <v>31404</v>
      </c>
      <c r="X273" s="11">
        <f t="shared" si="29"/>
        <v>1.0468</v>
      </c>
    </row>
    <row r="274" spans="1:2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9">
        <f t="shared" si="25"/>
        <v>81.892461538461546</v>
      </c>
      <c r="Q274" t="s">
        <v>8313</v>
      </c>
      <c r="R274" t="s">
        <v>8318</v>
      </c>
      <c r="S274" s="10">
        <f t="shared" si="26"/>
        <v>40235.692025462959</v>
      </c>
      <c r="T274" s="10">
        <f t="shared" si="27"/>
        <v>40296.575694444444</v>
      </c>
      <c r="U274" s="9">
        <f t="shared" si="28"/>
        <v>60</v>
      </c>
      <c r="V274">
        <f>D274*VLOOKUP(H274,CURR,2)</f>
        <v>3000</v>
      </c>
      <c r="W274">
        <f>E274*VLOOKUP(H274,CURR,2)</f>
        <v>5323.01</v>
      </c>
      <c r="X274" s="11">
        <f t="shared" si="29"/>
        <v>1.7743366666666667</v>
      </c>
    </row>
    <row r="275" spans="1:2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9">
        <f t="shared" si="25"/>
        <v>45.667711864406776</v>
      </c>
      <c r="Q275" t="s">
        <v>8313</v>
      </c>
      <c r="R275" t="s">
        <v>8318</v>
      </c>
      <c r="S275" s="10">
        <f t="shared" si="26"/>
        <v>40697.29011574074</v>
      </c>
      <c r="T275" s="10">
        <f t="shared" si="27"/>
        <v>40727.29011574074</v>
      </c>
      <c r="U275" s="9">
        <f t="shared" si="28"/>
        <v>30</v>
      </c>
      <c r="V275">
        <f>D275*VLOOKUP(H275,CURR,2)</f>
        <v>5000</v>
      </c>
      <c r="W275">
        <f>E275*VLOOKUP(H275,CURR,2)</f>
        <v>5388.79</v>
      </c>
      <c r="X275" s="11">
        <f t="shared" si="29"/>
        <v>1.077758</v>
      </c>
    </row>
    <row r="276" spans="1:2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9">
        <f t="shared" si="25"/>
        <v>55.221238938053098</v>
      </c>
      <c r="Q276" t="s">
        <v>8313</v>
      </c>
      <c r="R276" t="s">
        <v>8318</v>
      </c>
      <c r="S276" s="10">
        <f t="shared" si="26"/>
        <v>40969.704039351847</v>
      </c>
      <c r="T276" s="10">
        <f t="shared" si="27"/>
        <v>41004.082638888889</v>
      </c>
      <c r="U276" s="9">
        <f t="shared" si="28"/>
        <v>34</v>
      </c>
      <c r="V276">
        <f>D276*VLOOKUP(H276,CURR,2)</f>
        <v>4000</v>
      </c>
      <c r="W276">
        <f>E276*VLOOKUP(H276,CURR,2)</f>
        <v>6240</v>
      </c>
      <c r="X276" s="11">
        <f t="shared" si="29"/>
        <v>1.56</v>
      </c>
    </row>
    <row r="277" spans="1:2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9">
        <f t="shared" si="25"/>
        <v>65.298192771084331</v>
      </c>
      <c r="Q277" t="s">
        <v>8313</v>
      </c>
      <c r="R277" t="s">
        <v>8318</v>
      </c>
      <c r="S277" s="10">
        <f t="shared" si="26"/>
        <v>41192.823680555557</v>
      </c>
      <c r="T277" s="10">
        <f t="shared" si="27"/>
        <v>41222.865347222221</v>
      </c>
      <c r="U277" s="9">
        <f t="shared" si="28"/>
        <v>30</v>
      </c>
      <c r="V277">
        <f>D277*VLOOKUP(H277,CURR,2)</f>
        <v>20000</v>
      </c>
      <c r="W277">
        <f>E277*VLOOKUP(H277,CURR,2)</f>
        <v>21679</v>
      </c>
      <c r="X277" s="11">
        <f t="shared" si="29"/>
        <v>1.08395</v>
      </c>
    </row>
    <row r="278" spans="1:2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9">
        <f t="shared" si="25"/>
        <v>95.225806451612897</v>
      </c>
      <c r="Q278" t="s">
        <v>8313</v>
      </c>
      <c r="R278" t="s">
        <v>8318</v>
      </c>
      <c r="S278" s="10">
        <f t="shared" si="26"/>
        <v>40966.873541666668</v>
      </c>
      <c r="T278" s="10">
        <f t="shared" si="27"/>
        <v>41026.831874999996</v>
      </c>
      <c r="U278" s="9">
        <f t="shared" si="28"/>
        <v>59</v>
      </c>
      <c r="V278">
        <f>D278*VLOOKUP(H278,CURR,2)</f>
        <v>4000</v>
      </c>
      <c r="W278">
        <f>E278*VLOOKUP(H278,CURR,2)</f>
        <v>5904</v>
      </c>
      <c r="X278" s="11">
        <f t="shared" si="29"/>
        <v>1.476</v>
      </c>
    </row>
    <row r="279" spans="1:2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9">
        <f t="shared" si="25"/>
        <v>75.444794952681391</v>
      </c>
      <c r="Q279" t="s">
        <v>8313</v>
      </c>
      <c r="R279" t="s">
        <v>8318</v>
      </c>
      <c r="S279" s="10">
        <f t="shared" si="26"/>
        <v>42117.68309027778</v>
      </c>
      <c r="T279" s="10">
        <f t="shared" si="27"/>
        <v>42147.68309027778</v>
      </c>
      <c r="U279" s="9">
        <f t="shared" si="28"/>
        <v>30</v>
      </c>
      <c r="V279">
        <f>D279*VLOOKUP(H279,CURR,2)</f>
        <v>65000</v>
      </c>
      <c r="W279">
        <f>E279*VLOOKUP(H279,CURR,2)</f>
        <v>71748</v>
      </c>
      <c r="X279" s="11">
        <f t="shared" si="29"/>
        <v>1.1038153846153846</v>
      </c>
    </row>
    <row r="280" spans="1:2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9">
        <f t="shared" si="25"/>
        <v>97.816867469879512</v>
      </c>
      <c r="Q280" t="s">
        <v>8313</v>
      </c>
      <c r="R280" t="s">
        <v>8318</v>
      </c>
      <c r="S280" s="10">
        <f t="shared" si="26"/>
        <v>41163.832627314812</v>
      </c>
      <c r="T280" s="10">
        <f t="shared" si="27"/>
        <v>41193.832627314812</v>
      </c>
      <c r="U280" s="9">
        <f t="shared" si="28"/>
        <v>30</v>
      </c>
      <c r="V280">
        <f>D280*VLOOKUP(H280,CURR,2)</f>
        <v>27000</v>
      </c>
      <c r="W280">
        <f>E280*VLOOKUP(H280,CURR,2)</f>
        <v>40594</v>
      </c>
      <c r="X280" s="11">
        <f t="shared" si="29"/>
        <v>1.5034814814814814</v>
      </c>
    </row>
    <row r="281" spans="1:2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9">
        <f t="shared" si="25"/>
        <v>87.685606557377056</v>
      </c>
      <c r="Q281" t="s">
        <v>8313</v>
      </c>
      <c r="R281" t="s">
        <v>8318</v>
      </c>
      <c r="S281" s="10">
        <f t="shared" si="26"/>
        <v>42759.035833333335</v>
      </c>
      <c r="T281" s="10">
        <f t="shared" si="27"/>
        <v>42792.875694444439</v>
      </c>
      <c r="U281" s="9">
        <f t="shared" si="28"/>
        <v>33</v>
      </c>
      <c r="V281">
        <f>D281*VLOOKUP(H281,CURR,2)</f>
        <v>17000</v>
      </c>
      <c r="W281">
        <f>E281*VLOOKUP(H281,CURR,2)</f>
        <v>26744.11</v>
      </c>
      <c r="X281" s="11">
        <f t="shared" si="29"/>
        <v>1.5731829411764706</v>
      </c>
    </row>
    <row r="282" spans="1:2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9">
        <f t="shared" si="25"/>
        <v>54.748948106591868</v>
      </c>
      <c r="Q282" t="s">
        <v>8313</v>
      </c>
      <c r="R282" t="s">
        <v>8318</v>
      </c>
      <c r="S282" s="10">
        <f t="shared" si="26"/>
        <v>41744.382349537038</v>
      </c>
      <c r="T282" s="10">
        <f t="shared" si="27"/>
        <v>41789.382349537038</v>
      </c>
      <c r="U282" s="9">
        <f t="shared" si="28"/>
        <v>45</v>
      </c>
      <c r="V282">
        <f>D282*VLOOKUP(H282,CURR,2)</f>
        <v>75000</v>
      </c>
      <c r="W282">
        <f>E282*VLOOKUP(H282,CURR,2)</f>
        <v>117108</v>
      </c>
      <c r="X282" s="11">
        <f t="shared" si="29"/>
        <v>1.5614399999999999</v>
      </c>
    </row>
    <row r="283" spans="1:2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9">
        <f t="shared" si="25"/>
        <v>83.953417721518989</v>
      </c>
      <c r="Q283" t="s">
        <v>8313</v>
      </c>
      <c r="R283" t="s">
        <v>8318</v>
      </c>
      <c r="S283" s="10">
        <f t="shared" si="26"/>
        <v>39949.955011574071</v>
      </c>
      <c r="T283" s="10">
        <f t="shared" si="27"/>
        <v>40035.601388888885</v>
      </c>
      <c r="U283" s="9">
        <f t="shared" si="28"/>
        <v>85</v>
      </c>
      <c r="V283">
        <f>D283*VLOOKUP(H283,CURR,2)</f>
        <v>5500</v>
      </c>
      <c r="W283">
        <f>E283*VLOOKUP(H283,CURR,2)</f>
        <v>6632.32</v>
      </c>
      <c r="X283" s="11">
        <f t="shared" si="29"/>
        <v>1.2058763636363636</v>
      </c>
    </row>
    <row r="284" spans="1:2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9">
        <f t="shared" si="25"/>
        <v>254.38547486033519</v>
      </c>
      <c r="Q284" t="s">
        <v>8313</v>
      </c>
      <c r="R284" t="s">
        <v>8318</v>
      </c>
      <c r="S284" s="10">
        <f t="shared" si="26"/>
        <v>40194.711712962962</v>
      </c>
      <c r="T284" s="10">
        <f t="shared" si="27"/>
        <v>40231.708333333328</v>
      </c>
      <c r="U284" s="9">
        <f t="shared" si="28"/>
        <v>36</v>
      </c>
      <c r="V284">
        <f>D284*VLOOKUP(H284,CURR,2)</f>
        <v>45000</v>
      </c>
      <c r="W284">
        <f>E284*VLOOKUP(H284,CURR,2)</f>
        <v>45535</v>
      </c>
      <c r="X284" s="11">
        <f t="shared" si="29"/>
        <v>1.0118888888888888</v>
      </c>
    </row>
    <row r="285" spans="1:2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9">
        <f t="shared" si="25"/>
        <v>101.8269801980198</v>
      </c>
      <c r="Q285" t="s">
        <v>8313</v>
      </c>
      <c r="R285" t="s">
        <v>8318</v>
      </c>
      <c r="S285" s="10">
        <f t="shared" si="26"/>
        <v>40675.501666666663</v>
      </c>
      <c r="T285" s="10">
        <f t="shared" si="27"/>
        <v>40694.999305555553</v>
      </c>
      <c r="U285" s="9">
        <f t="shared" si="28"/>
        <v>19</v>
      </c>
      <c r="V285">
        <f>D285*VLOOKUP(H285,CURR,2)</f>
        <v>18000</v>
      </c>
      <c r="W285">
        <f>E285*VLOOKUP(H285,CURR,2)</f>
        <v>20569.05</v>
      </c>
      <c r="X285" s="11">
        <f t="shared" si="29"/>
        <v>1.142725</v>
      </c>
    </row>
    <row r="286" spans="1:2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9">
        <f t="shared" si="25"/>
        <v>55.066394736842106</v>
      </c>
      <c r="Q286" t="s">
        <v>8313</v>
      </c>
      <c r="R286" t="s">
        <v>8318</v>
      </c>
      <c r="S286" s="10">
        <f t="shared" si="26"/>
        <v>40904.529861111107</v>
      </c>
      <c r="T286" s="10">
        <f t="shared" si="27"/>
        <v>40929.529861111107</v>
      </c>
      <c r="U286" s="9">
        <f t="shared" si="28"/>
        <v>25</v>
      </c>
      <c r="V286">
        <f>D286*VLOOKUP(H286,CURR,2)</f>
        <v>40000</v>
      </c>
      <c r="W286">
        <f>E286*VLOOKUP(H286,CURR,2)</f>
        <v>41850.46</v>
      </c>
      <c r="X286" s="11">
        <f t="shared" si="29"/>
        <v>1.0462615</v>
      </c>
    </row>
    <row r="287" spans="1:2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9">
        <f t="shared" si="25"/>
        <v>56.901438721136763</v>
      </c>
      <c r="Q287" t="s">
        <v>8313</v>
      </c>
      <c r="R287" t="s">
        <v>8318</v>
      </c>
      <c r="S287" s="10">
        <f t="shared" si="26"/>
        <v>41506.547777777778</v>
      </c>
      <c r="T287" s="10">
        <f t="shared" si="27"/>
        <v>41536.547777777778</v>
      </c>
      <c r="U287" s="9">
        <f t="shared" si="28"/>
        <v>30</v>
      </c>
      <c r="V287">
        <f>D287*VLOOKUP(H287,CURR,2)</f>
        <v>14000</v>
      </c>
      <c r="W287">
        <f>E287*VLOOKUP(H287,CURR,2)</f>
        <v>32035.51</v>
      </c>
      <c r="X287" s="11">
        <f t="shared" si="29"/>
        <v>2.2882507142857142</v>
      </c>
    </row>
    <row r="288" spans="1:2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9">
        <f t="shared" si="25"/>
        <v>121.28148148148148</v>
      </c>
      <c r="Q288" t="s">
        <v>8313</v>
      </c>
      <c r="R288" t="s">
        <v>8318</v>
      </c>
      <c r="S288" s="10">
        <f t="shared" si="26"/>
        <v>41313.607916666668</v>
      </c>
      <c r="T288" s="10">
        <f t="shared" si="27"/>
        <v>41358.566249999996</v>
      </c>
      <c r="U288" s="9">
        <f t="shared" si="28"/>
        <v>44</v>
      </c>
      <c r="V288">
        <f>D288*VLOOKUP(H288,CURR,2)</f>
        <v>15000</v>
      </c>
      <c r="W288">
        <f>E288*VLOOKUP(H288,CURR,2)</f>
        <v>16373</v>
      </c>
      <c r="X288" s="11">
        <f t="shared" si="29"/>
        <v>1.0915333333333332</v>
      </c>
    </row>
    <row r="289" spans="1:2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9">
        <f t="shared" si="25"/>
        <v>91.189655172413794</v>
      </c>
      <c r="Q289" t="s">
        <v>8313</v>
      </c>
      <c r="R289" t="s">
        <v>8318</v>
      </c>
      <c r="S289" s="10">
        <f t="shared" si="26"/>
        <v>41184.069652777776</v>
      </c>
      <c r="T289" s="10">
        <f t="shared" si="27"/>
        <v>41214.958333333328</v>
      </c>
      <c r="U289" s="9">
        <f t="shared" si="28"/>
        <v>30</v>
      </c>
      <c r="V289">
        <f>D289*VLOOKUP(H289,CURR,2)</f>
        <v>15000</v>
      </c>
      <c r="W289">
        <f>E289*VLOOKUP(H289,CURR,2)</f>
        <v>26445</v>
      </c>
      <c r="X289" s="11">
        <f t="shared" si="29"/>
        <v>1.7629999999999999</v>
      </c>
    </row>
    <row r="290" spans="1:2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9">
        <f t="shared" si="25"/>
        <v>115.44812080536913</v>
      </c>
      <c r="Q290" t="s">
        <v>8313</v>
      </c>
      <c r="R290" t="s">
        <v>8318</v>
      </c>
      <c r="S290" s="10">
        <f t="shared" si="26"/>
        <v>41050.960567129623</v>
      </c>
      <c r="T290" s="10">
        <f t="shared" si="27"/>
        <v>41085.960567129623</v>
      </c>
      <c r="U290" s="9">
        <f t="shared" si="28"/>
        <v>35</v>
      </c>
      <c r="V290">
        <f>D290*VLOOKUP(H290,CURR,2)</f>
        <v>50000</v>
      </c>
      <c r="W290">
        <f>E290*VLOOKUP(H290,CURR,2)</f>
        <v>51605.31</v>
      </c>
      <c r="X290" s="11">
        <f t="shared" si="29"/>
        <v>1.0321061999999999</v>
      </c>
    </row>
    <row r="291" spans="1:2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9">
        <f t="shared" si="25"/>
        <v>67.771551724137936</v>
      </c>
      <c r="Q291" t="s">
        <v>8313</v>
      </c>
      <c r="R291" t="s">
        <v>8318</v>
      </c>
      <c r="S291" s="10">
        <f t="shared" si="26"/>
        <v>41550.248078703698</v>
      </c>
      <c r="T291" s="10">
        <f t="shared" si="27"/>
        <v>41580.248078703698</v>
      </c>
      <c r="U291" s="9">
        <f t="shared" si="28"/>
        <v>30</v>
      </c>
      <c r="V291">
        <f>D291*VLOOKUP(H291,CURR,2)</f>
        <v>19200</v>
      </c>
      <c r="W291">
        <f>E291*VLOOKUP(H291,CURR,2)</f>
        <v>20125.439999999999</v>
      </c>
      <c r="X291" s="11">
        <f t="shared" si="29"/>
        <v>1.0482</v>
      </c>
    </row>
    <row r="292" spans="1:2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9">
        <f t="shared" si="25"/>
        <v>28.576190476190476</v>
      </c>
      <c r="Q292" t="s">
        <v>8313</v>
      </c>
      <c r="R292" t="s">
        <v>8318</v>
      </c>
      <c r="S292" s="10">
        <f t="shared" si="26"/>
        <v>40526.160844907405</v>
      </c>
      <c r="T292" s="10">
        <f t="shared" si="27"/>
        <v>40576.124305555553</v>
      </c>
      <c r="U292" s="9">
        <f t="shared" si="28"/>
        <v>49</v>
      </c>
      <c r="V292">
        <f>D292*VLOOKUP(H292,CURR,2)</f>
        <v>4500</v>
      </c>
      <c r="W292">
        <f>E292*VLOOKUP(H292,CURR,2)</f>
        <v>4800.8</v>
      </c>
      <c r="X292" s="11">
        <f t="shared" si="29"/>
        <v>1.0668444444444445</v>
      </c>
    </row>
    <row r="293" spans="1:2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9">
        <f t="shared" si="25"/>
        <v>46.8828125</v>
      </c>
      <c r="Q293" t="s">
        <v>8313</v>
      </c>
      <c r="R293" t="s">
        <v>8318</v>
      </c>
      <c r="S293" s="10">
        <f t="shared" si="26"/>
        <v>41376.560717592591</v>
      </c>
      <c r="T293" s="10">
        <f t="shared" si="27"/>
        <v>41394.792361111111</v>
      </c>
      <c r="U293" s="9">
        <f t="shared" si="28"/>
        <v>18</v>
      </c>
      <c r="V293">
        <f>D293*VLOOKUP(H293,CURR,2)</f>
        <v>5000</v>
      </c>
      <c r="W293">
        <f>E293*VLOOKUP(H293,CURR,2)</f>
        <v>6001</v>
      </c>
      <c r="X293" s="11">
        <f t="shared" si="29"/>
        <v>1.2001999999999999</v>
      </c>
    </row>
    <row r="294" spans="1:2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9">
        <f t="shared" si="25"/>
        <v>154.42231237322514</v>
      </c>
      <c r="Q294" t="s">
        <v>8313</v>
      </c>
      <c r="R294" t="s">
        <v>8318</v>
      </c>
      <c r="S294" s="10">
        <f t="shared" si="26"/>
        <v>40812.594895833332</v>
      </c>
      <c r="T294" s="10">
        <f t="shared" si="27"/>
        <v>40844.957638888889</v>
      </c>
      <c r="U294" s="9">
        <f t="shared" si="28"/>
        <v>32</v>
      </c>
      <c r="V294">
        <f>D294*VLOOKUP(H294,CURR,2)</f>
        <v>75000</v>
      </c>
      <c r="W294">
        <f>E294*VLOOKUP(H294,CURR,2)</f>
        <v>76130.2</v>
      </c>
      <c r="X294" s="11">
        <f t="shared" si="29"/>
        <v>1.0150693333333334</v>
      </c>
    </row>
    <row r="295" spans="1:2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9">
        <f t="shared" si="25"/>
        <v>201.22137404580153</v>
      </c>
      <c r="Q295" t="s">
        <v>8313</v>
      </c>
      <c r="R295" t="s">
        <v>8318</v>
      </c>
      <c r="S295" s="10">
        <f t="shared" si="26"/>
        <v>41719.459652777776</v>
      </c>
      <c r="T295" s="10">
        <f t="shared" si="27"/>
        <v>41749.459652777776</v>
      </c>
      <c r="U295" s="9">
        <f t="shared" si="28"/>
        <v>30</v>
      </c>
      <c r="V295">
        <f>D295*VLOOKUP(H295,CURR,2)</f>
        <v>26000</v>
      </c>
      <c r="W295">
        <f>E295*VLOOKUP(H295,CURR,2)</f>
        <v>26360</v>
      </c>
      <c r="X295" s="11">
        <f t="shared" si="29"/>
        <v>1.0138461538461538</v>
      </c>
    </row>
    <row r="296" spans="1:2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9">
        <f t="shared" si="25"/>
        <v>100</v>
      </c>
      <c r="Q296" t="s">
        <v>8313</v>
      </c>
      <c r="R296" t="s">
        <v>8318</v>
      </c>
      <c r="S296" s="10">
        <f t="shared" si="26"/>
        <v>40342.876087962963</v>
      </c>
      <c r="T296" s="10">
        <f t="shared" si="27"/>
        <v>40378.458333333328</v>
      </c>
      <c r="U296" s="9">
        <f t="shared" si="28"/>
        <v>35</v>
      </c>
      <c r="V296">
        <f>D296*VLOOKUP(H296,CURR,2)</f>
        <v>5000</v>
      </c>
      <c r="W296">
        <f>E296*VLOOKUP(H296,CURR,2)</f>
        <v>5000</v>
      </c>
      <c r="X296" s="11">
        <f t="shared" si="29"/>
        <v>1</v>
      </c>
    </row>
    <row r="297" spans="1:2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9">
        <f t="shared" si="25"/>
        <v>100.08204511278196</v>
      </c>
      <c r="Q297" t="s">
        <v>8313</v>
      </c>
      <c r="R297" t="s">
        <v>8318</v>
      </c>
      <c r="S297" s="10">
        <f t="shared" si="26"/>
        <v>41518.796400462961</v>
      </c>
      <c r="T297" s="10">
        <f t="shared" si="27"/>
        <v>41578.791666666664</v>
      </c>
      <c r="U297" s="9">
        <f t="shared" si="28"/>
        <v>59</v>
      </c>
      <c r="V297">
        <f>D297*VLOOKUP(H297,CURR,2)</f>
        <v>50000</v>
      </c>
      <c r="W297">
        <f>E297*VLOOKUP(H297,CURR,2)</f>
        <v>66554.559999999998</v>
      </c>
      <c r="X297" s="11">
        <f t="shared" si="29"/>
        <v>1.3310911999999999</v>
      </c>
    </row>
    <row r="298" spans="1:2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9">
        <f t="shared" si="25"/>
        <v>230.08953488372092</v>
      </c>
      <c r="Q298" t="s">
        <v>8313</v>
      </c>
      <c r="R298" t="s">
        <v>8318</v>
      </c>
      <c r="S298" s="10">
        <f t="shared" si="26"/>
        <v>41134.267164351848</v>
      </c>
      <c r="T298" s="10">
        <f t="shared" si="27"/>
        <v>41159.267164351848</v>
      </c>
      <c r="U298" s="9">
        <f t="shared" si="28"/>
        <v>25</v>
      </c>
      <c r="V298">
        <f>D298*VLOOKUP(H298,CURR,2)</f>
        <v>25000</v>
      </c>
      <c r="W298">
        <f>E298*VLOOKUP(H298,CURR,2)</f>
        <v>29681.55</v>
      </c>
      <c r="X298" s="11">
        <f t="shared" si="29"/>
        <v>1.187262</v>
      </c>
    </row>
    <row r="299" spans="1:2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9">
        <f t="shared" si="25"/>
        <v>141.74647887323943</v>
      </c>
      <c r="Q299" t="s">
        <v>8313</v>
      </c>
      <c r="R299" t="s">
        <v>8318</v>
      </c>
      <c r="S299" s="10">
        <f t="shared" si="26"/>
        <v>42089.519687499997</v>
      </c>
      <c r="T299" s="10">
        <f t="shared" si="27"/>
        <v>42124.957638888889</v>
      </c>
      <c r="U299" s="9">
        <f t="shared" si="28"/>
        <v>35</v>
      </c>
      <c r="V299">
        <f>D299*VLOOKUP(H299,CURR,2)</f>
        <v>20000</v>
      </c>
      <c r="W299">
        <f>E299*VLOOKUP(H299,CURR,2)</f>
        <v>20128</v>
      </c>
      <c r="X299" s="11">
        <f t="shared" si="29"/>
        <v>1.0064</v>
      </c>
    </row>
    <row r="300" spans="1:2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9">
        <f t="shared" si="25"/>
        <v>56.344351395730705</v>
      </c>
      <c r="Q300" t="s">
        <v>8313</v>
      </c>
      <c r="R300" t="s">
        <v>8318</v>
      </c>
      <c r="S300" s="10">
        <f t="shared" si="26"/>
        <v>41709.255185185182</v>
      </c>
      <c r="T300" s="10">
        <f t="shared" si="27"/>
        <v>41768.666666666664</v>
      </c>
      <c r="U300" s="9">
        <f t="shared" si="28"/>
        <v>59</v>
      </c>
      <c r="V300">
        <f>D300*VLOOKUP(H300,CURR,2)</f>
        <v>126000</v>
      </c>
      <c r="W300">
        <f>E300*VLOOKUP(H300,CURR,2)</f>
        <v>137254.84</v>
      </c>
      <c r="X300" s="11">
        <f t="shared" si="29"/>
        <v>1.089324126984127</v>
      </c>
    </row>
    <row r="301" spans="1:2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9">
        <f t="shared" si="25"/>
        <v>73.341188524590166</v>
      </c>
      <c r="Q301" t="s">
        <v>8313</v>
      </c>
      <c r="R301" t="s">
        <v>8318</v>
      </c>
      <c r="S301" s="10">
        <f t="shared" si="26"/>
        <v>40469.016898148147</v>
      </c>
      <c r="T301" s="10">
        <f t="shared" si="27"/>
        <v>40499.058564814812</v>
      </c>
      <c r="U301" s="9">
        <f t="shared" si="28"/>
        <v>30</v>
      </c>
      <c r="V301">
        <f>D301*VLOOKUP(H301,CURR,2)</f>
        <v>10000</v>
      </c>
      <c r="W301">
        <f>E301*VLOOKUP(H301,CURR,2)</f>
        <v>17895.25</v>
      </c>
      <c r="X301" s="11">
        <f t="shared" si="29"/>
        <v>1.789525</v>
      </c>
    </row>
    <row r="302" spans="1:2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9">
        <f t="shared" si="25"/>
        <v>85.337785234899329</v>
      </c>
      <c r="Q302" t="s">
        <v>8313</v>
      </c>
      <c r="R302" t="s">
        <v>8318</v>
      </c>
      <c r="S302" s="10">
        <f t="shared" si="26"/>
        <v>40626.751597222217</v>
      </c>
      <c r="T302" s="10">
        <f t="shared" si="27"/>
        <v>40657.751597222217</v>
      </c>
      <c r="U302" s="9">
        <f t="shared" si="28"/>
        <v>31</v>
      </c>
      <c r="V302">
        <f>D302*VLOOKUP(H302,CURR,2)</f>
        <v>25000</v>
      </c>
      <c r="W302">
        <f>E302*VLOOKUP(H302,CURR,2)</f>
        <v>25430.66</v>
      </c>
      <c r="X302" s="11">
        <f t="shared" si="29"/>
        <v>1.0172264</v>
      </c>
    </row>
    <row r="303" spans="1:2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9">
        <f t="shared" si="25"/>
        <v>61.496215139442228</v>
      </c>
      <c r="Q303" t="s">
        <v>8313</v>
      </c>
      <c r="R303" t="s">
        <v>8318</v>
      </c>
      <c r="S303" s="10">
        <f t="shared" si="26"/>
        <v>41312.529340277775</v>
      </c>
      <c r="T303" s="10">
        <f t="shared" si="27"/>
        <v>41352.487673611111</v>
      </c>
      <c r="U303" s="9">
        <f t="shared" si="28"/>
        <v>39</v>
      </c>
      <c r="V303">
        <f>D303*VLOOKUP(H303,CURR,2)</f>
        <v>13000</v>
      </c>
      <c r="W303">
        <f>E303*VLOOKUP(H303,CURR,2)</f>
        <v>15435.55</v>
      </c>
      <c r="X303" s="11">
        <f t="shared" si="29"/>
        <v>1.1873499999999999</v>
      </c>
    </row>
    <row r="304" spans="1:2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9">
        <f t="shared" si="25"/>
        <v>93.018518518518519</v>
      </c>
      <c r="Q304" t="s">
        <v>8313</v>
      </c>
      <c r="R304" t="s">
        <v>8318</v>
      </c>
      <c r="S304" s="10">
        <f t="shared" si="26"/>
        <v>40933.648587962962</v>
      </c>
      <c r="T304" s="10">
        <f t="shared" si="27"/>
        <v>40963.648587962962</v>
      </c>
      <c r="U304" s="9">
        <f t="shared" si="28"/>
        <v>30</v>
      </c>
      <c r="V304">
        <f>D304*VLOOKUP(H304,CURR,2)</f>
        <v>10000</v>
      </c>
      <c r="W304">
        <f>E304*VLOOKUP(H304,CURR,2)</f>
        <v>10046</v>
      </c>
      <c r="X304" s="11">
        <f t="shared" si="29"/>
        <v>1.0045999999999999</v>
      </c>
    </row>
    <row r="305" spans="1:2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9">
        <f t="shared" si="25"/>
        <v>50.292682926829265</v>
      </c>
      <c r="Q305" t="s">
        <v>8313</v>
      </c>
      <c r="R305" t="s">
        <v>8318</v>
      </c>
      <c r="S305" s="10">
        <f t="shared" si="26"/>
        <v>41031.862800925919</v>
      </c>
      <c r="T305" s="10">
        <f t="shared" si="27"/>
        <v>41061.862800925919</v>
      </c>
      <c r="U305" s="9">
        <f t="shared" si="28"/>
        <v>30</v>
      </c>
      <c r="V305">
        <f>D305*VLOOKUP(H305,CURR,2)</f>
        <v>3000</v>
      </c>
      <c r="W305">
        <f>E305*VLOOKUP(H305,CURR,2)</f>
        <v>4124</v>
      </c>
      <c r="X305" s="11">
        <f t="shared" si="29"/>
        <v>1.3746666666666667</v>
      </c>
    </row>
    <row r="306" spans="1:2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9">
        <f t="shared" si="25"/>
        <v>106.43243243243244</v>
      </c>
      <c r="Q306" t="s">
        <v>8313</v>
      </c>
      <c r="R306" t="s">
        <v>8318</v>
      </c>
      <c r="S306" s="10">
        <f t="shared" si="26"/>
        <v>41113.88653935185</v>
      </c>
      <c r="T306" s="10">
        <f t="shared" si="27"/>
        <v>41152.875</v>
      </c>
      <c r="U306" s="9">
        <f t="shared" si="28"/>
        <v>38</v>
      </c>
      <c r="V306">
        <f>D306*VLOOKUP(H306,CURR,2)</f>
        <v>3400</v>
      </c>
      <c r="W306">
        <f>E306*VLOOKUP(H306,CURR,2)</f>
        <v>7876</v>
      </c>
      <c r="X306" s="11">
        <f t="shared" si="29"/>
        <v>2.3164705882352941</v>
      </c>
    </row>
    <row r="307" spans="1:2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9">
        <f t="shared" si="25"/>
        <v>51.719576719576722</v>
      </c>
      <c r="Q307" t="s">
        <v>8313</v>
      </c>
      <c r="R307" t="s">
        <v>8318</v>
      </c>
      <c r="S307" s="10">
        <f t="shared" si="26"/>
        <v>40948.421863425923</v>
      </c>
      <c r="T307" s="10">
        <f t="shared" si="27"/>
        <v>40978.421863425923</v>
      </c>
      <c r="U307" s="9">
        <f t="shared" si="28"/>
        <v>30</v>
      </c>
      <c r="V307">
        <f>D307*VLOOKUP(H307,CURR,2)</f>
        <v>7500</v>
      </c>
      <c r="W307">
        <f>E307*VLOOKUP(H307,CURR,2)</f>
        <v>9775</v>
      </c>
      <c r="X307" s="11">
        <f t="shared" si="29"/>
        <v>1.3033333333333332</v>
      </c>
    </row>
    <row r="308" spans="1:2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9">
        <f t="shared" si="25"/>
        <v>36.612499999999997</v>
      </c>
      <c r="Q308" t="s">
        <v>8313</v>
      </c>
      <c r="R308" t="s">
        <v>8318</v>
      </c>
      <c r="S308" s="10">
        <f t="shared" si="26"/>
        <v>41333.628854166665</v>
      </c>
      <c r="T308" s="10">
        <f t="shared" si="27"/>
        <v>41353.587187499994</v>
      </c>
      <c r="U308" s="9">
        <f t="shared" si="28"/>
        <v>19</v>
      </c>
      <c r="V308">
        <f>D308*VLOOKUP(H308,CURR,2)</f>
        <v>1000</v>
      </c>
      <c r="W308">
        <f>E308*VLOOKUP(H308,CURR,2)</f>
        <v>2929</v>
      </c>
      <c r="X308" s="11">
        <f t="shared" si="29"/>
        <v>2.9289999999999998</v>
      </c>
    </row>
    <row r="309" spans="1:2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9">
        <f t="shared" si="25"/>
        <v>42.517361111111114</v>
      </c>
      <c r="Q309" t="s">
        <v>8313</v>
      </c>
      <c r="R309" t="s">
        <v>8318</v>
      </c>
      <c r="S309" s="10">
        <f t="shared" si="26"/>
        <v>41282.736122685186</v>
      </c>
      <c r="T309" s="10">
        <f t="shared" si="27"/>
        <v>41312.736122685186</v>
      </c>
      <c r="U309" s="9">
        <f t="shared" si="28"/>
        <v>30</v>
      </c>
      <c r="V309">
        <f>D309*VLOOKUP(H309,CURR,2)</f>
        <v>22000</v>
      </c>
      <c r="W309">
        <f>E309*VLOOKUP(H309,CURR,2)</f>
        <v>24490</v>
      </c>
      <c r="X309" s="11">
        <f t="shared" si="29"/>
        <v>1.1131818181818183</v>
      </c>
    </row>
    <row r="310" spans="1:2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9">
        <f t="shared" si="25"/>
        <v>62.712871287128714</v>
      </c>
      <c r="Q310" t="s">
        <v>8313</v>
      </c>
      <c r="R310" t="s">
        <v>8318</v>
      </c>
      <c r="S310" s="10">
        <f t="shared" si="26"/>
        <v>40567.486226851848</v>
      </c>
      <c r="T310" s="10">
        <f t="shared" si="27"/>
        <v>40612.486226851848</v>
      </c>
      <c r="U310" s="9">
        <f t="shared" si="28"/>
        <v>45</v>
      </c>
      <c r="V310">
        <f>D310*VLOOKUP(H310,CURR,2)</f>
        <v>12000</v>
      </c>
      <c r="W310">
        <f>E310*VLOOKUP(H310,CURR,2)</f>
        <v>12668</v>
      </c>
      <c r="X310" s="11">
        <f t="shared" si="29"/>
        <v>1.0556666666666668</v>
      </c>
    </row>
    <row r="311" spans="1:2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9">
        <f t="shared" si="25"/>
        <v>89.957983193277315</v>
      </c>
      <c r="Q311" t="s">
        <v>8313</v>
      </c>
      <c r="R311" t="s">
        <v>8318</v>
      </c>
      <c r="S311" s="10">
        <f t="shared" si="26"/>
        <v>41134.543217592589</v>
      </c>
      <c r="T311" s="10">
        <f t="shared" si="27"/>
        <v>41155.543217592589</v>
      </c>
      <c r="U311" s="9">
        <f t="shared" si="28"/>
        <v>21</v>
      </c>
      <c r="V311">
        <f>D311*VLOOKUP(H311,CURR,2)</f>
        <v>18000</v>
      </c>
      <c r="W311">
        <f>E311*VLOOKUP(H311,CURR,2)</f>
        <v>21410</v>
      </c>
      <c r="X311" s="11">
        <f t="shared" si="29"/>
        <v>1.1894444444444445</v>
      </c>
    </row>
    <row r="312" spans="1:2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9">
        <f t="shared" si="25"/>
        <v>28.924722222222222</v>
      </c>
      <c r="Q312" t="s">
        <v>8313</v>
      </c>
      <c r="R312" t="s">
        <v>8318</v>
      </c>
      <c r="S312" s="10">
        <f t="shared" si="26"/>
        <v>40820.974803240737</v>
      </c>
      <c r="T312" s="10">
        <f t="shared" si="27"/>
        <v>40835.875</v>
      </c>
      <c r="U312" s="9">
        <f t="shared" si="28"/>
        <v>14</v>
      </c>
      <c r="V312">
        <f>D312*VLOOKUP(H312,CURR,2)</f>
        <v>1000</v>
      </c>
      <c r="W312">
        <f>E312*VLOOKUP(H312,CURR,2)</f>
        <v>1041.29</v>
      </c>
      <c r="X312" s="11">
        <f t="shared" si="29"/>
        <v>1.04129</v>
      </c>
    </row>
    <row r="313" spans="1:2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9">
        <f t="shared" si="25"/>
        <v>138.8022</v>
      </c>
      <c r="Q313" t="s">
        <v>8313</v>
      </c>
      <c r="R313" t="s">
        <v>8318</v>
      </c>
      <c r="S313" s="10">
        <f t="shared" si="26"/>
        <v>40868.011481481481</v>
      </c>
      <c r="T313" s="10">
        <f t="shared" si="27"/>
        <v>40909.124305555553</v>
      </c>
      <c r="U313" s="9">
        <f t="shared" si="28"/>
        <v>41</v>
      </c>
      <c r="V313">
        <f>D313*VLOOKUP(H313,CURR,2)</f>
        <v>20000</v>
      </c>
      <c r="W313">
        <f>E313*VLOOKUP(H313,CURR,2)</f>
        <v>20820.330000000002</v>
      </c>
      <c r="X313" s="11">
        <f t="shared" si="29"/>
        <v>1.0410165</v>
      </c>
    </row>
    <row r="314" spans="1:2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9">
        <f t="shared" si="25"/>
        <v>61.301369863013697</v>
      </c>
      <c r="Q314" t="s">
        <v>8313</v>
      </c>
      <c r="R314" t="s">
        <v>8318</v>
      </c>
      <c r="S314" s="10">
        <f t="shared" si="26"/>
        <v>41348.669351851851</v>
      </c>
      <c r="T314" s="10">
        <f t="shared" si="27"/>
        <v>41378.669351851851</v>
      </c>
      <c r="U314" s="9">
        <f t="shared" si="28"/>
        <v>30</v>
      </c>
      <c r="V314">
        <f>D314*VLOOKUP(H314,CURR,2)</f>
        <v>8000</v>
      </c>
      <c r="W314">
        <f>E314*VLOOKUP(H314,CURR,2)</f>
        <v>8950</v>
      </c>
      <c r="X314" s="11">
        <f t="shared" si="29"/>
        <v>1.1187499999999999</v>
      </c>
    </row>
    <row r="315" spans="1:2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9">
        <f t="shared" si="25"/>
        <v>80.202702702702709</v>
      </c>
      <c r="Q315" t="s">
        <v>8313</v>
      </c>
      <c r="R315" t="s">
        <v>8318</v>
      </c>
      <c r="S315" s="10">
        <f t="shared" si="26"/>
        <v>40357.019606481481</v>
      </c>
      <c r="T315" s="10">
        <f t="shared" si="27"/>
        <v>40401.457638888889</v>
      </c>
      <c r="U315" s="9">
        <f t="shared" si="28"/>
        <v>44</v>
      </c>
      <c r="V315">
        <f>D315*VLOOKUP(H315,CURR,2)</f>
        <v>17000</v>
      </c>
      <c r="W315">
        <f>E315*VLOOKUP(H315,CURR,2)</f>
        <v>17805</v>
      </c>
      <c r="X315" s="11">
        <f t="shared" si="29"/>
        <v>1.0473529411764706</v>
      </c>
    </row>
    <row r="316" spans="1:2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9">
        <f t="shared" si="25"/>
        <v>32.095833333333331</v>
      </c>
      <c r="Q316" t="s">
        <v>8313</v>
      </c>
      <c r="R316" t="s">
        <v>8318</v>
      </c>
      <c r="S316" s="10">
        <f t="shared" si="26"/>
        <v>41304.624861111108</v>
      </c>
      <c r="T316" s="10">
        <f t="shared" si="27"/>
        <v>41334.624861111108</v>
      </c>
      <c r="U316" s="9">
        <f t="shared" si="28"/>
        <v>30</v>
      </c>
      <c r="V316">
        <f>D316*VLOOKUP(H316,CURR,2)</f>
        <v>1000</v>
      </c>
      <c r="W316">
        <f>E316*VLOOKUP(H316,CURR,2)</f>
        <v>3851.5</v>
      </c>
      <c r="X316" s="11">
        <f t="shared" si="29"/>
        <v>3.8515000000000001</v>
      </c>
    </row>
    <row r="317" spans="1:2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9">
        <f t="shared" si="25"/>
        <v>200.88888888888889</v>
      </c>
      <c r="Q317" t="s">
        <v>8313</v>
      </c>
      <c r="R317" t="s">
        <v>8318</v>
      </c>
      <c r="S317" s="10">
        <f t="shared" si="26"/>
        <v>41113.564050925925</v>
      </c>
      <c r="T317" s="10">
        <f t="shared" si="27"/>
        <v>41143.564050925925</v>
      </c>
      <c r="U317" s="9">
        <f t="shared" si="28"/>
        <v>30</v>
      </c>
      <c r="V317">
        <f>D317*VLOOKUP(H317,CURR,2)</f>
        <v>25000</v>
      </c>
      <c r="W317">
        <f>E317*VLOOKUP(H317,CURR,2)</f>
        <v>25312</v>
      </c>
      <c r="X317" s="11">
        <f t="shared" si="29"/>
        <v>1.01248</v>
      </c>
    </row>
    <row r="318" spans="1:2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9">
        <f t="shared" si="25"/>
        <v>108.01265822784811</v>
      </c>
      <c r="Q318" t="s">
        <v>8313</v>
      </c>
      <c r="R318" t="s">
        <v>8318</v>
      </c>
      <c r="S318" s="10">
        <f t="shared" si="26"/>
        <v>41950.715243055551</v>
      </c>
      <c r="T318" s="10">
        <f t="shared" si="27"/>
        <v>41983.999305555553</v>
      </c>
      <c r="U318" s="9">
        <f t="shared" si="28"/>
        <v>33</v>
      </c>
      <c r="V318">
        <f>D318*VLOOKUP(H318,CURR,2)</f>
        <v>11400</v>
      </c>
      <c r="W318">
        <f>E318*VLOOKUP(H318,CURR,2)</f>
        <v>12970.16</v>
      </c>
      <c r="X318" s="11">
        <f t="shared" si="29"/>
        <v>1.1377333333333333</v>
      </c>
    </row>
    <row r="319" spans="1:2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9">
        <f t="shared" si="25"/>
        <v>95.699367088607602</v>
      </c>
      <c r="Q319" t="s">
        <v>8313</v>
      </c>
      <c r="R319" t="s">
        <v>8318</v>
      </c>
      <c r="S319" s="10">
        <f t="shared" si="26"/>
        <v>41589.468553240738</v>
      </c>
      <c r="T319" s="10">
        <f t="shared" si="27"/>
        <v>41619.468553240738</v>
      </c>
      <c r="U319" s="9">
        <f t="shared" si="28"/>
        <v>30</v>
      </c>
      <c r="V319">
        <f>D319*VLOOKUP(H319,CURR,2)</f>
        <v>30000</v>
      </c>
      <c r="W319">
        <f>E319*VLOOKUP(H319,CURR,2)</f>
        <v>30241</v>
      </c>
      <c r="X319" s="11">
        <f t="shared" si="29"/>
        <v>1.0080333333333333</v>
      </c>
    </row>
    <row r="320" spans="1:2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9">
        <f t="shared" si="25"/>
        <v>49.880281690140848</v>
      </c>
      <c r="Q320" t="s">
        <v>8313</v>
      </c>
      <c r="R320" t="s">
        <v>8318</v>
      </c>
      <c r="S320" s="10">
        <f t="shared" si="26"/>
        <v>41329.830451388887</v>
      </c>
      <c r="T320" s="10">
        <f t="shared" si="27"/>
        <v>41359.788784722223</v>
      </c>
      <c r="U320" s="9">
        <f t="shared" si="28"/>
        <v>29</v>
      </c>
      <c r="V320">
        <f>D320*VLOOKUP(H320,CURR,2)</f>
        <v>5000</v>
      </c>
      <c r="W320">
        <f>E320*VLOOKUP(H320,CURR,2)</f>
        <v>14166</v>
      </c>
      <c r="X320" s="11">
        <f t="shared" si="29"/>
        <v>2.8332000000000002</v>
      </c>
    </row>
    <row r="321" spans="1:2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9">
        <f t="shared" si="25"/>
        <v>110.47058823529412</v>
      </c>
      <c r="Q321" t="s">
        <v>8313</v>
      </c>
      <c r="R321" t="s">
        <v>8318</v>
      </c>
      <c r="S321" s="10">
        <f t="shared" si="26"/>
        <v>40123.629965277774</v>
      </c>
      <c r="T321" s="10">
        <f t="shared" si="27"/>
        <v>40211.124305555553</v>
      </c>
      <c r="U321" s="9">
        <f t="shared" si="28"/>
        <v>87</v>
      </c>
      <c r="V321">
        <f>D321*VLOOKUP(H321,CURR,2)</f>
        <v>5000</v>
      </c>
      <c r="W321">
        <f>E321*VLOOKUP(H321,CURR,2)</f>
        <v>5634</v>
      </c>
      <c r="X321" s="11">
        <f t="shared" si="29"/>
        <v>1.1268</v>
      </c>
    </row>
    <row r="322" spans="1:2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9">
        <f t="shared" si="25"/>
        <v>134.91139240506328</v>
      </c>
      <c r="Q322" t="s">
        <v>8313</v>
      </c>
      <c r="R322" t="s">
        <v>8318</v>
      </c>
      <c r="S322" s="10">
        <f t="shared" si="26"/>
        <v>42331.34297453703</v>
      </c>
      <c r="T322" s="10">
        <f t="shared" si="27"/>
        <v>42360.749999999993</v>
      </c>
      <c r="U322" s="9">
        <f t="shared" si="28"/>
        <v>29</v>
      </c>
      <c r="V322">
        <f>D322*VLOOKUP(H322,CURR,2)</f>
        <v>25600</v>
      </c>
      <c r="W322">
        <f>E322*VLOOKUP(H322,CURR,2)</f>
        <v>27284.48</v>
      </c>
      <c r="X322" s="11">
        <f t="shared" si="29"/>
        <v>1.0658000000000001</v>
      </c>
    </row>
    <row r="323" spans="1:2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E323/D323*100</f>
        <v>102.66285714285715</v>
      </c>
      <c r="P323" s="9">
        <f t="shared" ref="P323:P386" si="31">E323/L323</f>
        <v>106.62314540059347</v>
      </c>
      <c r="Q323" t="s">
        <v>8313</v>
      </c>
      <c r="R323" t="s">
        <v>8318</v>
      </c>
      <c r="S323" s="10">
        <f t="shared" ref="S323:S386" si="32">(J323/86400)+25569+(-5/24)</f>
        <v>42647.238263888888</v>
      </c>
      <c r="T323" s="10">
        <f t="shared" ref="T323:T386" si="33">(I323/86400)+25569+(-5/24)</f>
        <v>42682.279930555553</v>
      </c>
      <c r="U323" s="9">
        <f t="shared" ref="U323:U386" si="34">INT(T323-S323)</f>
        <v>35</v>
      </c>
      <c r="V323">
        <f>D323*VLOOKUP(H323,CURR,2)</f>
        <v>39549.999999999993</v>
      </c>
      <c r="W323">
        <f>E323*VLOOKUP(H323,CURR,2)</f>
        <v>40603.159999999996</v>
      </c>
      <c r="X323" s="11">
        <f t="shared" ref="X323:X386" si="35">W323/V323</f>
        <v>1.0266285714285714</v>
      </c>
    </row>
    <row r="324" spans="1:2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9">
        <f t="shared" si="31"/>
        <v>145.04301075268816</v>
      </c>
      <c r="Q324" t="s">
        <v>8313</v>
      </c>
      <c r="R324" t="s">
        <v>8318</v>
      </c>
      <c r="S324" s="10">
        <f t="shared" si="32"/>
        <v>42473.361666666664</v>
      </c>
      <c r="T324" s="10">
        <f t="shared" si="33"/>
        <v>42503.361666666664</v>
      </c>
      <c r="U324" s="9">
        <f t="shared" si="34"/>
        <v>30</v>
      </c>
      <c r="V324">
        <f>D324*VLOOKUP(H324,CURR,2)</f>
        <v>25000</v>
      </c>
      <c r="W324">
        <f>E324*VLOOKUP(H324,CURR,2)</f>
        <v>26978</v>
      </c>
      <c r="X324" s="11">
        <f t="shared" si="35"/>
        <v>1.0791200000000001</v>
      </c>
    </row>
    <row r="325" spans="1:2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9">
        <f t="shared" si="31"/>
        <v>114.58620689655173</v>
      </c>
      <c r="Q325" t="s">
        <v>8313</v>
      </c>
      <c r="R325" t="s">
        <v>8318</v>
      </c>
      <c r="S325" s="10">
        <f t="shared" si="32"/>
        <v>42697.113032407404</v>
      </c>
      <c r="T325" s="10">
        <f t="shared" si="33"/>
        <v>42725.124305555553</v>
      </c>
      <c r="U325" s="9">
        <f t="shared" si="34"/>
        <v>28</v>
      </c>
      <c r="V325">
        <f>D325*VLOOKUP(H325,CURR,2)</f>
        <v>5400</v>
      </c>
      <c r="W325">
        <f>E325*VLOOKUP(H325,CURR,2)</f>
        <v>6646</v>
      </c>
      <c r="X325" s="11">
        <f t="shared" si="35"/>
        <v>1.2307407407407407</v>
      </c>
    </row>
    <row r="326" spans="1:2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9">
        <f t="shared" si="31"/>
        <v>105.3170731707317</v>
      </c>
      <c r="Q326" t="s">
        <v>8313</v>
      </c>
      <c r="R326" t="s">
        <v>8318</v>
      </c>
      <c r="S326" s="10">
        <f t="shared" si="32"/>
        <v>42184.417916666665</v>
      </c>
      <c r="T326" s="10">
        <f t="shared" si="33"/>
        <v>42217.417916666665</v>
      </c>
      <c r="U326" s="9">
        <f t="shared" si="34"/>
        <v>33</v>
      </c>
      <c r="V326">
        <f>D326*VLOOKUP(H326,CURR,2)</f>
        <v>8500</v>
      </c>
      <c r="W326">
        <f>E326*VLOOKUP(H326,CURR,2)</f>
        <v>8636</v>
      </c>
      <c r="X326" s="11">
        <f t="shared" si="35"/>
        <v>1.016</v>
      </c>
    </row>
    <row r="327" spans="1:2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9">
        <f t="shared" si="31"/>
        <v>70.921195652173907</v>
      </c>
      <c r="Q327" t="s">
        <v>8313</v>
      </c>
      <c r="R327" t="s">
        <v>8318</v>
      </c>
      <c r="S327" s="10">
        <f t="shared" si="32"/>
        <v>42688.979548611103</v>
      </c>
      <c r="T327" s="10">
        <f t="shared" si="33"/>
        <v>42723.979548611103</v>
      </c>
      <c r="U327" s="9">
        <f t="shared" si="34"/>
        <v>35</v>
      </c>
      <c r="V327">
        <f>D327*VLOOKUP(H327,CURR,2)</f>
        <v>50000</v>
      </c>
      <c r="W327">
        <f>E327*VLOOKUP(H327,CURR,2)</f>
        <v>52198</v>
      </c>
      <c r="X327" s="11">
        <f t="shared" si="35"/>
        <v>1.04396</v>
      </c>
    </row>
    <row r="328" spans="1:2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9">
        <f t="shared" si="31"/>
        <v>147.17167680278018</v>
      </c>
      <c r="Q328" t="s">
        <v>8313</v>
      </c>
      <c r="R328" t="s">
        <v>8318</v>
      </c>
      <c r="S328" s="10">
        <f t="shared" si="32"/>
        <v>42775.106550925928</v>
      </c>
      <c r="T328" s="10">
        <f t="shared" si="33"/>
        <v>42808.747916666667</v>
      </c>
      <c r="U328" s="9">
        <f t="shared" si="34"/>
        <v>33</v>
      </c>
      <c r="V328">
        <f>D328*VLOOKUP(H328,CURR,2)</f>
        <v>150000</v>
      </c>
      <c r="W328">
        <f>E328*VLOOKUP(H328,CURR,2)</f>
        <v>169394.6</v>
      </c>
      <c r="X328" s="11">
        <f t="shared" si="35"/>
        <v>1.1292973333333334</v>
      </c>
    </row>
    <row r="329" spans="1:2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9">
        <f t="shared" si="31"/>
        <v>160.47058823529412</v>
      </c>
      <c r="Q329" t="s">
        <v>8313</v>
      </c>
      <c r="R329" t="s">
        <v>8318</v>
      </c>
      <c r="S329" s="10">
        <f t="shared" si="32"/>
        <v>42058.026956018519</v>
      </c>
      <c r="T329" s="10">
        <f t="shared" si="33"/>
        <v>42085.124999999993</v>
      </c>
      <c r="U329" s="9">
        <f t="shared" si="34"/>
        <v>27</v>
      </c>
      <c r="V329">
        <f>D329*VLOOKUP(H329,CURR,2)</f>
        <v>4000</v>
      </c>
      <c r="W329">
        <f>E329*VLOOKUP(H329,CURR,2)</f>
        <v>5456</v>
      </c>
      <c r="X329" s="11">
        <f t="shared" si="35"/>
        <v>1.3640000000000001</v>
      </c>
    </row>
    <row r="330" spans="1:2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9">
        <f t="shared" si="31"/>
        <v>156.04578313253012</v>
      </c>
      <c r="Q330" t="s">
        <v>8313</v>
      </c>
      <c r="R330" t="s">
        <v>8318</v>
      </c>
      <c r="S330" s="10">
        <f t="shared" si="32"/>
        <v>42278.738287037035</v>
      </c>
      <c r="T330" s="10">
        <f t="shared" si="33"/>
        <v>42308.958333333336</v>
      </c>
      <c r="U330" s="9">
        <f t="shared" si="34"/>
        <v>30</v>
      </c>
      <c r="V330">
        <f>D330*VLOOKUP(H330,CURR,2)</f>
        <v>75000</v>
      </c>
      <c r="W330">
        <f>E330*VLOOKUP(H330,CURR,2)</f>
        <v>77710.8</v>
      </c>
      <c r="X330" s="11">
        <f t="shared" si="35"/>
        <v>1.036144</v>
      </c>
    </row>
    <row r="331" spans="1:2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9">
        <f t="shared" si="31"/>
        <v>63.17365269461078</v>
      </c>
      <c r="Q331" t="s">
        <v>8313</v>
      </c>
      <c r="R331" t="s">
        <v>8318</v>
      </c>
      <c r="S331" s="10">
        <f t="shared" si="32"/>
        <v>42291.258414351854</v>
      </c>
      <c r="T331" s="10">
        <f t="shared" si="33"/>
        <v>42314.958333333336</v>
      </c>
      <c r="U331" s="9">
        <f t="shared" si="34"/>
        <v>23</v>
      </c>
      <c r="V331">
        <f>D331*VLOOKUP(H331,CURR,2)</f>
        <v>10000</v>
      </c>
      <c r="W331">
        <f>E331*VLOOKUP(H331,CURR,2)</f>
        <v>10550</v>
      </c>
      <c r="X331" s="11">
        <f t="shared" si="35"/>
        <v>1.0549999999999999</v>
      </c>
    </row>
    <row r="332" spans="1:2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9">
        <f t="shared" si="31"/>
        <v>104.82352941176471</v>
      </c>
      <c r="Q332" t="s">
        <v>8313</v>
      </c>
      <c r="R332" t="s">
        <v>8318</v>
      </c>
      <c r="S332" s="10">
        <f t="shared" si="32"/>
        <v>41379.307442129626</v>
      </c>
      <c r="T332" s="10">
        <f t="shared" si="33"/>
        <v>41410.957638888889</v>
      </c>
      <c r="U332" s="9">
        <f t="shared" si="34"/>
        <v>31</v>
      </c>
      <c r="V332">
        <f>D332*VLOOKUP(H332,CURR,2)</f>
        <v>35000</v>
      </c>
      <c r="W332">
        <f>E332*VLOOKUP(H332,CURR,2)</f>
        <v>35640</v>
      </c>
      <c r="X332" s="11">
        <f t="shared" si="35"/>
        <v>1.0182857142857142</v>
      </c>
    </row>
    <row r="333" spans="1:2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9">
        <f t="shared" si="31"/>
        <v>97.356164383561648</v>
      </c>
      <c r="Q333" t="s">
        <v>8313</v>
      </c>
      <c r="R333" t="s">
        <v>8318</v>
      </c>
      <c r="S333" s="10">
        <f t="shared" si="32"/>
        <v>42507.373078703698</v>
      </c>
      <c r="T333" s="10">
        <f t="shared" si="33"/>
        <v>42538.373078703698</v>
      </c>
      <c r="U333" s="9">
        <f t="shared" si="34"/>
        <v>31</v>
      </c>
      <c r="V333">
        <f>D333*VLOOKUP(H333,CURR,2)</f>
        <v>40000</v>
      </c>
      <c r="W333">
        <f>E333*VLOOKUP(H333,CURR,2)</f>
        <v>42642</v>
      </c>
      <c r="X333" s="11">
        <f t="shared" si="35"/>
        <v>1.0660499999999999</v>
      </c>
    </row>
    <row r="334" spans="1:2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9">
        <f t="shared" si="31"/>
        <v>203.63063063063063</v>
      </c>
      <c r="Q334" t="s">
        <v>8313</v>
      </c>
      <c r="R334" t="s">
        <v>8318</v>
      </c>
      <c r="S334" s="10">
        <f t="shared" si="32"/>
        <v>42263.471956018511</v>
      </c>
      <c r="T334" s="10">
        <f t="shared" si="33"/>
        <v>42305.124999999993</v>
      </c>
      <c r="U334" s="9">
        <f t="shared" si="34"/>
        <v>41</v>
      </c>
      <c r="V334">
        <f>D334*VLOOKUP(H334,CURR,2)</f>
        <v>100000</v>
      </c>
      <c r="W334">
        <f>E334*VLOOKUP(H334,CURR,2)</f>
        <v>113015</v>
      </c>
      <c r="X334" s="11">
        <f t="shared" si="35"/>
        <v>1.13015</v>
      </c>
    </row>
    <row r="335" spans="1:2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9">
        <f t="shared" si="31"/>
        <v>188.31203007518798</v>
      </c>
      <c r="Q335" t="s">
        <v>8313</v>
      </c>
      <c r="R335" t="s">
        <v>8318</v>
      </c>
      <c r="S335" s="10">
        <f t="shared" si="32"/>
        <v>42437.428136574068</v>
      </c>
      <c r="T335" s="10">
        <f t="shared" si="33"/>
        <v>42467.386469907404</v>
      </c>
      <c r="U335" s="9">
        <f t="shared" si="34"/>
        <v>29</v>
      </c>
      <c r="V335">
        <f>D335*VLOOKUP(H335,CURR,2)</f>
        <v>40000</v>
      </c>
      <c r="W335">
        <f>E335*VLOOKUP(H335,CURR,2)</f>
        <v>50091</v>
      </c>
      <c r="X335" s="11">
        <f t="shared" si="35"/>
        <v>1.252275</v>
      </c>
    </row>
    <row r="336" spans="1:2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9">
        <f t="shared" si="31"/>
        <v>146.65217391304347</v>
      </c>
      <c r="Q336" t="s">
        <v>8313</v>
      </c>
      <c r="R336" t="s">
        <v>8318</v>
      </c>
      <c r="S336" s="10">
        <f t="shared" si="32"/>
        <v>42101.474039351851</v>
      </c>
      <c r="T336" s="10">
        <f t="shared" si="33"/>
        <v>42139.583333333336</v>
      </c>
      <c r="U336" s="9">
        <f t="shared" si="34"/>
        <v>38</v>
      </c>
      <c r="V336">
        <f>D336*VLOOKUP(H336,CURR,2)</f>
        <v>10000</v>
      </c>
      <c r="W336">
        <f>E336*VLOOKUP(H336,CURR,2)</f>
        <v>10119</v>
      </c>
      <c r="X336" s="11">
        <f t="shared" si="35"/>
        <v>1.0119</v>
      </c>
    </row>
    <row r="337" spans="1:2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9">
        <f t="shared" si="31"/>
        <v>109.1875</v>
      </c>
      <c r="Q337" t="s">
        <v>8313</v>
      </c>
      <c r="R337" t="s">
        <v>8318</v>
      </c>
      <c r="S337" s="10">
        <f t="shared" si="32"/>
        <v>42101.529108796291</v>
      </c>
      <c r="T337" s="10">
        <f t="shared" si="33"/>
        <v>42132.708333333336</v>
      </c>
      <c r="U337" s="9">
        <f t="shared" si="34"/>
        <v>31</v>
      </c>
      <c r="V337">
        <f>D337*VLOOKUP(H337,CURR,2)</f>
        <v>8500</v>
      </c>
      <c r="W337">
        <f>E337*VLOOKUP(H337,CURR,2)</f>
        <v>8735</v>
      </c>
      <c r="X337" s="11">
        <f t="shared" si="35"/>
        <v>1.0276470588235294</v>
      </c>
    </row>
    <row r="338" spans="1:2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9">
        <f t="shared" si="31"/>
        <v>59.249046653144013</v>
      </c>
      <c r="Q338" t="s">
        <v>8313</v>
      </c>
      <c r="R338" t="s">
        <v>8318</v>
      </c>
      <c r="S338" s="10">
        <f t="shared" si="32"/>
        <v>42291.387939814813</v>
      </c>
      <c r="T338" s="10">
        <f t="shared" si="33"/>
        <v>42321.429606481477</v>
      </c>
      <c r="U338" s="9">
        <f t="shared" si="34"/>
        <v>30</v>
      </c>
      <c r="V338">
        <f>D338*VLOOKUP(H338,CURR,2)</f>
        <v>25000</v>
      </c>
      <c r="W338">
        <f>E338*VLOOKUP(H338,CURR,2)</f>
        <v>29209.78</v>
      </c>
      <c r="X338" s="11">
        <f t="shared" si="35"/>
        <v>1.1683911999999999</v>
      </c>
    </row>
    <row r="339" spans="1:2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9">
        <f t="shared" si="31"/>
        <v>97.904838709677421</v>
      </c>
      <c r="Q339" t="s">
        <v>8313</v>
      </c>
      <c r="R339" t="s">
        <v>8318</v>
      </c>
      <c r="S339" s="10">
        <f t="shared" si="32"/>
        <v>42046.920231481483</v>
      </c>
      <c r="T339" s="10">
        <f t="shared" si="33"/>
        <v>42076.878564814811</v>
      </c>
      <c r="U339" s="9">
        <f t="shared" si="34"/>
        <v>29</v>
      </c>
      <c r="V339">
        <f>D339*VLOOKUP(H339,CURR,2)</f>
        <v>3000</v>
      </c>
      <c r="W339">
        <f>E339*VLOOKUP(H339,CURR,2)</f>
        <v>3035.05</v>
      </c>
      <c r="X339" s="11">
        <f t="shared" si="35"/>
        <v>1.0116833333333335</v>
      </c>
    </row>
    <row r="340" spans="1:2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9">
        <f t="shared" si="31"/>
        <v>70.000169491525426</v>
      </c>
      <c r="Q340" t="s">
        <v>8313</v>
      </c>
      <c r="R340" t="s">
        <v>8318</v>
      </c>
      <c r="S340" s="10">
        <f t="shared" si="32"/>
        <v>42559.547337962962</v>
      </c>
      <c r="T340" s="10">
        <f t="shared" si="33"/>
        <v>42615.833333333336</v>
      </c>
      <c r="U340" s="9">
        <f t="shared" si="34"/>
        <v>56</v>
      </c>
      <c r="V340">
        <f>D340*VLOOKUP(H340,CURR,2)</f>
        <v>15000</v>
      </c>
      <c r="W340">
        <f>E340*VLOOKUP(H340,CURR,2)</f>
        <v>16520.04</v>
      </c>
      <c r="X340" s="11">
        <f t="shared" si="35"/>
        <v>1.1013360000000001</v>
      </c>
    </row>
    <row r="341" spans="1:2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9">
        <f t="shared" si="31"/>
        <v>72.865168539325836</v>
      </c>
      <c r="Q341" t="s">
        <v>8313</v>
      </c>
      <c r="R341" t="s">
        <v>8318</v>
      </c>
      <c r="S341" s="10">
        <f t="shared" si="32"/>
        <v>42093.551712962959</v>
      </c>
      <c r="T341" s="10">
        <f t="shared" si="33"/>
        <v>42123.551712962959</v>
      </c>
      <c r="U341" s="9">
        <f t="shared" si="34"/>
        <v>30</v>
      </c>
      <c r="V341">
        <f>D341*VLOOKUP(H341,CURR,2)</f>
        <v>6000</v>
      </c>
      <c r="W341">
        <f>E341*VLOOKUP(H341,CURR,2)</f>
        <v>6485</v>
      </c>
      <c r="X341" s="11">
        <f t="shared" si="35"/>
        <v>1.0808333333333333</v>
      </c>
    </row>
    <row r="342" spans="1:2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9">
        <f t="shared" si="31"/>
        <v>146.34782608695653</v>
      </c>
      <c r="Q342" t="s">
        <v>8313</v>
      </c>
      <c r="R342" t="s">
        <v>8318</v>
      </c>
      <c r="S342" s="10">
        <f t="shared" si="32"/>
        <v>42772.460729166669</v>
      </c>
      <c r="T342" s="10">
        <f t="shared" si="33"/>
        <v>42802.666666666664</v>
      </c>
      <c r="U342" s="9">
        <f t="shared" si="34"/>
        <v>30</v>
      </c>
      <c r="V342">
        <f>D342*VLOOKUP(H342,CURR,2)</f>
        <v>35000</v>
      </c>
      <c r="W342">
        <f>E342*VLOOKUP(H342,CURR,2)</f>
        <v>43758</v>
      </c>
      <c r="X342" s="11">
        <f t="shared" si="35"/>
        <v>1.2502285714285715</v>
      </c>
    </row>
    <row r="343" spans="1:2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9">
        <f t="shared" si="31"/>
        <v>67.909090909090907</v>
      </c>
      <c r="Q343" t="s">
        <v>8313</v>
      </c>
      <c r="R343" t="s">
        <v>8318</v>
      </c>
      <c r="S343" s="10">
        <f t="shared" si="32"/>
        <v>41894.671273148146</v>
      </c>
      <c r="T343" s="10">
        <f t="shared" si="33"/>
        <v>41912.957638888889</v>
      </c>
      <c r="U343" s="9">
        <f t="shared" si="34"/>
        <v>18</v>
      </c>
      <c r="V343">
        <f>D343*VLOOKUP(H343,CURR,2)</f>
        <v>3500</v>
      </c>
      <c r="W343">
        <f>E343*VLOOKUP(H343,CURR,2)</f>
        <v>3735</v>
      </c>
      <c r="X343" s="11">
        <f t="shared" si="35"/>
        <v>1.0671428571428572</v>
      </c>
    </row>
    <row r="344" spans="1:2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9">
        <f t="shared" si="31"/>
        <v>169.85083076923075</v>
      </c>
      <c r="Q344" t="s">
        <v>8313</v>
      </c>
      <c r="R344" t="s">
        <v>8318</v>
      </c>
      <c r="S344" s="10">
        <f t="shared" si="32"/>
        <v>42459.572511574072</v>
      </c>
      <c r="T344" s="10">
        <f t="shared" si="33"/>
        <v>42489.572511574072</v>
      </c>
      <c r="U344" s="9">
        <f t="shared" si="34"/>
        <v>30</v>
      </c>
      <c r="V344">
        <f>D344*VLOOKUP(H344,CURR,2)</f>
        <v>55000</v>
      </c>
      <c r="W344">
        <f>E344*VLOOKUP(H344,CURR,2)</f>
        <v>55201.52</v>
      </c>
      <c r="X344" s="11">
        <f t="shared" si="35"/>
        <v>1.0036639999999999</v>
      </c>
    </row>
    <row r="345" spans="1:2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9">
        <f t="shared" si="31"/>
        <v>58.413339694656486</v>
      </c>
      <c r="Q345" t="s">
        <v>8313</v>
      </c>
      <c r="R345" t="s">
        <v>8318</v>
      </c>
      <c r="S345" s="10">
        <f t="shared" si="32"/>
        <v>41926.529456018514</v>
      </c>
      <c r="T345" s="10">
        <f t="shared" si="33"/>
        <v>41956.916666666664</v>
      </c>
      <c r="U345" s="9">
        <f t="shared" si="34"/>
        <v>30</v>
      </c>
      <c r="V345">
        <f>D345*VLOOKUP(H345,CURR,2)</f>
        <v>30000</v>
      </c>
      <c r="W345">
        <f>E345*VLOOKUP(H345,CURR,2)</f>
        <v>30608.59</v>
      </c>
      <c r="X345" s="11">
        <f t="shared" si="35"/>
        <v>1.0202863333333334</v>
      </c>
    </row>
    <row r="346" spans="1:2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9">
        <f t="shared" si="31"/>
        <v>119.99298245614035</v>
      </c>
      <c r="Q346" t="s">
        <v>8313</v>
      </c>
      <c r="R346" t="s">
        <v>8318</v>
      </c>
      <c r="S346" s="10">
        <f t="shared" si="32"/>
        <v>42111.762662037036</v>
      </c>
      <c r="T346" s="10">
        <f t="shared" si="33"/>
        <v>42155.888888888883</v>
      </c>
      <c r="U346" s="9">
        <f t="shared" si="34"/>
        <v>44</v>
      </c>
      <c r="V346">
        <f>D346*VLOOKUP(H346,CURR,2)</f>
        <v>33500</v>
      </c>
      <c r="W346">
        <f>E346*VLOOKUP(H346,CURR,2)</f>
        <v>34198</v>
      </c>
      <c r="X346" s="11">
        <f t="shared" si="35"/>
        <v>1.0208358208955224</v>
      </c>
    </row>
    <row r="347" spans="1:2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9">
        <f t="shared" si="31"/>
        <v>99.860335195530723</v>
      </c>
      <c r="Q347" t="s">
        <v>8313</v>
      </c>
      <c r="R347" t="s">
        <v>8318</v>
      </c>
      <c r="S347" s="10">
        <f t="shared" si="32"/>
        <v>42114.735995370364</v>
      </c>
      <c r="T347" s="10">
        <f t="shared" si="33"/>
        <v>42144.735995370364</v>
      </c>
      <c r="U347" s="9">
        <f t="shared" si="34"/>
        <v>30</v>
      </c>
      <c r="V347">
        <f>D347*VLOOKUP(H347,CURR,2)</f>
        <v>14500</v>
      </c>
      <c r="W347">
        <f>E347*VLOOKUP(H347,CURR,2)</f>
        <v>17875</v>
      </c>
      <c r="X347" s="11">
        <f t="shared" si="35"/>
        <v>1.2327586206896552</v>
      </c>
    </row>
    <row r="348" spans="1:2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9">
        <f t="shared" si="31"/>
        <v>90.579148936170213</v>
      </c>
      <c r="Q348" t="s">
        <v>8313</v>
      </c>
      <c r="R348" t="s">
        <v>8318</v>
      </c>
      <c r="S348" s="10">
        <f t="shared" si="32"/>
        <v>42261.291909722218</v>
      </c>
      <c r="T348" s="10">
        <f t="shared" si="33"/>
        <v>42291.291909722218</v>
      </c>
      <c r="U348" s="9">
        <f t="shared" si="34"/>
        <v>30</v>
      </c>
      <c r="V348">
        <f>D348*VLOOKUP(H348,CURR,2)</f>
        <v>10000</v>
      </c>
      <c r="W348">
        <f>E348*VLOOKUP(H348,CURR,2)</f>
        <v>17028.88</v>
      </c>
      <c r="X348" s="11">
        <f t="shared" si="35"/>
        <v>1.7028880000000002</v>
      </c>
    </row>
    <row r="349" spans="1:2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9">
        <f t="shared" si="31"/>
        <v>117.77361477572559</v>
      </c>
      <c r="Q349" t="s">
        <v>8313</v>
      </c>
      <c r="R349" t="s">
        <v>8318</v>
      </c>
      <c r="S349" s="10">
        <f t="shared" si="32"/>
        <v>42292.287141203698</v>
      </c>
      <c r="T349" s="10">
        <f t="shared" si="33"/>
        <v>42322.32880787037</v>
      </c>
      <c r="U349" s="9">
        <f t="shared" si="34"/>
        <v>30</v>
      </c>
      <c r="V349">
        <f>D349*VLOOKUP(H349,CURR,2)</f>
        <v>40000</v>
      </c>
      <c r="W349">
        <f>E349*VLOOKUP(H349,CURR,2)</f>
        <v>44636.2</v>
      </c>
      <c r="X349" s="11">
        <f t="shared" si="35"/>
        <v>1.1159049999999999</v>
      </c>
    </row>
    <row r="350" spans="1:2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9">
        <f t="shared" si="31"/>
        <v>86.554621848739501</v>
      </c>
      <c r="Q350" t="s">
        <v>8313</v>
      </c>
      <c r="R350" t="s">
        <v>8318</v>
      </c>
      <c r="S350" s="10">
        <f t="shared" si="32"/>
        <v>42207.378657407404</v>
      </c>
      <c r="T350" s="10">
        <f t="shared" si="33"/>
        <v>42237.378657407404</v>
      </c>
      <c r="U350" s="9">
        <f t="shared" si="34"/>
        <v>30</v>
      </c>
      <c r="V350">
        <f>D350*VLOOKUP(H350,CURR,2)</f>
        <v>10000</v>
      </c>
      <c r="W350">
        <f>E350*VLOOKUP(H350,CURR,2)</f>
        <v>10300</v>
      </c>
      <c r="X350" s="11">
        <f t="shared" si="35"/>
        <v>1.03</v>
      </c>
    </row>
    <row r="351" spans="1:2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9">
        <f t="shared" si="31"/>
        <v>71.899281437125751</v>
      </c>
      <c r="Q351" t="s">
        <v>8313</v>
      </c>
      <c r="R351" t="s">
        <v>8318</v>
      </c>
      <c r="S351" s="10">
        <f t="shared" si="32"/>
        <v>42760.290601851848</v>
      </c>
      <c r="T351" s="10">
        <f t="shared" si="33"/>
        <v>42790.290601851848</v>
      </c>
      <c r="U351" s="9">
        <f t="shared" si="34"/>
        <v>30</v>
      </c>
      <c r="V351">
        <f>D351*VLOOKUP(H351,CURR,2)</f>
        <v>11260</v>
      </c>
      <c r="W351">
        <f>E351*VLOOKUP(H351,CURR,2)</f>
        <v>12007.18</v>
      </c>
      <c r="X351" s="11">
        <f t="shared" si="35"/>
        <v>1.0663570159857905</v>
      </c>
    </row>
    <row r="352" spans="1:2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9">
        <f t="shared" si="31"/>
        <v>129.81900452488688</v>
      </c>
      <c r="Q352" t="s">
        <v>8313</v>
      </c>
      <c r="R352" t="s">
        <v>8318</v>
      </c>
      <c r="S352" s="10">
        <f t="shared" si="32"/>
        <v>42585.857743055552</v>
      </c>
      <c r="T352" s="10">
        <f t="shared" si="33"/>
        <v>42623.957638888889</v>
      </c>
      <c r="U352" s="9">
        <f t="shared" si="34"/>
        <v>38</v>
      </c>
      <c r="V352">
        <f>D352*VLOOKUP(H352,CURR,2)</f>
        <v>25000</v>
      </c>
      <c r="W352">
        <f>E352*VLOOKUP(H352,CURR,2)</f>
        <v>28690</v>
      </c>
      <c r="X352" s="11">
        <f t="shared" si="35"/>
        <v>1.1476</v>
      </c>
    </row>
    <row r="353" spans="1:2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9">
        <f t="shared" si="31"/>
        <v>44.912863070539416</v>
      </c>
      <c r="Q353" t="s">
        <v>8313</v>
      </c>
      <c r="R353" t="s">
        <v>8318</v>
      </c>
      <c r="S353" s="10">
        <f t="shared" si="32"/>
        <v>42427.75641203703</v>
      </c>
      <c r="T353" s="10">
        <f t="shared" si="33"/>
        <v>42467.714745370373</v>
      </c>
      <c r="U353" s="9">
        <f t="shared" si="34"/>
        <v>39</v>
      </c>
      <c r="V353">
        <f>D353*VLOOKUP(H353,CURR,2)</f>
        <v>38420</v>
      </c>
      <c r="W353">
        <f>E353*VLOOKUP(H353,CURR,2)</f>
        <v>48924.479999999996</v>
      </c>
      <c r="X353" s="11">
        <f t="shared" si="35"/>
        <v>1.2734117647058822</v>
      </c>
    </row>
    <row r="354" spans="1:2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9">
        <f t="shared" si="31"/>
        <v>40.755244755244753</v>
      </c>
      <c r="Q354" t="s">
        <v>8313</v>
      </c>
      <c r="R354" t="s">
        <v>8318</v>
      </c>
      <c r="S354" s="10">
        <f t="shared" si="32"/>
        <v>41889.959120370368</v>
      </c>
      <c r="T354" s="10">
        <f t="shared" si="33"/>
        <v>41919.959120370368</v>
      </c>
      <c r="U354" s="9">
        <f t="shared" si="34"/>
        <v>30</v>
      </c>
      <c r="V354">
        <f>D354*VLOOKUP(H354,CURR,2)</f>
        <v>10000</v>
      </c>
      <c r="W354">
        <f>E354*VLOOKUP(H354,CURR,2)</f>
        <v>11656</v>
      </c>
      <c r="X354" s="11">
        <f t="shared" si="35"/>
        <v>1.1656</v>
      </c>
    </row>
    <row r="355" spans="1:2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9">
        <f t="shared" si="31"/>
        <v>103.52394779771615</v>
      </c>
      <c r="Q355" t="s">
        <v>8313</v>
      </c>
      <c r="R355" t="s">
        <v>8318</v>
      </c>
      <c r="S355" s="10">
        <f t="shared" si="32"/>
        <v>42297.583553240744</v>
      </c>
      <c r="T355" s="10">
        <f t="shared" si="33"/>
        <v>42327.625219907401</v>
      </c>
      <c r="U355" s="9">
        <f t="shared" si="34"/>
        <v>30</v>
      </c>
      <c r="V355">
        <f>D355*VLOOKUP(H355,CURR,2)</f>
        <v>58425</v>
      </c>
      <c r="W355">
        <f>E355*VLOOKUP(H355,CURR,2)</f>
        <v>63460.18</v>
      </c>
      <c r="X355" s="11">
        <f t="shared" si="35"/>
        <v>1.0861819426615318</v>
      </c>
    </row>
    <row r="356" spans="1:2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9">
        <f t="shared" si="31"/>
        <v>125.44827586206897</v>
      </c>
      <c r="Q356" t="s">
        <v>8313</v>
      </c>
      <c r="R356" t="s">
        <v>8318</v>
      </c>
      <c r="S356" s="10">
        <f t="shared" si="32"/>
        <v>42438.619456018518</v>
      </c>
      <c r="T356" s="10">
        <f t="shared" si="33"/>
        <v>42468.577789351846</v>
      </c>
      <c r="U356" s="9">
        <f t="shared" si="34"/>
        <v>29</v>
      </c>
      <c r="V356">
        <f>D356*VLOOKUP(H356,CURR,2)</f>
        <v>3500</v>
      </c>
      <c r="W356">
        <f>E356*VLOOKUP(H356,CURR,2)</f>
        <v>3638</v>
      </c>
      <c r="X356" s="11">
        <f t="shared" si="35"/>
        <v>1.0394285714285714</v>
      </c>
    </row>
    <row r="357" spans="1:2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9">
        <f t="shared" si="31"/>
        <v>246.60606060606059</v>
      </c>
      <c r="Q357" t="s">
        <v>8313</v>
      </c>
      <c r="R357" t="s">
        <v>8318</v>
      </c>
      <c r="S357" s="10">
        <f t="shared" si="32"/>
        <v>41943.0855787037</v>
      </c>
      <c r="T357" s="10">
        <f t="shared" si="33"/>
        <v>41974.127245370364</v>
      </c>
      <c r="U357" s="9">
        <f t="shared" si="34"/>
        <v>31</v>
      </c>
      <c r="V357">
        <f>D357*VLOOKUP(H357,CURR,2)</f>
        <v>35000</v>
      </c>
      <c r="W357">
        <f>E357*VLOOKUP(H357,CURR,2)</f>
        <v>40690</v>
      </c>
      <c r="X357" s="11">
        <f t="shared" si="35"/>
        <v>1.1625714285714286</v>
      </c>
    </row>
    <row r="358" spans="1:2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9">
        <f t="shared" si="31"/>
        <v>79.401340206185566</v>
      </c>
      <c r="Q358" t="s">
        <v>8313</v>
      </c>
      <c r="R358" t="s">
        <v>8318</v>
      </c>
      <c r="S358" s="10">
        <f t="shared" si="32"/>
        <v>42415.594826388886</v>
      </c>
      <c r="T358" s="10">
        <f t="shared" si="33"/>
        <v>42445.553159722222</v>
      </c>
      <c r="U358" s="9">
        <f t="shared" si="34"/>
        <v>29</v>
      </c>
      <c r="V358">
        <f>D358*VLOOKUP(H358,CURR,2)</f>
        <v>7500</v>
      </c>
      <c r="W358">
        <f>E358*VLOOKUP(H358,CURR,2)</f>
        <v>7701.93</v>
      </c>
      <c r="X358" s="11">
        <f t="shared" si="35"/>
        <v>1.0269239999999999</v>
      </c>
    </row>
    <row r="359" spans="1:2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9">
        <f t="shared" si="31"/>
        <v>86.138613861386133</v>
      </c>
      <c r="Q359" t="s">
        <v>8313</v>
      </c>
      <c r="R359" t="s">
        <v>8318</v>
      </c>
      <c r="S359" s="10">
        <f t="shared" si="32"/>
        <v>42078.01385416666</v>
      </c>
      <c r="T359" s="10">
        <f t="shared" si="33"/>
        <v>42118.01385416666</v>
      </c>
      <c r="U359" s="9">
        <f t="shared" si="34"/>
        <v>40</v>
      </c>
      <c r="V359">
        <f>D359*VLOOKUP(H359,CURR,2)</f>
        <v>15000</v>
      </c>
      <c r="W359">
        <f>E359*VLOOKUP(H359,CURR,2)</f>
        <v>26100</v>
      </c>
      <c r="X359" s="11">
        <f t="shared" si="35"/>
        <v>1.74</v>
      </c>
    </row>
    <row r="360" spans="1:2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9">
        <f t="shared" si="31"/>
        <v>193.04868913857678</v>
      </c>
      <c r="Q360" t="s">
        <v>8313</v>
      </c>
      <c r="R360" t="s">
        <v>8318</v>
      </c>
      <c r="S360" s="10">
        <f t="shared" si="32"/>
        <v>42507.651863425919</v>
      </c>
      <c r="T360" s="10">
        <f t="shared" si="33"/>
        <v>42536.416666666664</v>
      </c>
      <c r="U360" s="9">
        <f t="shared" si="34"/>
        <v>28</v>
      </c>
      <c r="V360">
        <f>D360*VLOOKUP(H360,CURR,2)</f>
        <v>50000</v>
      </c>
      <c r="W360">
        <f>E360*VLOOKUP(H360,CURR,2)</f>
        <v>51544</v>
      </c>
      <c r="X360" s="11">
        <f t="shared" si="35"/>
        <v>1.03088</v>
      </c>
    </row>
    <row r="361" spans="1:2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9">
        <f t="shared" si="31"/>
        <v>84.023178807947019</v>
      </c>
      <c r="Q361" t="s">
        <v>8313</v>
      </c>
      <c r="R361" t="s">
        <v>8318</v>
      </c>
      <c r="S361" s="10">
        <f t="shared" si="32"/>
        <v>41934.86215277778</v>
      </c>
      <c r="T361" s="10">
        <f t="shared" si="33"/>
        <v>41957.008333333331</v>
      </c>
      <c r="U361" s="9">
        <f t="shared" si="34"/>
        <v>22</v>
      </c>
      <c r="V361">
        <f>D361*VLOOKUP(H361,CURR,2)</f>
        <v>24200</v>
      </c>
      <c r="W361">
        <f>E361*VLOOKUP(H361,CURR,2)</f>
        <v>25375</v>
      </c>
      <c r="X361" s="11">
        <f t="shared" si="35"/>
        <v>1.0485537190082646</v>
      </c>
    </row>
    <row r="362" spans="1:2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9">
        <f t="shared" si="31"/>
        <v>139.82758620689654</v>
      </c>
      <c r="Q362" t="s">
        <v>8313</v>
      </c>
      <c r="R362" t="s">
        <v>8318</v>
      </c>
      <c r="S362" s="10">
        <f t="shared" si="32"/>
        <v>42163.689583333333</v>
      </c>
      <c r="T362" s="10">
        <f t="shared" si="33"/>
        <v>42207.924305555549</v>
      </c>
      <c r="U362" s="9">
        <f t="shared" si="34"/>
        <v>44</v>
      </c>
      <c r="V362">
        <f>D362*VLOOKUP(H362,CURR,2)</f>
        <v>12000</v>
      </c>
      <c r="W362">
        <f>E362*VLOOKUP(H362,CURR,2)</f>
        <v>12165</v>
      </c>
      <c r="X362" s="11">
        <f t="shared" si="35"/>
        <v>1.0137499999999999</v>
      </c>
    </row>
    <row r="363" spans="1:2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9">
        <f t="shared" si="31"/>
        <v>109.82189265536722</v>
      </c>
      <c r="Q363" t="s">
        <v>8313</v>
      </c>
      <c r="R363" t="s">
        <v>8318</v>
      </c>
      <c r="S363" s="10">
        <f t="shared" si="32"/>
        <v>41935.792893518512</v>
      </c>
      <c r="T363" s="10">
        <f t="shared" si="33"/>
        <v>41965.834560185183</v>
      </c>
      <c r="U363" s="9">
        <f t="shared" si="34"/>
        <v>30</v>
      </c>
      <c r="V363">
        <f>D363*VLOOKUP(H363,CURR,2)</f>
        <v>35000</v>
      </c>
      <c r="W363">
        <f>E363*VLOOKUP(H363,CURR,2)</f>
        <v>38876.949999999997</v>
      </c>
      <c r="X363" s="11">
        <f t="shared" si="35"/>
        <v>1.1107699999999998</v>
      </c>
    </row>
    <row r="364" spans="1:2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9">
        <f t="shared" si="31"/>
        <v>139.53488372093022</v>
      </c>
      <c r="Q364" t="s">
        <v>8313</v>
      </c>
      <c r="R364" t="s">
        <v>8318</v>
      </c>
      <c r="S364" s="10">
        <f t="shared" si="32"/>
        <v>41837.002210648148</v>
      </c>
      <c r="T364" s="10">
        <f t="shared" si="33"/>
        <v>41858.791666666664</v>
      </c>
      <c r="U364" s="9">
        <f t="shared" si="34"/>
        <v>21</v>
      </c>
      <c r="V364">
        <f>D364*VLOOKUP(H364,CURR,2)</f>
        <v>9665</v>
      </c>
      <c r="W364">
        <f>E364*VLOOKUP(H364,CURR,2)</f>
        <v>12000</v>
      </c>
      <c r="X364" s="11">
        <f t="shared" si="35"/>
        <v>1.2415933781686497</v>
      </c>
    </row>
    <row r="365" spans="1:2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9">
        <f t="shared" si="31"/>
        <v>347.84615384615387</v>
      </c>
      <c r="Q365" t="s">
        <v>8313</v>
      </c>
      <c r="R365" t="s">
        <v>8318</v>
      </c>
      <c r="S365" s="10">
        <f t="shared" si="32"/>
        <v>40255.53629629629</v>
      </c>
      <c r="T365" s="10">
        <f t="shared" si="33"/>
        <v>40300.598611111105</v>
      </c>
      <c r="U365" s="9">
        <f t="shared" si="34"/>
        <v>45</v>
      </c>
      <c r="V365">
        <f>D365*VLOOKUP(H365,CURR,2)</f>
        <v>8925</v>
      </c>
      <c r="W365">
        <f>E365*VLOOKUP(H365,CURR,2)</f>
        <v>9044</v>
      </c>
      <c r="X365" s="11">
        <f t="shared" si="35"/>
        <v>1.0133333333333334</v>
      </c>
    </row>
    <row r="366" spans="1:2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9">
        <f t="shared" si="31"/>
        <v>68.24159292035398</v>
      </c>
      <c r="Q366" t="s">
        <v>8313</v>
      </c>
      <c r="R366" t="s">
        <v>8318</v>
      </c>
      <c r="S366" s="10">
        <f t="shared" si="32"/>
        <v>41780.651296296295</v>
      </c>
      <c r="T366" s="10">
        <f t="shared" si="33"/>
        <v>41810.957638888889</v>
      </c>
      <c r="U366" s="9">
        <f t="shared" si="34"/>
        <v>30</v>
      </c>
      <c r="V366">
        <f>D366*VLOOKUP(H366,CURR,2)</f>
        <v>7000</v>
      </c>
      <c r="W366">
        <f>E366*VLOOKUP(H366,CURR,2)</f>
        <v>7711.3</v>
      </c>
      <c r="X366" s="11">
        <f t="shared" si="35"/>
        <v>1.1016142857142857</v>
      </c>
    </row>
    <row r="367" spans="1:2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9">
        <f t="shared" si="31"/>
        <v>239.93846153846152</v>
      </c>
      <c r="Q367" t="s">
        <v>8313</v>
      </c>
      <c r="R367" t="s">
        <v>8318</v>
      </c>
      <c r="S367" s="10">
        <f t="shared" si="32"/>
        <v>41668.398136574069</v>
      </c>
      <c r="T367" s="10">
        <f t="shared" si="33"/>
        <v>41698.398136574069</v>
      </c>
      <c r="U367" s="9">
        <f t="shared" si="34"/>
        <v>30</v>
      </c>
      <c r="V367">
        <f>D367*VLOOKUP(H367,CURR,2)</f>
        <v>19200</v>
      </c>
      <c r="W367">
        <f>E367*VLOOKUP(H367,CURR,2)</f>
        <v>19962.88</v>
      </c>
      <c r="X367" s="11">
        <f t="shared" si="35"/>
        <v>1.0397333333333334</v>
      </c>
    </row>
    <row r="368" spans="1:2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9">
        <f t="shared" si="31"/>
        <v>287.31343283582089</v>
      </c>
      <c r="Q368" t="s">
        <v>8313</v>
      </c>
      <c r="R368" t="s">
        <v>8318</v>
      </c>
      <c r="S368" s="10">
        <f t="shared" si="32"/>
        <v>41019.584699074076</v>
      </c>
      <c r="T368" s="10">
        <f t="shared" si="33"/>
        <v>41049.584699074076</v>
      </c>
      <c r="U368" s="9">
        <f t="shared" si="34"/>
        <v>30</v>
      </c>
      <c r="V368">
        <f>D368*VLOOKUP(H368,CURR,2)</f>
        <v>38000</v>
      </c>
      <c r="W368">
        <f>E368*VLOOKUP(H368,CURR,2)</f>
        <v>38500</v>
      </c>
      <c r="X368" s="11">
        <f t="shared" si="35"/>
        <v>1.013157894736842</v>
      </c>
    </row>
    <row r="369" spans="1:2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9">
        <f t="shared" si="31"/>
        <v>86.84882352941176</v>
      </c>
      <c r="Q369" t="s">
        <v>8313</v>
      </c>
      <c r="R369" t="s">
        <v>8318</v>
      </c>
      <c r="S369" s="10">
        <f t="shared" si="32"/>
        <v>41355.368958333333</v>
      </c>
      <c r="T369" s="10">
        <f t="shared" si="33"/>
        <v>41394.999305555553</v>
      </c>
      <c r="U369" s="9">
        <f t="shared" si="34"/>
        <v>39</v>
      </c>
      <c r="V369">
        <f>D369*VLOOKUP(H369,CURR,2)</f>
        <v>10000</v>
      </c>
      <c r="W369">
        <f>E369*VLOOKUP(H369,CURR,2)</f>
        <v>10335.01</v>
      </c>
      <c r="X369" s="11">
        <f t="shared" si="35"/>
        <v>1.033501</v>
      </c>
    </row>
    <row r="370" spans="1:2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9">
        <f t="shared" si="31"/>
        <v>81.84905660377359</v>
      </c>
      <c r="Q370" t="s">
        <v>8313</v>
      </c>
      <c r="R370" t="s">
        <v>8318</v>
      </c>
      <c r="S370" s="10">
        <f t="shared" si="32"/>
        <v>42043.397245370368</v>
      </c>
      <c r="T370" s="10">
        <f t="shared" si="33"/>
        <v>42078.355578703697</v>
      </c>
      <c r="U370" s="9">
        <f t="shared" si="34"/>
        <v>34</v>
      </c>
      <c r="V370">
        <f>D370*VLOOKUP(H370,CURR,2)</f>
        <v>12500</v>
      </c>
      <c r="W370">
        <f>E370*VLOOKUP(H370,CURR,2)</f>
        <v>13014</v>
      </c>
      <c r="X370" s="11">
        <f t="shared" si="35"/>
        <v>1.04112</v>
      </c>
    </row>
    <row r="371" spans="1:2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9">
        <f t="shared" si="31"/>
        <v>42.874970059880241</v>
      </c>
      <c r="Q371" t="s">
        <v>8313</v>
      </c>
      <c r="R371" t="s">
        <v>8318</v>
      </c>
      <c r="S371" s="10">
        <f t="shared" si="32"/>
        <v>40893.3433912037</v>
      </c>
      <c r="T371" s="10">
        <f t="shared" si="33"/>
        <v>40923.3433912037</v>
      </c>
      <c r="U371" s="9">
        <f t="shared" si="34"/>
        <v>30</v>
      </c>
      <c r="V371">
        <f>D371*VLOOKUP(H371,CURR,2)</f>
        <v>6500</v>
      </c>
      <c r="W371">
        <f>E371*VLOOKUP(H371,CURR,2)</f>
        <v>7160.12</v>
      </c>
      <c r="X371" s="11">
        <f t="shared" si="35"/>
        <v>1.1015569230769231</v>
      </c>
    </row>
    <row r="372" spans="1:2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9">
        <f t="shared" si="31"/>
        <v>709.41860465116281</v>
      </c>
      <c r="Q372" t="s">
        <v>8313</v>
      </c>
      <c r="R372" t="s">
        <v>8318</v>
      </c>
      <c r="S372" s="10">
        <f t="shared" si="32"/>
        <v>42711.586805555555</v>
      </c>
      <c r="T372" s="10">
        <f t="shared" si="33"/>
        <v>42741.586805555555</v>
      </c>
      <c r="U372" s="9">
        <f t="shared" si="34"/>
        <v>30</v>
      </c>
      <c r="V372">
        <f>D372*VLOOKUP(H372,CURR,2)</f>
        <v>25000</v>
      </c>
      <c r="W372">
        <f>E372*VLOOKUP(H372,CURR,2)</f>
        <v>30505</v>
      </c>
      <c r="X372" s="11">
        <f t="shared" si="35"/>
        <v>1.2202</v>
      </c>
    </row>
    <row r="373" spans="1:2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9">
        <f t="shared" si="31"/>
        <v>161.25517890772127</v>
      </c>
      <c r="Q373" t="s">
        <v>8313</v>
      </c>
      <c r="R373" t="s">
        <v>8318</v>
      </c>
      <c r="S373" s="10">
        <f t="shared" si="32"/>
        <v>41261.559479166666</v>
      </c>
      <c r="T373" s="10">
        <f t="shared" si="33"/>
        <v>41306.559479166666</v>
      </c>
      <c r="U373" s="9">
        <f t="shared" si="34"/>
        <v>45</v>
      </c>
      <c r="V373">
        <f>D373*VLOOKUP(H373,CURR,2)</f>
        <v>150000</v>
      </c>
      <c r="W373">
        <f>E373*VLOOKUP(H373,CURR,2)</f>
        <v>171253</v>
      </c>
      <c r="X373" s="11">
        <f t="shared" si="35"/>
        <v>1.1416866666666667</v>
      </c>
    </row>
    <row r="374" spans="1:2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9">
        <f t="shared" si="31"/>
        <v>41.777777777777779</v>
      </c>
      <c r="Q374" t="s">
        <v>8313</v>
      </c>
      <c r="R374" t="s">
        <v>8318</v>
      </c>
      <c r="S374" s="10">
        <f t="shared" si="32"/>
        <v>42425.368564814817</v>
      </c>
      <c r="T374" s="10">
        <f t="shared" si="33"/>
        <v>42465.458333333336</v>
      </c>
      <c r="U374" s="9">
        <f t="shared" si="34"/>
        <v>40</v>
      </c>
      <c r="V374">
        <f>D374*VLOOKUP(H374,CURR,2)</f>
        <v>384</v>
      </c>
      <c r="W374">
        <f>E374*VLOOKUP(H374,CURR,2)</f>
        <v>481.28000000000003</v>
      </c>
      <c r="X374" s="11">
        <f t="shared" si="35"/>
        <v>1.2533333333333334</v>
      </c>
    </row>
    <row r="375" spans="1:2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9">
        <f t="shared" si="31"/>
        <v>89.887640449438209</v>
      </c>
      <c r="Q375" t="s">
        <v>8313</v>
      </c>
      <c r="R375" t="s">
        <v>8318</v>
      </c>
      <c r="S375" s="10">
        <f t="shared" si="32"/>
        <v>41078.703680555554</v>
      </c>
      <c r="T375" s="10">
        <f t="shared" si="33"/>
        <v>41108.703680555554</v>
      </c>
      <c r="U375" s="9">
        <f t="shared" si="34"/>
        <v>30</v>
      </c>
      <c r="V375">
        <f>D375*VLOOKUP(H375,CURR,2)</f>
        <v>7500</v>
      </c>
      <c r="W375">
        <f>E375*VLOOKUP(H375,CURR,2)</f>
        <v>8000</v>
      </c>
      <c r="X375" s="11">
        <f t="shared" si="35"/>
        <v>1.0666666666666667</v>
      </c>
    </row>
    <row r="376" spans="1:2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9">
        <f t="shared" si="31"/>
        <v>45.051724137931032</v>
      </c>
      <c r="Q376" t="s">
        <v>8313</v>
      </c>
      <c r="R376" t="s">
        <v>8318</v>
      </c>
      <c r="S376" s="10">
        <f t="shared" si="32"/>
        <v>40757.680914351848</v>
      </c>
      <c r="T376" s="10">
        <f t="shared" si="33"/>
        <v>40802.680914351848</v>
      </c>
      <c r="U376" s="9">
        <f t="shared" si="34"/>
        <v>45</v>
      </c>
      <c r="V376">
        <f>D376*VLOOKUP(H376,CURR,2)</f>
        <v>6000</v>
      </c>
      <c r="W376">
        <f>E376*VLOOKUP(H376,CURR,2)</f>
        <v>7839</v>
      </c>
      <c r="X376" s="11">
        <f t="shared" si="35"/>
        <v>1.3065</v>
      </c>
    </row>
    <row r="377" spans="1:2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9">
        <f t="shared" si="31"/>
        <v>42.857142857142854</v>
      </c>
      <c r="Q377" t="s">
        <v>8313</v>
      </c>
      <c r="R377" t="s">
        <v>8318</v>
      </c>
      <c r="S377" s="10">
        <f t="shared" si="32"/>
        <v>41657.77674768518</v>
      </c>
      <c r="T377" s="10">
        <f t="shared" si="33"/>
        <v>41699.512499999997</v>
      </c>
      <c r="U377" s="9">
        <f t="shared" si="34"/>
        <v>41</v>
      </c>
      <c r="V377">
        <f>D377*VLOOKUP(H377,CURR,2)</f>
        <v>500</v>
      </c>
      <c r="W377">
        <f>E377*VLOOKUP(H377,CURR,2)</f>
        <v>600</v>
      </c>
      <c r="X377" s="11">
        <f t="shared" si="35"/>
        <v>1.2</v>
      </c>
    </row>
    <row r="378" spans="1:2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9">
        <f t="shared" si="31"/>
        <v>54.083333333333336</v>
      </c>
      <c r="Q378" t="s">
        <v>8313</v>
      </c>
      <c r="R378" t="s">
        <v>8318</v>
      </c>
      <c r="S378" s="10">
        <f t="shared" si="32"/>
        <v>42576.244398148141</v>
      </c>
      <c r="T378" s="10">
        <f t="shared" si="33"/>
        <v>42607.244398148141</v>
      </c>
      <c r="U378" s="9">
        <f t="shared" si="34"/>
        <v>31</v>
      </c>
      <c r="V378">
        <f>D378*VLOOKUP(H378,CURR,2)</f>
        <v>3136</v>
      </c>
      <c r="W378">
        <f>E378*VLOOKUP(H378,CURR,2)</f>
        <v>3322.88</v>
      </c>
      <c r="X378" s="11">
        <f t="shared" si="35"/>
        <v>1.0595918367346939</v>
      </c>
    </row>
    <row r="379" spans="1:2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9">
        <f t="shared" si="31"/>
        <v>103.21804511278195</v>
      </c>
      <c r="Q379" t="s">
        <v>8313</v>
      </c>
      <c r="R379" t="s">
        <v>8318</v>
      </c>
      <c r="S379" s="10">
        <f t="shared" si="32"/>
        <v>42292.042453703696</v>
      </c>
      <c r="T379" s="10">
        <f t="shared" si="33"/>
        <v>42322.084027777775</v>
      </c>
      <c r="U379" s="9">
        <f t="shared" si="34"/>
        <v>30</v>
      </c>
      <c r="V379">
        <f>D379*VLOOKUP(H379,CURR,2)</f>
        <v>12000</v>
      </c>
      <c r="W379">
        <f>E379*VLOOKUP(H379,CURR,2)</f>
        <v>13728</v>
      </c>
      <c r="X379" s="11">
        <f t="shared" si="35"/>
        <v>1.1439999999999999</v>
      </c>
    </row>
    <row r="380" spans="1:2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9">
        <f t="shared" si="31"/>
        <v>40.397590361445786</v>
      </c>
      <c r="Q380" t="s">
        <v>8313</v>
      </c>
      <c r="R380" t="s">
        <v>8318</v>
      </c>
      <c r="S380" s="10">
        <f t="shared" si="32"/>
        <v>42370.363518518519</v>
      </c>
      <c r="T380" s="10">
        <f t="shared" si="33"/>
        <v>42394.786111111105</v>
      </c>
      <c r="U380" s="9">
        <f t="shared" si="34"/>
        <v>24</v>
      </c>
      <c r="V380">
        <f>D380*VLOOKUP(H380,CURR,2)</f>
        <v>2280</v>
      </c>
      <c r="W380">
        <f>E380*VLOOKUP(H380,CURR,2)</f>
        <v>2548.2800000000002</v>
      </c>
      <c r="X380" s="11">
        <f t="shared" si="35"/>
        <v>1.1176666666666668</v>
      </c>
    </row>
    <row r="381" spans="1:2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9">
        <f t="shared" si="31"/>
        <v>116.85906040268456</v>
      </c>
      <c r="Q381" t="s">
        <v>8313</v>
      </c>
      <c r="R381" t="s">
        <v>8318</v>
      </c>
      <c r="S381" s="10">
        <f t="shared" si="32"/>
        <v>40987.479999999996</v>
      </c>
      <c r="T381" s="10">
        <f t="shared" si="33"/>
        <v>41032.479999999996</v>
      </c>
      <c r="U381" s="9">
        <f t="shared" si="34"/>
        <v>45</v>
      </c>
      <c r="V381">
        <f>D381*VLOOKUP(H381,CURR,2)</f>
        <v>15000</v>
      </c>
      <c r="W381">
        <f>E381*VLOOKUP(H381,CURR,2)</f>
        <v>17412</v>
      </c>
      <c r="X381" s="11">
        <f t="shared" si="35"/>
        <v>1.1608000000000001</v>
      </c>
    </row>
    <row r="382" spans="1:2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9">
        <f t="shared" si="31"/>
        <v>115.51020408163265</v>
      </c>
      <c r="Q382" t="s">
        <v>8313</v>
      </c>
      <c r="R382" t="s">
        <v>8318</v>
      </c>
      <c r="S382" s="10">
        <f t="shared" si="32"/>
        <v>42367.511481481481</v>
      </c>
      <c r="T382" s="10">
        <f t="shared" si="33"/>
        <v>42392.511481481481</v>
      </c>
      <c r="U382" s="9">
        <f t="shared" si="34"/>
        <v>25</v>
      </c>
      <c r="V382">
        <f>D382*VLOOKUP(H382,CURR,2)</f>
        <v>4000</v>
      </c>
      <c r="W382">
        <f>E382*VLOOKUP(H382,CURR,2)</f>
        <v>5660</v>
      </c>
      <c r="X382" s="11">
        <f t="shared" si="35"/>
        <v>1.415</v>
      </c>
    </row>
    <row r="383" spans="1:2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9">
        <f t="shared" si="31"/>
        <v>104.31274900398407</v>
      </c>
      <c r="Q383" t="s">
        <v>8313</v>
      </c>
      <c r="R383" t="s">
        <v>8318</v>
      </c>
      <c r="S383" s="10">
        <f t="shared" si="32"/>
        <v>41085.48978009259</v>
      </c>
      <c r="T383" s="10">
        <f t="shared" si="33"/>
        <v>41120</v>
      </c>
      <c r="U383" s="9">
        <f t="shared" si="34"/>
        <v>34</v>
      </c>
      <c r="V383">
        <f>D383*VLOOKUP(H383,CURR,2)</f>
        <v>25000</v>
      </c>
      <c r="W383">
        <f>E383*VLOOKUP(H383,CURR,2)</f>
        <v>26182.5</v>
      </c>
      <c r="X383" s="11">
        <f t="shared" si="35"/>
        <v>1.0472999999999999</v>
      </c>
    </row>
    <row r="384" spans="1:2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9">
        <f t="shared" si="31"/>
        <v>69.772727272727266</v>
      </c>
      <c r="Q384" t="s">
        <v>8313</v>
      </c>
      <c r="R384" t="s">
        <v>8318</v>
      </c>
      <c r="S384" s="10">
        <f t="shared" si="32"/>
        <v>41144.501157407409</v>
      </c>
      <c r="T384" s="10">
        <f t="shared" si="33"/>
        <v>41158.501157407409</v>
      </c>
      <c r="U384" s="9">
        <f t="shared" si="34"/>
        <v>14</v>
      </c>
      <c r="V384">
        <f>D384*VLOOKUP(H384,CURR,2)</f>
        <v>600</v>
      </c>
      <c r="W384">
        <f>E384*VLOOKUP(H384,CURR,2)</f>
        <v>1535</v>
      </c>
      <c r="X384" s="11">
        <f t="shared" si="35"/>
        <v>2.5583333333333331</v>
      </c>
    </row>
    <row r="385" spans="1:2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9">
        <f t="shared" si="31"/>
        <v>43.020833333333336</v>
      </c>
      <c r="Q385" t="s">
        <v>8313</v>
      </c>
      <c r="R385" t="s">
        <v>8318</v>
      </c>
      <c r="S385" s="10">
        <f t="shared" si="32"/>
        <v>41754.90924768518</v>
      </c>
      <c r="T385" s="10">
        <f t="shared" si="33"/>
        <v>41777.90924768518</v>
      </c>
      <c r="U385" s="9">
        <f t="shared" si="34"/>
        <v>23</v>
      </c>
      <c r="V385">
        <f>D385*VLOOKUP(H385,CURR,2)</f>
        <v>999</v>
      </c>
      <c r="W385">
        <f>E385*VLOOKUP(H385,CURR,2)</f>
        <v>2065</v>
      </c>
      <c r="X385" s="11">
        <f t="shared" si="35"/>
        <v>2.0670670670670672</v>
      </c>
    </row>
    <row r="386" spans="1:2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9">
        <f t="shared" si="31"/>
        <v>58.540469973890339</v>
      </c>
      <c r="Q386" t="s">
        <v>8313</v>
      </c>
      <c r="R386" t="s">
        <v>8318</v>
      </c>
      <c r="S386" s="10">
        <f t="shared" si="32"/>
        <v>41980.573460648149</v>
      </c>
      <c r="T386" s="10">
        <f t="shared" si="33"/>
        <v>42010.573460648149</v>
      </c>
      <c r="U386" s="9">
        <f t="shared" si="34"/>
        <v>30</v>
      </c>
      <c r="V386">
        <f>D386*VLOOKUP(H386,CURR,2)</f>
        <v>20000</v>
      </c>
      <c r="W386">
        <f>E386*VLOOKUP(H386,CURR,2)</f>
        <v>22421</v>
      </c>
      <c r="X386" s="11">
        <f t="shared" si="35"/>
        <v>1.1210500000000001</v>
      </c>
    </row>
    <row r="387" spans="1:2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E387/D387*100</f>
        <v>105.982</v>
      </c>
      <c r="P387" s="9">
        <f t="shared" ref="P387:P450" si="37">E387/L387</f>
        <v>111.79535864978902</v>
      </c>
      <c r="Q387" t="s">
        <v>8313</v>
      </c>
      <c r="R387" t="s">
        <v>8318</v>
      </c>
      <c r="S387" s="10">
        <f t="shared" ref="S387:S450" si="38">(J387/86400)+25569+(-5/24)</f>
        <v>41934.376168981478</v>
      </c>
      <c r="T387" s="10">
        <f t="shared" ref="T387:T450" si="39">(I387/86400)+25569+(-5/24)</f>
        <v>41964.41783564815</v>
      </c>
      <c r="U387" s="9">
        <f t="shared" ref="U387:U450" si="40">INT(T387-S387)</f>
        <v>30</v>
      </c>
      <c r="V387">
        <f>D387*VLOOKUP(H387,CURR,2)</f>
        <v>25000</v>
      </c>
      <c r="W387">
        <f>E387*VLOOKUP(H387,CURR,2)</f>
        <v>26495.5</v>
      </c>
      <c r="X387" s="11">
        <f t="shared" ref="X387:X450" si="41">W387/V387</f>
        <v>1.05982</v>
      </c>
    </row>
    <row r="388" spans="1:2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9">
        <f t="shared" si="37"/>
        <v>46.230769230769234</v>
      </c>
      <c r="Q388" t="s">
        <v>8313</v>
      </c>
      <c r="R388" t="s">
        <v>8318</v>
      </c>
      <c r="S388" s="10">
        <f t="shared" si="38"/>
        <v>42211.742951388886</v>
      </c>
      <c r="T388" s="10">
        <f t="shared" si="39"/>
        <v>42226.742951388886</v>
      </c>
      <c r="U388" s="9">
        <f t="shared" si="40"/>
        <v>15</v>
      </c>
      <c r="V388">
        <f>D388*VLOOKUP(H388,CURR,2)</f>
        <v>600</v>
      </c>
      <c r="W388">
        <f>E388*VLOOKUP(H388,CURR,2)</f>
        <v>601</v>
      </c>
      <c r="X388" s="11">
        <f t="shared" si="41"/>
        <v>1.0016666666666667</v>
      </c>
    </row>
    <row r="389" spans="1:2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9">
        <f t="shared" si="37"/>
        <v>144.69039145907473</v>
      </c>
      <c r="Q389" t="s">
        <v>8313</v>
      </c>
      <c r="R389" t="s">
        <v>8318</v>
      </c>
      <c r="S389" s="10">
        <f t="shared" si="38"/>
        <v>42200.468263888884</v>
      </c>
      <c r="T389" s="10">
        <f t="shared" si="39"/>
        <v>42231.041666666664</v>
      </c>
      <c r="U389" s="9">
        <f t="shared" si="40"/>
        <v>30</v>
      </c>
      <c r="V389">
        <f>D389*VLOOKUP(H389,CURR,2)</f>
        <v>38000</v>
      </c>
      <c r="W389">
        <f>E389*VLOOKUP(H389,CURR,2)</f>
        <v>81316</v>
      </c>
      <c r="X389" s="11">
        <f t="shared" si="41"/>
        <v>2.1398947368421051</v>
      </c>
    </row>
    <row r="390" spans="1:2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9">
        <f t="shared" si="37"/>
        <v>88.845070422535215</v>
      </c>
      <c r="Q390" t="s">
        <v>8313</v>
      </c>
      <c r="R390" t="s">
        <v>8318</v>
      </c>
      <c r="S390" s="10">
        <f t="shared" si="38"/>
        <v>42548.86782407407</v>
      </c>
      <c r="T390" s="10">
        <f t="shared" si="39"/>
        <v>42578.86782407407</v>
      </c>
      <c r="U390" s="9">
        <f t="shared" si="40"/>
        <v>30</v>
      </c>
      <c r="V390">
        <f>D390*VLOOKUP(H390,CURR,2)</f>
        <v>5000</v>
      </c>
      <c r="W390">
        <f>E390*VLOOKUP(H390,CURR,2)</f>
        <v>6308</v>
      </c>
      <c r="X390" s="11">
        <f t="shared" si="41"/>
        <v>1.2616000000000001</v>
      </c>
    </row>
    <row r="391" spans="1:2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9">
        <f t="shared" si="37"/>
        <v>81.75107284768211</v>
      </c>
      <c r="Q391" t="s">
        <v>8313</v>
      </c>
      <c r="R391" t="s">
        <v>8318</v>
      </c>
      <c r="S391" s="10">
        <f t="shared" si="38"/>
        <v>41673.854745370372</v>
      </c>
      <c r="T391" s="10">
        <f t="shared" si="39"/>
        <v>41705.749305555553</v>
      </c>
      <c r="U391" s="9">
        <f t="shared" si="40"/>
        <v>31</v>
      </c>
      <c r="V391">
        <f>D391*VLOOKUP(H391,CURR,2)</f>
        <v>68000</v>
      </c>
      <c r="W391">
        <f>E391*VLOOKUP(H391,CURR,2)</f>
        <v>123444.12</v>
      </c>
      <c r="X391" s="11">
        <f t="shared" si="41"/>
        <v>1.8153547058823529</v>
      </c>
    </row>
    <row r="392" spans="1:2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9">
        <f t="shared" si="37"/>
        <v>71.428571428571431</v>
      </c>
      <c r="Q392" t="s">
        <v>8313</v>
      </c>
      <c r="R392" t="s">
        <v>8318</v>
      </c>
      <c r="S392" s="10">
        <f t="shared" si="38"/>
        <v>42111.828379629624</v>
      </c>
      <c r="T392" s="10">
        <f t="shared" si="39"/>
        <v>42131.828379629624</v>
      </c>
      <c r="U392" s="9">
        <f t="shared" si="40"/>
        <v>20</v>
      </c>
      <c r="V392">
        <f>D392*VLOOKUP(H392,CURR,2)</f>
        <v>1000</v>
      </c>
      <c r="W392">
        <f>E392*VLOOKUP(H392,CURR,2)</f>
        <v>1000</v>
      </c>
      <c r="X392" s="11">
        <f t="shared" si="41"/>
        <v>1</v>
      </c>
    </row>
    <row r="393" spans="1:2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9">
        <f t="shared" si="37"/>
        <v>104.25906735751295</v>
      </c>
      <c r="Q393" t="s">
        <v>8313</v>
      </c>
      <c r="R393" t="s">
        <v>8318</v>
      </c>
      <c r="S393" s="10">
        <f t="shared" si="38"/>
        <v>40864.833923611106</v>
      </c>
      <c r="T393" s="10">
        <f t="shared" si="39"/>
        <v>40894.832638888889</v>
      </c>
      <c r="U393" s="9">
        <f t="shared" si="40"/>
        <v>29</v>
      </c>
      <c r="V393">
        <f>D393*VLOOKUP(H393,CURR,2)</f>
        <v>20000</v>
      </c>
      <c r="W393">
        <f>E393*VLOOKUP(H393,CURR,2)</f>
        <v>20122</v>
      </c>
      <c r="X393" s="11">
        <f t="shared" si="41"/>
        <v>1.0061</v>
      </c>
    </row>
    <row r="394" spans="1:2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9">
        <f t="shared" si="37"/>
        <v>90.616504854368927</v>
      </c>
      <c r="Q394" t="s">
        <v>8313</v>
      </c>
      <c r="R394" t="s">
        <v>8318</v>
      </c>
      <c r="S394" s="10">
        <f t="shared" si="38"/>
        <v>40763.508923611109</v>
      </c>
      <c r="T394" s="10">
        <f t="shared" si="39"/>
        <v>40793.916666666664</v>
      </c>
      <c r="U394" s="9">
        <f t="shared" si="40"/>
        <v>30</v>
      </c>
      <c r="V394">
        <f>D394*VLOOKUP(H394,CURR,2)</f>
        <v>18500</v>
      </c>
      <c r="W394">
        <f>E394*VLOOKUP(H394,CURR,2)</f>
        <v>18667</v>
      </c>
      <c r="X394" s="11">
        <f t="shared" si="41"/>
        <v>1.009027027027027</v>
      </c>
    </row>
    <row r="395" spans="1:2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9">
        <f t="shared" si="37"/>
        <v>157.33048433048432</v>
      </c>
      <c r="Q395" t="s">
        <v>8313</v>
      </c>
      <c r="R395" t="s">
        <v>8318</v>
      </c>
      <c r="S395" s="10">
        <f t="shared" si="38"/>
        <v>41526.500601851847</v>
      </c>
      <c r="T395" s="10">
        <f t="shared" si="39"/>
        <v>41557.500601851847</v>
      </c>
      <c r="U395" s="9">
        <f t="shared" si="40"/>
        <v>31</v>
      </c>
      <c r="V395">
        <f>D395*VLOOKUP(H395,CURR,2)</f>
        <v>50000</v>
      </c>
      <c r="W395">
        <f>E395*VLOOKUP(H395,CURR,2)</f>
        <v>55223</v>
      </c>
      <c r="X395" s="11">
        <f t="shared" si="41"/>
        <v>1.10446</v>
      </c>
    </row>
    <row r="396" spans="1:2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9">
        <f t="shared" si="37"/>
        <v>105.18</v>
      </c>
      <c r="Q396" t="s">
        <v>8313</v>
      </c>
      <c r="R396" t="s">
        <v>8318</v>
      </c>
      <c r="S396" s="10">
        <f t="shared" si="38"/>
        <v>42417.60974537037</v>
      </c>
      <c r="T396" s="10">
        <f t="shared" si="39"/>
        <v>42477.568078703705</v>
      </c>
      <c r="U396" s="9">
        <f t="shared" si="40"/>
        <v>59</v>
      </c>
      <c r="V396">
        <f>D396*VLOOKUP(H396,CURR,2)</f>
        <v>5310.9999999999991</v>
      </c>
      <c r="W396">
        <f>E396*VLOOKUP(H396,CURR,2)</f>
        <v>5942.6699999999992</v>
      </c>
      <c r="X396" s="11">
        <f t="shared" si="41"/>
        <v>1.118936170212766</v>
      </c>
    </row>
    <row r="397" spans="1:2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9">
        <f t="shared" si="37"/>
        <v>58.719836956521746</v>
      </c>
      <c r="Q397" t="s">
        <v>8313</v>
      </c>
      <c r="R397" t="s">
        <v>8318</v>
      </c>
      <c r="S397" s="10">
        <f t="shared" si="38"/>
        <v>40990.700925925921</v>
      </c>
      <c r="T397" s="10">
        <f t="shared" si="39"/>
        <v>41026.688888888886</v>
      </c>
      <c r="U397" s="9">
        <f t="shared" si="40"/>
        <v>35</v>
      </c>
      <c r="V397">
        <f>D397*VLOOKUP(H397,CURR,2)</f>
        <v>10000</v>
      </c>
      <c r="W397">
        <f>E397*VLOOKUP(H397,CURR,2)</f>
        <v>10804.45</v>
      </c>
      <c r="X397" s="11">
        <f t="shared" si="41"/>
        <v>1.0804450000000001</v>
      </c>
    </row>
    <row r="398" spans="1:2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9">
        <f t="shared" si="37"/>
        <v>81.632653061224488</v>
      </c>
      <c r="Q398" t="s">
        <v>8313</v>
      </c>
      <c r="R398" t="s">
        <v>8318</v>
      </c>
      <c r="S398" s="10">
        <f t="shared" si="38"/>
        <v>41082.356550925928</v>
      </c>
      <c r="T398" s="10">
        <f t="shared" si="39"/>
        <v>41097.356550925928</v>
      </c>
      <c r="U398" s="9">
        <f t="shared" si="40"/>
        <v>15</v>
      </c>
      <c r="V398">
        <f>D398*VLOOKUP(H398,CURR,2)</f>
        <v>15000</v>
      </c>
      <c r="W398">
        <f>E398*VLOOKUP(H398,CURR,2)</f>
        <v>16000</v>
      </c>
      <c r="X398" s="11">
        <f t="shared" si="41"/>
        <v>1.0666666666666667</v>
      </c>
    </row>
    <row r="399" spans="1:2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9">
        <f t="shared" si="37"/>
        <v>56.460043668122275</v>
      </c>
      <c r="Q399" t="s">
        <v>8313</v>
      </c>
      <c r="R399" t="s">
        <v>8318</v>
      </c>
      <c r="S399" s="10">
        <f t="shared" si="38"/>
        <v>40379.568101851852</v>
      </c>
      <c r="T399" s="10">
        <f t="shared" si="39"/>
        <v>40421.947222222218</v>
      </c>
      <c r="U399" s="9">
        <f t="shared" si="40"/>
        <v>42</v>
      </c>
      <c r="V399">
        <f>D399*VLOOKUP(H399,CURR,2)</f>
        <v>12444</v>
      </c>
      <c r="W399">
        <f>E399*VLOOKUP(H399,CURR,2)</f>
        <v>12929.35</v>
      </c>
      <c r="X399" s="11">
        <f t="shared" si="41"/>
        <v>1.0390027322404372</v>
      </c>
    </row>
    <row r="400" spans="1:2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9">
        <f t="shared" si="37"/>
        <v>140.1044776119403</v>
      </c>
      <c r="Q400" t="s">
        <v>8313</v>
      </c>
      <c r="R400" t="s">
        <v>8318</v>
      </c>
      <c r="S400" s="10">
        <f t="shared" si="38"/>
        <v>42078.584791666661</v>
      </c>
      <c r="T400" s="10">
        <f t="shared" si="39"/>
        <v>42123.584791666661</v>
      </c>
      <c r="U400" s="9">
        <f t="shared" si="40"/>
        <v>45</v>
      </c>
      <c r="V400">
        <f>D400*VLOOKUP(H400,CURR,2)</f>
        <v>7500</v>
      </c>
      <c r="W400">
        <f>E400*VLOOKUP(H400,CURR,2)</f>
        <v>9387</v>
      </c>
      <c r="X400" s="11">
        <f t="shared" si="41"/>
        <v>1.2516</v>
      </c>
    </row>
    <row r="401" spans="1:2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9">
        <f t="shared" si="37"/>
        <v>224.85263157894738</v>
      </c>
      <c r="Q401" t="s">
        <v>8313</v>
      </c>
      <c r="R401" t="s">
        <v>8318</v>
      </c>
      <c r="S401" s="10">
        <f t="shared" si="38"/>
        <v>42687.667442129627</v>
      </c>
      <c r="T401" s="10">
        <f t="shared" si="39"/>
        <v>42718.291666666664</v>
      </c>
      <c r="U401" s="9">
        <f t="shared" si="40"/>
        <v>30</v>
      </c>
      <c r="V401">
        <f>D401*VLOOKUP(H401,CURR,2)</f>
        <v>25600</v>
      </c>
      <c r="W401">
        <f>E401*VLOOKUP(H401,CURR,2)</f>
        <v>27342.080000000002</v>
      </c>
      <c r="X401" s="11">
        <f t="shared" si="41"/>
        <v>1.0680500000000002</v>
      </c>
    </row>
    <row r="402" spans="1:2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9">
        <f t="shared" si="37"/>
        <v>181.13306451612902</v>
      </c>
      <c r="Q402" t="s">
        <v>8313</v>
      </c>
      <c r="R402" t="s">
        <v>8318</v>
      </c>
      <c r="S402" s="10">
        <f t="shared" si="38"/>
        <v>41745.427627314813</v>
      </c>
      <c r="T402" s="10">
        <f t="shared" si="39"/>
        <v>41775.9375</v>
      </c>
      <c r="U402" s="9">
        <f t="shared" si="40"/>
        <v>30</v>
      </c>
      <c r="V402">
        <f>D402*VLOOKUP(H402,CURR,2)</f>
        <v>10000</v>
      </c>
      <c r="W402">
        <f>E402*VLOOKUP(H402,CURR,2)</f>
        <v>11230.25</v>
      </c>
      <c r="X402" s="11">
        <f t="shared" si="41"/>
        <v>1.1230249999999999</v>
      </c>
    </row>
    <row r="403" spans="1:2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9">
        <f t="shared" si="37"/>
        <v>711.04109589041093</v>
      </c>
      <c r="Q403" t="s">
        <v>8313</v>
      </c>
      <c r="R403" t="s">
        <v>8318</v>
      </c>
      <c r="S403" s="10">
        <f t="shared" si="38"/>
        <v>40732.633912037032</v>
      </c>
      <c r="T403" s="10">
        <f t="shared" si="39"/>
        <v>40762.633912037032</v>
      </c>
      <c r="U403" s="9">
        <f t="shared" si="40"/>
        <v>30</v>
      </c>
      <c r="V403">
        <f>D403*VLOOKUP(H403,CURR,2)</f>
        <v>50000</v>
      </c>
      <c r="W403">
        <f>E403*VLOOKUP(H403,CURR,2)</f>
        <v>51906</v>
      </c>
      <c r="X403" s="11">
        <f t="shared" si="41"/>
        <v>1.0381199999999999</v>
      </c>
    </row>
    <row r="404" spans="1:2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9">
        <f t="shared" si="37"/>
        <v>65.883720930232556</v>
      </c>
      <c r="Q404" t="s">
        <v>8313</v>
      </c>
      <c r="R404" t="s">
        <v>8318</v>
      </c>
      <c r="S404" s="10">
        <f t="shared" si="38"/>
        <v>42292.331215277773</v>
      </c>
      <c r="T404" s="10">
        <f t="shared" si="39"/>
        <v>42313.372881944444</v>
      </c>
      <c r="U404" s="9">
        <f t="shared" si="40"/>
        <v>21</v>
      </c>
      <c r="V404">
        <f>D404*VLOOKUP(H404,CURR,2)</f>
        <v>2000</v>
      </c>
      <c r="W404">
        <f>E404*VLOOKUP(H404,CURR,2)</f>
        <v>2833</v>
      </c>
      <c r="X404" s="11">
        <f t="shared" si="41"/>
        <v>1.4165000000000001</v>
      </c>
    </row>
    <row r="405" spans="1:2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9">
        <f t="shared" si="37"/>
        <v>75.185714285714283</v>
      </c>
      <c r="Q405" t="s">
        <v>8313</v>
      </c>
      <c r="R405" t="s">
        <v>8318</v>
      </c>
      <c r="S405" s="10">
        <f t="shared" si="38"/>
        <v>40718.102326388886</v>
      </c>
      <c r="T405" s="10">
        <f t="shared" si="39"/>
        <v>40765.088888888888</v>
      </c>
      <c r="U405" s="9">
        <f t="shared" si="40"/>
        <v>46</v>
      </c>
      <c r="V405">
        <f>D405*VLOOKUP(H405,CURR,2)</f>
        <v>5000</v>
      </c>
      <c r="W405">
        <f>E405*VLOOKUP(H405,CURR,2)</f>
        <v>5263</v>
      </c>
      <c r="X405" s="11">
        <f t="shared" si="41"/>
        <v>1.0526</v>
      </c>
    </row>
    <row r="406" spans="1:2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9">
        <f t="shared" si="37"/>
        <v>133.14391143911439</v>
      </c>
      <c r="Q406" t="s">
        <v>8313</v>
      </c>
      <c r="R406" t="s">
        <v>8318</v>
      </c>
      <c r="S406" s="10">
        <f t="shared" si="38"/>
        <v>41646.419699074067</v>
      </c>
      <c r="T406" s="10">
        <f t="shared" si="39"/>
        <v>41675.75277777778</v>
      </c>
      <c r="U406" s="9">
        <f t="shared" si="40"/>
        <v>29</v>
      </c>
      <c r="V406">
        <f>D406*VLOOKUP(H406,CURR,2)</f>
        <v>35000</v>
      </c>
      <c r="W406">
        <f>E406*VLOOKUP(H406,CURR,2)</f>
        <v>36082</v>
      </c>
      <c r="X406" s="11">
        <f t="shared" si="41"/>
        <v>1.0309142857142857</v>
      </c>
    </row>
    <row r="407" spans="1:2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9">
        <f t="shared" si="37"/>
        <v>55.2</v>
      </c>
      <c r="Q407" t="s">
        <v>8313</v>
      </c>
      <c r="R407" t="s">
        <v>8318</v>
      </c>
      <c r="S407" s="10">
        <f t="shared" si="38"/>
        <v>41673.876608796294</v>
      </c>
      <c r="T407" s="10">
        <f t="shared" si="39"/>
        <v>41703.876608796294</v>
      </c>
      <c r="U407" s="9">
        <f t="shared" si="40"/>
        <v>30</v>
      </c>
      <c r="V407">
        <f>D407*VLOOKUP(H407,CURR,2)</f>
        <v>2820</v>
      </c>
      <c r="W407">
        <f>E407*VLOOKUP(H407,CURR,2)</f>
        <v>3036</v>
      </c>
      <c r="X407" s="11">
        <f t="shared" si="41"/>
        <v>1.0765957446808512</v>
      </c>
    </row>
    <row r="408" spans="1:2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9">
        <f t="shared" si="37"/>
        <v>86.163714285714292</v>
      </c>
      <c r="Q408" t="s">
        <v>8313</v>
      </c>
      <c r="R408" t="s">
        <v>8318</v>
      </c>
      <c r="S408" s="10">
        <f t="shared" si="38"/>
        <v>40637.95413194444</v>
      </c>
      <c r="T408" s="10">
        <f t="shared" si="39"/>
        <v>40672.040972222218</v>
      </c>
      <c r="U408" s="9">
        <f t="shared" si="40"/>
        <v>34</v>
      </c>
      <c r="V408">
        <f>D408*VLOOKUP(H408,CURR,2)</f>
        <v>2800</v>
      </c>
      <c r="W408">
        <f>E408*VLOOKUP(H408,CURR,2)</f>
        <v>3015.73</v>
      </c>
      <c r="X408" s="11">
        <f t="shared" si="41"/>
        <v>1.0770464285714285</v>
      </c>
    </row>
    <row r="409" spans="1:2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9">
        <f t="shared" si="37"/>
        <v>92.318181818181813</v>
      </c>
      <c r="Q409" t="s">
        <v>8313</v>
      </c>
      <c r="R409" t="s">
        <v>8318</v>
      </c>
      <c r="S409" s="10">
        <f t="shared" si="38"/>
        <v>40806.662615740737</v>
      </c>
      <c r="T409" s="10">
        <f t="shared" si="39"/>
        <v>40866.704282407409</v>
      </c>
      <c r="U409" s="9">
        <f t="shared" si="40"/>
        <v>60</v>
      </c>
      <c r="V409">
        <f>D409*VLOOKUP(H409,CURR,2)</f>
        <v>2000</v>
      </c>
      <c r="W409">
        <f>E409*VLOOKUP(H409,CURR,2)</f>
        <v>2031</v>
      </c>
      <c r="X409" s="11">
        <f t="shared" si="41"/>
        <v>1.0155000000000001</v>
      </c>
    </row>
    <row r="410" spans="1:2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9">
        <f t="shared" si="37"/>
        <v>160.16473684210527</v>
      </c>
      <c r="Q410" t="s">
        <v>8313</v>
      </c>
      <c r="R410" t="s">
        <v>8318</v>
      </c>
      <c r="S410" s="10">
        <f t="shared" si="38"/>
        <v>41543.527662037035</v>
      </c>
      <c r="T410" s="10">
        <f t="shared" si="39"/>
        <v>41583.569328703699</v>
      </c>
      <c r="U410" s="9">
        <f t="shared" si="40"/>
        <v>40</v>
      </c>
      <c r="V410">
        <f>D410*VLOOKUP(H410,CURR,2)</f>
        <v>6000</v>
      </c>
      <c r="W410">
        <f>E410*VLOOKUP(H410,CURR,2)</f>
        <v>6086.26</v>
      </c>
      <c r="X410" s="11">
        <f t="shared" si="41"/>
        <v>1.0143766666666667</v>
      </c>
    </row>
    <row r="411" spans="1:2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9">
        <f t="shared" si="37"/>
        <v>45.6</v>
      </c>
      <c r="Q411" t="s">
        <v>8313</v>
      </c>
      <c r="R411" t="s">
        <v>8318</v>
      </c>
      <c r="S411" s="10">
        <f t="shared" si="38"/>
        <v>42543.654444444437</v>
      </c>
      <c r="T411" s="10">
        <f t="shared" si="39"/>
        <v>42573.654444444437</v>
      </c>
      <c r="U411" s="9">
        <f t="shared" si="40"/>
        <v>30</v>
      </c>
      <c r="V411">
        <f>D411*VLOOKUP(H411,CURR,2)</f>
        <v>640</v>
      </c>
      <c r="W411">
        <f>E411*VLOOKUP(H411,CURR,2)</f>
        <v>875.52</v>
      </c>
      <c r="X411" s="11">
        <f t="shared" si="41"/>
        <v>1.3679999999999999</v>
      </c>
    </row>
    <row r="412" spans="1:2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9">
        <f t="shared" si="37"/>
        <v>183.28571428571428</v>
      </c>
      <c r="Q412" t="s">
        <v>8313</v>
      </c>
      <c r="R412" t="s">
        <v>8318</v>
      </c>
      <c r="S412" s="10">
        <f t="shared" si="38"/>
        <v>42113.773113425923</v>
      </c>
      <c r="T412" s="10">
        <f t="shared" si="39"/>
        <v>42173.773113425923</v>
      </c>
      <c r="U412" s="9">
        <f t="shared" si="40"/>
        <v>60</v>
      </c>
      <c r="V412">
        <f>D412*VLOOKUP(H412,CURR,2)</f>
        <v>760</v>
      </c>
      <c r="W412">
        <f>E412*VLOOKUP(H412,CURR,2)</f>
        <v>975.08</v>
      </c>
      <c r="X412" s="11">
        <f t="shared" si="41"/>
        <v>1.2830000000000001</v>
      </c>
    </row>
    <row r="413" spans="1:2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9">
        <f t="shared" si="37"/>
        <v>125.78838174273859</v>
      </c>
      <c r="Q413" t="s">
        <v>8313</v>
      </c>
      <c r="R413" t="s">
        <v>8318</v>
      </c>
      <c r="S413" s="10">
        <f t="shared" si="38"/>
        <v>41597.967638888884</v>
      </c>
      <c r="T413" s="10">
        <f t="shared" si="39"/>
        <v>41630</v>
      </c>
      <c r="U413" s="9">
        <f t="shared" si="40"/>
        <v>32</v>
      </c>
      <c r="V413">
        <f>D413*VLOOKUP(H413,CURR,2)</f>
        <v>30000</v>
      </c>
      <c r="W413">
        <f>E413*VLOOKUP(H413,CURR,2)</f>
        <v>30315</v>
      </c>
      <c r="X413" s="11">
        <f t="shared" si="41"/>
        <v>1.0105</v>
      </c>
    </row>
    <row r="414" spans="1:2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9">
        <f t="shared" si="37"/>
        <v>57.654545454545456</v>
      </c>
      <c r="Q414" t="s">
        <v>8313</v>
      </c>
      <c r="R414" t="s">
        <v>8318</v>
      </c>
      <c r="S414" s="10">
        <f t="shared" si="38"/>
        <v>41099.534467592588</v>
      </c>
      <c r="T414" s="10">
        <f t="shared" si="39"/>
        <v>41115.534467592588</v>
      </c>
      <c r="U414" s="9">
        <f t="shared" si="40"/>
        <v>16</v>
      </c>
      <c r="V414">
        <f>D414*VLOOKUP(H414,CURR,2)</f>
        <v>2500</v>
      </c>
      <c r="W414">
        <f>E414*VLOOKUP(H414,CURR,2)</f>
        <v>3171</v>
      </c>
      <c r="X414" s="11">
        <f t="shared" si="41"/>
        <v>1.2684</v>
      </c>
    </row>
    <row r="415" spans="1:2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9">
        <f t="shared" si="37"/>
        <v>78.660818713450297</v>
      </c>
      <c r="Q415" t="s">
        <v>8313</v>
      </c>
      <c r="R415" t="s">
        <v>8318</v>
      </c>
      <c r="S415" s="10">
        <f t="shared" si="38"/>
        <v>41079.66910879629</v>
      </c>
      <c r="T415" s="10">
        <f t="shared" si="39"/>
        <v>41109.66910879629</v>
      </c>
      <c r="U415" s="9">
        <f t="shared" si="40"/>
        <v>30</v>
      </c>
      <c r="V415">
        <f>D415*VLOOKUP(H415,CURR,2)</f>
        <v>12800</v>
      </c>
      <c r="W415">
        <f>E415*VLOOKUP(H415,CURR,2)</f>
        <v>13451</v>
      </c>
      <c r="X415" s="11">
        <f t="shared" si="41"/>
        <v>1.0508593749999999</v>
      </c>
    </row>
    <row r="416" spans="1:2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9">
        <f t="shared" si="37"/>
        <v>91.480769230769226</v>
      </c>
      <c r="Q416" t="s">
        <v>8313</v>
      </c>
      <c r="R416" t="s">
        <v>8318</v>
      </c>
      <c r="S416" s="10">
        <f t="shared" si="38"/>
        <v>41528.85491898148</v>
      </c>
      <c r="T416" s="10">
        <f t="shared" si="39"/>
        <v>41558.85491898148</v>
      </c>
      <c r="U416" s="9">
        <f t="shared" si="40"/>
        <v>30</v>
      </c>
      <c r="V416">
        <f>D416*VLOOKUP(H416,CURR,2)</f>
        <v>18500</v>
      </c>
      <c r="W416">
        <f>E416*VLOOKUP(H416,CURR,2)</f>
        <v>19028</v>
      </c>
      <c r="X416" s="11">
        <f t="shared" si="41"/>
        <v>1.0285405405405406</v>
      </c>
    </row>
    <row r="417" spans="1:2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9">
        <f t="shared" si="37"/>
        <v>68.09809523809524</v>
      </c>
      <c r="Q417" t="s">
        <v>8313</v>
      </c>
      <c r="R417" t="s">
        <v>8318</v>
      </c>
      <c r="S417" s="10">
        <f t="shared" si="38"/>
        <v>41904.643541666665</v>
      </c>
      <c r="T417" s="10">
        <f t="shared" si="39"/>
        <v>41929.291666666664</v>
      </c>
      <c r="U417" s="9">
        <f t="shared" si="40"/>
        <v>24</v>
      </c>
      <c r="V417">
        <f>D417*VLOOKUP(H417,CURR,2)</f>
        <v>1064</v>
      </c>
      <c r="W417">
        <f>E417*VLOOKUP(H417,CURR,2)</f>
        <v>1086.8455999999999</v>
      </c>
      <c r="X417" s="11">
        <f t="shared" si="41"/>
        <v>1.0214714285714284</v>
      </c>
    </row>
    <row r="418" spans="1:2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9">
        <f t="shared" si="37"/>
        <v>48.086800000000004</v>
      </c>
      <c r="Q418" t="s">
        <v>8313</v>
      </c>
      <c r="R418" t="s">
        <v>8318</v>
      </c>
      <c r="S418" s="10">
        <f t="shared" si="38"/>
        <v>41648.187858796293</v>
      </c>
      <c r="T418" s="10">
        <f t="shared" si="39"/>
        <v>41678.187858796293</v>
      </c>
      <c r="U418" s="9">
        <f t="shared" si="40"/>
        <v>30</v>
      </c>
      <c r="V418">
        <f>D418*VLOOKUP(H418,CURR,2)</f>
        <v>1000</v>
      </c>
      <c r="W418">
        <f>E418*VLOOKUP(H418,CURR,2)</f>
        <v>1202.17</v>
      </c>
      <c r="X418" s="11">
        <f t="shared" si="41"/>
        <v>1.2021700000000002</v>
      </c>
    </row>
    <row r="419" spans="1:2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9">
        <f t="shared" si="37"/>
        <v>202.42307692307693</v>
      </c>
      <c r="Q419" t="s">
        <v>8313</v>
      </c>
      <c r="R419" t="s">
        <v>8318</v>
      </c>
      <c r="S419" s="10">
        <f t="shared" si="38"/>
        <v>41360.762268518512</v>
      </c>
      <c r="T419" s="10">
        <f t="shared" si="39"/>
        <v>41371.981249999997</v>
      </c>
      <c r="U419" s="9">
        <f t="shared" si="40"/>
        <v>11</v>
      </c>
      <c r="V419">
        <f>D419*VLOOKUP(H419,CURR,2)</f>
        <v>10500</v>
      </c>
      <c r="W419">
        <f>E419*VLOOKUP(H419,CURR,2)</f>
        <v>10526</v>
      </c>
      <c r="X419" s="11">
        <f t="shared" si="41"/>
        <v>1.0024761904761905</v>
      </c>
    </row>
    <row r="420" spans="1:2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9">
        <f t="shared" si="37"/>
        <v>216.75</v>
      </c>
      <c r="Q420" t="s">
        <v>8313</v>
      </c>
      <c r="R420" t="s">
        <v>8318</v>
      </c>
      <c r="S420" s="10">
        <f t="shared" si="38"/>
        <v>42178.07403935185</v>
      </c>
      <c r="T420" s="10">
        <f t="shared" si="39"/>
        <v>42208.07403935185</v>
      </c>
      <c r="U420" s="9">
        <f t="shared" si="40"/>
        <v>30</v>
      </c>
      <c r="V420">
        <f>D420*VLOOKUP(H420,CURR,2)</f>
        <v>22400</v>
      </c>
      <c r="W420">
        <f>E420*VLOOKUP(H420,CURR,2)</f>
        <v>22542</v>
      </c>
      <c r="X420" s="11">
        <f t="shared" si="41"/>
        <v>1.0063392857142857</v>
      </c>
    </row>
    <row r="421" spans="1:2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9">
        <f t="shared" si="37"/>
        <v>110.06849315068493</v>
      </c>
      <c r="Q421" t="s">
        <v>8313</v>
      </c>
      <c r="R421" t="s">
        <v>8318</v>
      </c>
      <c r="S421" s="10">
        <f t="shared" si="38"/>
        <v>41394.634108796294</v>
      </c>
      <c r="T421" s="10">
        <f t="shared" si="39"/>
        <v>41454.634108796294</v>
      </c>
      <c r="U421" s="9">
        <f t="shared" si="40"/>
        <v>60</v>
      </c>
      <c r="V421">
        <f>D421*VLOOKUP(H421,CURR,2)</f>
        <v>8000</v>
      </c>
      <c r="W421">
        <f>E421*VLOOKUP(H421,CURR,2)</f>
        <v>8035</v>
      </c>
      <c r="X421" s="11">
        <f t="shared" si="41"/>
        <v>1.004375</v>
      </c>
    </row>
    <row r="422" spans="1:2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9">
        <f t="shared" si="37"/>
        <v>4.833333333333333</v>
      </c>
      <c r="Q422" t="s">
        <v>8313</v>
      </c>
      <c r="R422" t="s">
        <v>8319</v>
      </c>
      <c r="S422" s="10">
        <f t="shared" si="38"/>
        <v>41682.028136574074</v>
      </c>
      <c r="T422" s="10">
        <f t="shared" si="39"/>
        <v>41711.986469907402</v>
      </c>
      <c r="U422" s="9">
        <f t="shared" si="40"/>
        <v>29</v>
      </c>
      <c r="V422">
        <f>D422*VLOOKUP(H422,CURR,2)</f>
        <v>3300</v>
      </c>
      <c r="W422">
        <f>E422*VLOOKUP(H422,CURR,2)</f>
        <v>14.5</v>
      </c>
      <c r="X422" s="11">
        <f t="shared" si="41"/>
        <v>4.3939393939393936E-3</v>
      </c>
    </row>
    <row r="423" spans="1:2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9">
        <f t="shared" si="37"/>
        <v>50.166666666666664</v>
      </c>
      <c r="Q423" t="s">
        <v>8313</v>
      </c>
      <c r="R423" t="s">
        <v>8319</v>
      </c>
      <c r="S423" s="10">
        <f t="shared" si="38"/>
        <v>42177.283055555548</v>
      </c>
      <c r="T423" s="10">
        <f t="shared" si="39"/>
        <v>42237.283055555548</v>
      </c>
      <c r="U423" s="9">
        <f t="shared" si="40"/>
        <v>60</v>
      </c>
      <c r="V423">
        <f>D423*VLOOKUP(H423,CURR,2)</f>
        <v>15000</v>
      </c>
      <c r="W423">
        <f>E423*VLOOKUP(H423,CURR,2)</f>
        <v>301</v>
      </c>
      <c r="X423" s="11">
        <f t="shared" si="41"/>
        <v>2.0066666666666667E-2</v>
      </c>
    </row>
    <row r="424" spans="1:2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9">
        <f t="shared" si="37"/>
        <v>35.833333333333336</v>
      </c>
      <c r="Q424" t="s">
        <v>8313</v>
      </c>
      <c r="R424" t="s">
        <v>8319</v>
      </c>
      <c r="S424" s="10">
        <f t="shared" si="38"/>
        <v>41863.052048611113</v>
      </c>
      <c r="T424" s="10">
        <f t="shared" si="39"/>
        <v>41893.052048611113</v>
      </c>
      <c r="U424" s="9">
        <f t="shared" si="40"/>
        <v>30</v>
      </c>
      <c r="V424">
        <f>D424*VLOOKUP(H424,CURR,2)</f>
        <v>40000</v>
      </c>
      <c r="W424">
        <f>E424*VLOOKUP(H424,CURR,2)</f>
        <v>430</v>
      </c>
      <c r="X424" s="11">
        <f t="shared" si="41"/>
        <v>1.0749999999999999E-2</v>
      </c>
    </row>
    <row r="425" spans="1:2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9">
        <f t="shared" si="37"/>
        <v>11.76923076923077</v>
      </c>
      <c r="Q425" t="s">
        <v>8313</v>
      </c>
      <c r="R425" t="s">
        <v>8319</v>
      </c>
      <c r="S425" s="10">
        <f t="shared" si="38"/>
        <v>41400.717939814815</v>
      </c>
      <c r="T425" s="10">
        <f t="shared" si="39"/>
        <v>41430.717939814815</v>
      </c>
      <c r="U425" s="9">
        <f t="shared" si="40"/>
        <v>30</v>
      </c>
      <c r="V425">
        <f>D425*VLOOKUP(H425,CURR,2)</f>
        <v>20000</v>
      </c>
      <c r="W425">
        <f>E425*VLOOKUP(H425,CURR,2)</f>
        <v>153</v>
      </c>
      <c r="X425" s="11">
        <f t="shared" si="41"/>
        <v>7.6499999999999997E-3</v>
      </c>
    </row>
    <row r="426" spans="1:2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9">
        <f t="shared" si="37"/>
        <v>40.78</v>
      </c>
      <c r="Q426" t="s">
        <v>8313</v>
      </c>
      <c r="R426" t="s">
        <v>8319</v>
      </c>
      <c r="S426" s="10">
        <f t="shared" si="38"/>
        <v>40934.167812499996</v>
      </c>
      <c r="T426" s="10">
        <f t="shared" si="39"/>
        <v>40994.126145833332</v>
      </c>
      <c r="U426" s="9">
        <f t="shared" si="40"/>
        <v>59</v>
      </c>
      <c r="V426">
        <f>D426*VLOOKUP(H426,CURR,2)</f>
        <v>3000</v>
      </c>
      <c r="W426">
        <f>E426*VLOOKUP(H426,CURR,2)</f>
        <v>203.9</v>
      </c>
      <c r="X426" s="11">
        <f t="shared" si="41"/>
        <v>6.7966666666666675E-2</v>
      </c>
    </row>
    <row r="427" spans="1:2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9">
        <f t="shared" si="37"/>
        <v>3</v>
      </c>
      <c r="Q427" t="s">
        <v>8313</v>
      </c>
      <c r="R427" t="s">
        <v>8319</v>
      </c>
      <c r="S427" s="10">
        <f t="shared" si="38"/>
        <v>42275.652824074066</v>
      </c>
      <c r="T427" s="10">
        <f t="shared" si="39"/>
        <v>42335.694490740738</v>
      </c>
      <c r="U427" s="9">
        <f t="shared" si="40"/>
        <v>60</v>
      </c>
      <c r="V427">
        <f>D427*VLOOKUP(H427,CURR,2)</f>
        <v>50000</v>
      </c>
      <c r="W427">
        <f>E427*VLOOKUP(H427,CURR,2)</f>
        <v>6</v>
      </c>
      <c r="X427" s="11">
        <f t="shared" si="41"/>
        <v>1.2E-4</v>
      </c>
    </row>
    <row r="428" spans="1:2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9">
        <f t="shared" si="37"/>
        <v>16.625</v>
      </c>
      <c r="Q428" t="s">
        <v>8313</v>
      </c>
      <c r="R428" t="s">
        <v>8319</v>
      </c>
      <c r="S428" s="10">
        <f t="shared" si="38"/>
        <v>42400.503634259258</v>
      </c>
      <c r="T428" s="10">
        <f t="shared" si="39"/>
        <v>42430.503634259258</v>
      </c>
      <c r="U428" s="9">
        <f t="shared" si="40"/>
        <v>30</v>
      </c>
      <c r="V428">
        <f>D428*VLOOKUP(H428,CURR,2)</f>
        <v>10000</v>
      </c>
      <c r="W428">
        <f>E428*VLOOKUP(H428,CURR,2)</f>
        <v>133</v>
      </c>
      <c r="X428" s="11">
        <f t="shared" si="41"/>
        <v>1.3299999999999999E-2</v>
      </c>
    </row>
    <row r="429" spans="1:2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 t="e">
        <f t="shared" si="37"/>
        <v>#DIV/0!</v>
      </c>
      <c r="Q429" t="s">
        <v>8313</v>
      </c>
      <c r="R429" t="s">
        <v>8319</v>
      </c>
      <c r="S429" s="10">
        <f t="shared" si="38"/>
        <v>42285.700694444444</v>
      </c>
      <c r="T429" s="10">
        <f t="shared" si="39"/>
        <v>42299.582638888889</v>
      </c>
      <c r="U429" s="9">
        <f t="shared" si="40"/>
        <v>13</v>
      </c>
      <c r="V429">
        <f>D429*VLOOKUP(H429,CURR,2)</f>
        <v>6500</v>
      </c>
      <c r="W429">
        <f>E429*VLOOKUP(H429,CURR,2)</f>
        <v>0</v>
      </c>
      <c r="X429" s="11">
        <f t="shared" si="41"/>
        <v>0</v>
      </c>
    </row>
    <row r="430" spans="1:2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9">
        <f t="shared" si="37"/>
        <v>52</v>
      </c>
      <c r="Q430" t="s">
        <v>8313</v>
      </c>
      <c r="R430" t="s">
        <v>8319</v>
      </c>
      <c r="S430" s="10">
        <f t="shared" si="38"/>
        <v>41778.558391203704</v>
      </c>
      <c r="T430" s="10">
        <f t="shared" si="39"/>
        <v>41806.708333333328</v>
      </c>
      <c r="U430" s="9">
        <f t="shared" si="40"/>
        <v>28</v>
      </c>
      <c r="V430">
        <f>D430*VLOOKUP(H430,CURR,2)</f>
        <v>12000</v>
      </c>
      <c r="W430">
        <f>E430*VLOOKUP(H430,CURR,2)</f>
        <v>676</v>
      </c>
      <c r="X430" s="11">
        <f t="shared" si="41"/>
        <v>5.6333333333333332E-2</v>
      </c>
    </row>
    <row r="431" spans="1:2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 t="e">
        <f t="shared" si="37"/>
        <v>#DIV/0!</v>
      </c>
      <c r="Q431" t="s">
        <v>8313</v>
      </c>
      <c r="R431" t="s">
        <v>8319</v>
      </c>
      <c r="S431" s="10">
        <f t="shared" si="38"/>
        <v>40070.693078703705</v>
      </c>
      <c r="T431" s="10">
        <f t="shared" si="39"/>
        <v>40143.999305555553</v>
      </c>
      <c r="U431" s="9">
        <f t="shared" si="40"/>
        <v>73</v>
      </c>
      <c r="V431">
        <f>D431*VLOOKUP(H431,CURR,2)</f>
        <v>5000</v>
      </c>
      <c r="W431">
        <f>E431*VLOOKUP(H431,CURR,2)</f>
        <v>0</v>
      </c>
      <c r="X431" s="11">
        <f t="shared" si="41"/>
        <v>0</v>
      </c>
    </row>
    <row r="432" spans="1:2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9">
        <f t="shared" si="37"/>
        <v>4.8</v>
      </c>
      <c r="Q432" t="s">
        <v>8313</v>
      </c>
      <c r="R432" t="s">
        <v>8319</v>
      </c>
      <c r="S432" s="10">
        <f t="shared" si="38"/>
        <v>41512.898923611108</v>
      </c>
      <c r="T432" s="10">
        <f t="shared" si="39"/>
        <v>41527.898923611108</v>
      </c>
      <c r="U432" s="9">
        <f t="shared" si="40"/>
        <v>15</v>
      </c>
      <c r="V432">
        <f>D432*VLOOKUP(H432,CURR,2)</f>
        <v>1000</v>
      </c>
      <c r="W432">
        <f>E432*VLOOKUP(H432,CURR,2)</f>
        <v>24</v>
      </c>
      <c r="X432" s="11">
        <f t="shared" si="41"/>
        <v>2.4E-2</v>
      </c>
    </row>
    <row r="433" spans="1:2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9">
        <f t="shared" si="37"/>
        <v>51.875</v>
      </c>
      <c r="Q433" t="s">
        <v>8313</v>
      </c>
      <c r="R433" t="s">
        <v>8319</v>
      </c>
      <c r="S433" s="10">
        <f t="shared" si="38"/>
        <v>42526.662997685184</v>
      </c>
      <c r="T433" s="10">
        <f t="shared" si="39"/>
        <v>42556.662997685184</v>
      </c>
      <c r="U433" s="9">
        <f t="shared" si="40"/>
        <v>30</v>
      </c>
      <c r="V433">
        <f>D433*VLOOKUP(H433,CURR,2)</f>
        <v>3840</v>
      </c>
      <c r="W433">
        <f>E433*VLOOKUP(H433,CURR,2)</f>
        <v>531.20000000000005</v>
      </c>
      <c r="X433" s="11">
        <f t="shared" si="41"/>
        <v>0.13833333333333334</v>
      </c>
    </row>
    <row r="434" spans="1:2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9">
        <f t="shared" si="37"/>
        <v>71.25</v>
      </c>
      <c r="Q434" t="s">
        <v>8313</v>
      </c>
      <c r="R434" t="s">
        <v>8319</v>
      </c>
      <c r="S434" s="10">
        <f t="shared" si="38"/>
        <v>42238.51829861111</v>
      </c>
      <c r="T434" s="10">
        <f t="shared" si="39"/>
        <v>42298.51829861111</v>
      </c>
      <c r="U434" s="9">
        <f t="shared" si="40"/>
        <v>60</v>
      </c>
      <c r="V434">
        <f>D434*VLOOKUP(H434,CURR,2)</f>
        <v>6000</v>
      </c>
      <c r="W434">
        <f>E434*VLOOKUP(H434,CURR,2)</f>
        <v>570</v>
      </c>
      <c r="X434" s="11">
        <f t="shared" si="41"/>
        <v>9.5000000000000001E-2</v>
      </c>
    </row>
    <row r="435" spans="1:2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 t="e">
        <f t="shared" si="37"/>
        <v>#DIV/0!</v>
      </c>
      <c r="Q435" t="s">
        <v>8313</v>
      </c>
      <c r="R435" t="s">
        <v>8319</v>
      </c>
      <c r="S435" s="10">
        <f t="shared" si="38"/>
        <v>42228.421550925923</v>
      </c>
      <c r="T435" s="10">
        <f t="shared" si="39"/>
        <v>42288.421550925923</v>
      </c>
      <c r="U435" s="9">
        <f t="shared" si="40"/>
        <v>60</v>
      </c>
      <c r="V435">
        <f>D435*VLOOKUP(H435,CURR,2)</f>
        <v>3000</v>
      </c>
      <c r="W435">
        <f>E435*VLOOKUP(H435,CURR,2)</f>
        <v>0</v>
      </c>
      <c r="X435" s="11">
        <f t="shared" si="41"/>
        <v>0</v>
      </c>
    </row>
    <row r="436" spans="1:2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9">
        <f t="shared" si="37"/>
        <v>62.5</v>
      </c>
      <c r="Q436" t="s">
        <v>8313</v>
      </c>
      <c r="R436" t="s">
        <v>8319</v>
      </c>
      <c r="S436" s="10">
        <f t="shared" si="38"/>
        <v>41576.626180555555</v>
      </c>
      <c r="T436" s="10">
        <f t="shared" si="39"/>
        <v>41609.667847222219</v>
      </c>
      <c r="U436" s="9">
        <f t="shared" si="40"/>
        <v>33</v>
      </c>
      <c r="V436">
        <f>D436*VLOOKUP(H436,CURR,2)</f>
        <v>2500</v>
      </c>
      <c r="W436">
        <f>E436*VLOOKUP(H436,CURR,2)</f>
        <v>125</v>
      </c>
      <c r="X436" s="11">
        <f t="shared" si="41"/>
        <v>0.05</v>
      </c>
    </row>
    <row r="437" spans="1:2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9">
        <f t="shared" si="37"/>
        <v>1</v>
      </c>
      <c r="Q437" t="s">
        <v>8313</v>
      </c>
      <c r="R437" t="s">
        <v>8319</v>
      </c>
      <c r="S437" s="10">
        <f t="shared" si="38"/>
        <v>41500.539120370369</v>
      </c>
      <c r="T437" s="10">
        <f t="shared" si="39"/>
        <v>41530.539120370369</v>
      </c>
      <c r="U437" s="9">
        <f t="shared" si="40"/>
        <v>30</v>
      </c>
      <c r="V437">
        <f>D437*VLOOKUP(H437,CURR,2)</f>
        <v>110000</v>
      </c>
      <c r="W437">
        <f>E437*VLOOKUP(H437,CURR,2)</f>
        <v>3</v>
      </c>
      <c r="X437" s="11">
        <f t="shared" si="41"/>
        <v>2.7272727272727273E-5</v>
      </c>
    </row>
    <row r="438" spans="1:2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 t="e">
        <f t="shared" si="37"/>
        <v>#DIV/0!</v>
      </c>
      <c r="Q438" t="s">
        <v>8313</v>
      </c>
      <c r="R438" t="s">
        <v>8319</v>
      </c>
      <c r="S438" s="10">
        <f t="shared" si="38"/>
        <v>41456.154085648144</v>
      </c>
      <c r="T438" s="10">
        <f t="shared" si="39"/>
        <v>41486.154085648144</v>
      </c>
      <c r="U438" s="9">
        <f t="shared" si="40"/>
        <v>30</v>
      </c>
      <c r="V438">
        <f>D438*VLOOKUP(H438,CURR,2)</f>
        <v>1000</v>
      </c>
      <c r="W438">
        <f>E438*VLOOKUP(H438,CURR,2)</f>
        <v>0</v>
      </c>
      <c r="X438" s="11">
        <f t="shared" si="41"/>
        <v>0</v>
      </c>
    </row>
    <row r="439" spans="1:2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 t="e">
        <f t="shared" si="37"/>
        <v>#DIV/0!</v>
      </c>
      <c r="Q439" t="s">
        <v>8313</v>
      </c>
      <c r="R439" t="s">
        <v>8319</v>
      </c>
      <c r="S439" s="10">
        <f t="shared" si="38"/>
        <v>42591.110254629624</v>
      </c>
      <c r="T439" s="10">
        <f t="shared" si="39"/>
        <v>42651.110254629624</v>
      </c>
      <c r="U439" s="9">
        <f t="shared" si="40"/>
        <v>60</v>
      </c>
      <c r="V439">
        <f>D439*VLOOKUP(H439,CURR,2)</f>
        <v>5320</v>
      </c>
      <c r="W439">
        <f>E439*VLOOKUP(H439,CURR,2)</f>
        <v>0</v>
      </c>
      <c r="X439" s="11">
        <f t="shared" si="41"/>
        <v>0</v>
      </c>
    </row>
    <row r="440" spans="1:2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9">
        <f t="shared" si="37"/>
        <v>170.54545454545453</v>
      </c>
      <c r="Q440" t="s">
        <v>8313</v>
      </c>
      <c r="R440" t="s">
        <v>8319</v>
      </c>
      <c r="S440" s="10">
        <f t="shared" si="38"/>
        <v>42296.052754629629</v>
      </c>
      <c r="T440" s="10">
        <f t="shared" si="39"/>
        <v>42326.094421296293</v>
      </c>
      <c r="U440" s="9">
        <f t="shared" si="40"/>
        <v>30</v>
      </c>
      <c r="V440">
        <f>D440*VLOOKUP(H440,CURR,2)</f>
        <v>20000</v>
      </c>
      <c r="W440">
        <f>E440*VLOOKUP(H440,CURR,2)</f>
        <v>1876</v>
      </c>
      <c r="X440" s="11">
        <f t="shared" si="41"/>
        <v>9.3799999999999994E-2</v>
      </c>
    </row>
    <row r="441" spans="1:2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 t="e">
        <f t="shared" si="37"/>
        <v>#DIV/0!</v>
      </c>
      <c r="Q441" t="s">
        <v>8313</v>
      </c>
      <c r="R441" t="s">
        <v>8319</v>
      </c>
      <c r="S441" s="10">
        <f t="shared" si="38"/>
        <v>41919.553449074076</v>
      </c>
      <c r="T441" s="10">
        <f t="shared" si="39"/>
        <v>41929.553449074076</v>
      </c>
      <c r="U441" s="9">
        <f t="shared" si="40"/>
        <v>10</v>
      </c>
      <c r="V441">
        <f>D441*VLOOKUP(H441,CURR,2)</f>
        <v>450</v>
      </c>
      <c r="W441">
        <f>E441*VLOOKUP(H441,CURR,2)</f>
        <v>0</v>
      </c>
      <c r="X441" s="11">
        <f t="shared" si="41"/>
        <v>0</v>
      </c>
    </row>
    <row r="442" spans="1:2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9">
        <f t="shared" si="37"/>
        <v>5</v>
      </c>
      <c r="Q442" t="s">
        <v>8313</v>
      </c>
      <c r="R442" t="s">
        <v>8319</v>
      </c>
      <c r="S442" s="10">
        <f t="shared" si="38"/>
        <v>42423.777233796289</v>
      </c>
      <c r="T442" s="10">
        <f t="shared" si="39"/>
        <v>42453.735567129632</v>
      </c>
      <c r="U442" s="9">
        <f t="shared" si="40"/>
        <v>29</v>
      </c>
      <c r="V442">
        <f>D442*VLOOKUP(H442,CURR,2)</f>
        <v>5000</v>
      </c>
      <c r="W442">
        <f>E442*VLOOKUP(H442,CURR,2)</f>
        <v>5</v>
      </c>
      <c r="X442" s="11">
        <f t="shared" si="41"/>
        <v>1E-3</v>
      </c>
    </row>
    <row r="443" spans="1:2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 t="e">
        <f t="shared" si="37"/>
        <v>#DIV/0!</v>
      </c>
      <c r="Q443" t="s">
        <v>8313</v>
      </c>
      <c r="R443" t="s">
        <v>8319</v>
      </c>
      <c r="S443" s="10">
        <f t="shared" si="38"/>
        <v>41550.585601851846</v>
      </c>
      <c r="T443" s="10">
        <f t="shared" si="39"/>
        <v>41580.585601851846</v>
      </c>
      <c r="U443" s="9">
        <f t="shared" si="40"/>
        <v>30</v>
      </c>
      <c r="V443">
        <f>D443*VLOOKUP(H443,CURR,2)</f>
        <v>512</v>
      </c>
      <c r="W443">
        <f>E443*VLOOKUP(H443,CURR,2)</f>
        <v>0</v>
      </c>
      <c r="X443" s="11">
        <f t="shared" si="41"/>
        <v>0</v>
      </c>
    </row>
    <row r="444" spans="1:2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9">
        <f t="shared" si="37"/>
        <v>393.58823529411762</v>
      </c>
      <c r="Q444" t="s">
        <v>8313</v>
      </c>
      <c r="R444" t="s">
        <v>8319</v>
      </c>
      <c r="S444" s="10">
        <f t="shared" si="38"/>
        <v>42024.680358796293</v>
      </c>
      <c r="T444" s="10">
        <f t="shared" si="39"/>
        <v>42054.680358796293</v>
      </c>
      <c r="U444" s="9">
        <f t="shared" si="40"/>
        <v>30</v>
      </c>
      <c r="V444">
        <f>D444*VLOOKUP(H444,CURR,2)</f>
        <v>17000</v>
      </c>
      <c r="W444">
        <f>E444*VLOOKUP(H444,CURR,2)</f>
        <v>6691</v>
      </c>
      <c r="X444" s="11">
        <f t="shared" si="41"/>
        <v>0.39358823529411763</v>
      </c>
    </row>
    <row r="445" spans="1:2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9">
        <f t="shared" si="37"/>
        <v>5</v>
      </c>
      <c r="Q445" t="s">
        <v>8313</v>
      </c>
      <c r="R445" t="s">
        <v>8319</v>
      </c>
      <c r="S445" s="10">
        <f t="shared" si="38"/>
        <v>41649.806724537033</v>
      </c>
      <c r="T445" s="10">
        <f t="shared" si="39"/>
        <v>41679.806724537033</v>
      </c>
      <c r="U445" s="9">
        <f t="shared" si="40"/>
        <v>30</v>
      </c>
      <c r="V445">
        <f>D445*VLOOKUP(H445,CURR,2)</f>
        <v>7600</v>
      </c>
      <c r="W445">
        <f>E445*VLOOKUP(H445,CURR,2)</f>
        <v>7.6</v>
      </c>
      <c r="X445" s="11">
        <f t="shared" si="41"/>
        <v>1E-3</v>
      </c>
    </row>
    <row r="446" spans="1:2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9">
        <f t="shared" si="37"/>
        <v>50</v>
      </c>
      <c r="Q446" t="s">
        <v>8313</v>
      </c>
      <c r="R446" t="s">
        <v>8319</v>
      </c>
      <c r="S446" s="10">
        <f t="shared" si="38"/>
        <v>40894.69862268518</v>
      </c>
      <c r="T446" s="10">
        <f t="shared" si="39"/>
        <v>40954.69862268518</v>
      </c>
      <c r="U446" s="9">
        <f t="shared" si="40"/>
        <v>60</v>
      </c>
      <c r="V446">
        <f>D446*VLOOKUP(H446,CURR,2)</f>
        <v>1000</v>
      </c>
      <c r="W446">
        <f>E446*VLOOKUP(H446,CURR,2)</f>
        <v>50</v>
      </c>
      <c r="X446" s="11">
        <f t="shared" si="41"/>
        <v>0.05</v>
      </c>
    </row>
    <row r="447" spans="1:2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9">
        <f t="shared" si="37"/>
        <v>1</v>
      </c>
      <c r="Q447" t="s">
        <v>8313</v>
      </c>
      <c r="R447" t="s">
        <v>8319</v>
      </c>
      <c r="S447" s="10">
        <f t="shared" si="38"/>
        <v>42130.127025462956</v>
      </c>
      <c r="T447" s="10">
        <f t="shared" si="39"/>
        <v>42145.127025462956</v>
      </c>
      <c r="U447" s="9">
        <f t="shared" si="40"/>
        <v>15</v>
      </c>
      <c r="V447">
        <f>D447*VLOOKUP(H447,CURR,2)</f>
        <v>60000</v>
      </c>
      <c r="W447">
        <f>E447*VLOOKUP(H447,CURR,2)</f>
        <v>2</v>
      </c>
      <c r="X447" s="11">
        <f t="shared" si="41"/>
        <v>3.3333333333333335E-5</v>
      </c>
    </row>
    <row r="448" spans="1:2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9">
        <f t="shared" si="37"/>
        <v>47.875</v>
      </c>
      <c r="Q448" t="s">
        <v>8313</v>
      </c>
      <c r="R448" t="s">
        <v>8319</v>
      </c>
      <c r="S448" s="10">
        <f t="shared" si="38"/>
        <v>42036.875231481477</v>
      </c>
      <c r="T448" s="10">
        <f t="shared" si="39"/>
        <v>42066.875231481477</v>
      </c>
      <c r="U448" s="9">
        <f t="shared" si="40"/>
        <v>30</v>
      </c>
      <c r="V448">
        <f>D448*VLOOKUP(H448,CURR,2)</f>
        <v>10500</v>
      </c>
      <c r="W448">
        <f>E448*VLOOKUP(H448,CURR,2)</f>
        <v>766</v>
      </c>
      <c r="X448" s="11">
        <f t="shared" si="41"/>
        <v>7.2952380952380949E-2</v>
      </c>
    </row>
    <row r="449" spans="1:2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9">
        <f t="shared" si="37"/>
        <v>5</v>
      </c>
      <c r="Q449" t="s">
        <v>8313</v>
      </c>
      <c r="R449" t="s">
        <v>8319</v>
      </c>
      <c r="S449" s="10">
        <f t="shared" si="38"/>
        <v>41331.34679398148</v>
      </c>
      <c r="T449" s="10">
        <f t="shared" si="39"/>
        <v>41356.305127314808</v>
      </c>
      <c r="U449" s="9">
        <f t="shared" si="40"/>
        <v>24</v>
      </c>
      <c r="V449">
        <f>D449*VLOOKUP(H449,CURR,2)</f>
        <v>38400</v>
      </c>
      <c r="W449">
        <f>E449*VLOOKUP(H449,CURR,2)</f>
        <v>6.4</v>
      </c>
      <c r="X449" s="11">
        <f t="shared" si="41"/>
        <v>1.6666666666666669E-4</v>
      </c>
    </row>
    <row r="450" spans="1:2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9">
        <f t="shared" si="37"/>
        <v>20.502500000000001</v>
      </c>
      <c r="Q450" t="s">
        <v>8313</v>
      </c>
      <c r="R450" t="s">
        <v>8319</v>
      </c>
      <c r="S450" s="10">
        <f t="shared" si="38"/>
        <v>41753.549710648142</v>
      </c>
      <c r="T450" s="10">
        <f t="shared" si="39"/>
        <v>41773.549710648142</v>
      </c>
      <c r="U450" s="9">
        <f t="shared" si="40"/>
        <v>20</v>
      </c>
      <c r="V450">
        <f>D450*VLOOKUP(H450,CURR,2)</f>
        <v>2500</v>
      </c>
      <c r="W450">
        <f>E450*VLOOKUP(H450,CURR,2)</f>
        <v>82.01</v>
      </c>
      <c r="X450" s="11">
        <f t="shared" si="41"/>
        <v>3.2804E-2</v>
      </c>
    </row>
    <row r="451" spans="1:2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E451/D451*100</f>
        <v>2.25</v>
      </c>
      <c r="P451" s="9">
        <f t="shared" ref="P451:P514" si="43">E451/L451</f>
        <v>9</v>
      </c>
      <c r="Q451" t="s">
        <v>8313</v>
      </c>
      <c r="R451" t="s">
        <v>8319</v>
      </c>
      <c r="S451" s="10">
        <f t="shared" ref="S451:S514" si="44">(J451/86400)+25569+(-5/24)</f>
        <v>41534.359780092593</v>
      </c>
      <c r="T451" s="10">
        <f t="shared" ref="T451:T514" si="45">(I451/86400)+25569+(-5/24)</f>
        <v>41564.359780092593</v>
      </c>
      <c r="U451" s="9">
        <f t="shared" ref="U451:U514" si="46">INT(T451-S451)</f>
        <v>30</v>
      </c>
      <c r="V451">
        <f>D451*VLOOKUP(H451,CURR,2)</f>
        <v>2560</v>
      </c>
      <c r="W451">
        <f>E451*VLOOKUP(H451,CURR,2)</f>
        <v>57.6</v>
      </c>
      <c r="X451" s="11">
        <f t="shared" ref="X451:X514" si="47">W451/V451</f>
        <v>2.2499999999999999E-2</v>
      </c>
    </row>
    <row r="452" spans="1:2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9">
        <f t="shared" si="43"/>
        <v>56.571428571428569</v>
      </c>
      <c r="Q452" t="s">
        <v>8313</v>
      </c>
      <c r="R452" t="s">
        <v>8319</v>
      </c>
      <c r="S452" s="10">
        <f t="shared" si="44"/>
        <v>41654.73842592592</v>
      </c>
      <c r="T452" s="10">
        <f t="shared" si="45"/>
        <v>41684.73842592592</v>
      </c>
      <c r="U452" s="9">
        <f t="shared" si="46"/>
        <v>30</v>
      </c>
      <c r="V452">
        <f>D452*VLOOKUP(H452,CURR,2)</f>
        <v>50000</v>
      </c>
      <c r="W452">
        <f>E452*VLOOKUP(H452,CURR,2)</f>
        <v>396</v>
      </c>
      <c r="X452" s="11">
        <f t="shared" si="47"/>
        <v>7.92E-3</v>
      </c>
    </row>
    <row r="453" spans="1:2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 t="e">
        <f t="shared" si="43"/>
        <v>#DIV/0!</v>
      </c>
      <c r="Q453" t="s">
        <v>8313</v>
      </c>
      <c r="R453" t="s">
        <v>8319</v>
      </c>
      <c r="S453" s="10">
        <f t="shared" si="44"/>
        <v>41634.506840277776</v>
      </c>
      <c r="T453" s="10">
        <f t="shared" si="45"/>
        <v>41664.506840277776</v>
      </c>
      <c r="U453" s="9">
        <f t="shared" si="46"/>
        <v>30</v>
      </c>
      <c r="V453">
        <f>D453*VLOOKUP(H453,CURR,2)</f>
        <v>20000</v>
      </c>
      <c r="W453">
        <f>E453*VLOOKUP(H453,CURR,2)</f>
        <v>0</v>
      </c>
      <c r="X453" s="11">
        <f t="shared" si="47"/>
        <v>0</v>
      </c>
    </row>
    <row r="454" spans="1:2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9">
        <f t="shared" si="43"/>
        <v>40</v>
      </c>
      <c r="Q454" t="s">
        <v>8313</v>
      </c>
      <c r="R454" t="s">
        <v>8319</v>
      </c>
      <c r="S454" s="10">
        <f t="shared" si="44"/>
        <v>42107.49554398148</v>
      </c>
      <c r="T454" s="10">
        <f t="shared" si="45"/>
        <v>42137.49554398148</v>
      </c>
      <c r="U454" s="9">
        <f t="shared" si="46"/>
        <v>30</v>
      </c>
      <c r="V454">
        <f>D454*VLOOKUP(H454,CURR,2)</f>
        <v>750</v>
      </c>
      <c r="W454">
        <f>E454*VLOOKUP(H454,CURR,2)</f>
        <v>480</v>
      </c>
      <c r="X454" s="11">
        <f t="shared" si="47"/>
        <v>0.64</v>
      </c>
    </row>
    <row r="455" spans="1:2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9">
        <f t="shared" si="43"/>
        <v>13</v>
      </c>
      <c r="Q455" t="s">
        <v>8313</v>
      </c>
      <c r="R455" t="s">
        <v>8319</v>
      </c>
      <c r="S455" s="10">
        <f t="shared" si="44"/>
        <v>42038.616655092592</v>
      </c>
      <c r="T455" s="10">
        <f t="shared" si="45"/>
        <v>42054.616655092592</v>
      </c>
      <c r="U455" s="9">
        <f t="shared" si="46"/>
        <v>16</v>
      </c>
      <c r="V455">
        <f>D455*VLOOKUP(H455,CURR,2)</f>
        <v>94875</v>
      </c>
      <c r="W455">
        <f>E455*VLOOKUP(H455,CURR,2)</f>
        <v>26</v>
      </c>
      <c r="X455" s="11">
        <f t="shared" si="47"/>
        <v>2.740447957839262E-4</v>
      </c>
    </row>
    <row r="456" spans="1:2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9">
        <f t="shared" si="43"/>
        <v>16.399999999999999</v>
      </c>
      <c r="Q456" t="s">
        <v>8313</v>
      </c>
      <c r="R456" t="s">
        <v>8319</v>
      </c>
      <c r="S456" s="10">
        <f t="shared" si="44"/>
        <v>41938.508923611109</v>
      </c>
      <c r="T456" s="10">
        <f t="shared" si="45"/>
        <v>41969.343055555553</v>
      </c>
      <c r="U456" s="9">
        <f t="shared" si="46"/>
        <v>30</v>
      </c>
      <c r="V456">
        <f>D456*VLOOKUP(H456,CURR,2)</f>
        <v>10000</v>
      </c>
      <c r="W456">
        <f>E456*VLOOKUP(H456,CURR,2)</f>
        <v>82</v>
      </c>
      <c r="X456" s="11">
        <f t="shared" si="47"/>
        <v>8.2000000000000007E-3</v>
      </c>
    </row>
    <row r="457" spans="1:2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9">
        <f t="shared" si="43"/>
        <v>22.5</v>
      </c>
      <c r="Q457" t="s">
        <v>8313</v>
      </c>
      <c r="R457" t="s">
        <v>8319</v>
      </c>
      <c r="S457" s="10">
        <f t="shared" si="44"/>
        <v>40970.794236111113</v>
      </c>
      <c r="T457" s="10">
        <f t="shared" si="45"/>
        <v>41015.813194444439</v>
      </c>
      <c r="U457" s="9">
        <f t="shared" si="46"/>
        <v>45</v>
      </c>
      <c r="V457">
        <f>D457*VLOOKUP(H457,CURR,2)</f>
        <v>65000</v>
      </c>
      <c r="W457">
        <f>E457*VLOOKUP(H457,CURR,2)</f>
        <v>45</v>
      </c>
      <c r="X457" s="11">
        <f t="shared" si="47"/>
        <v>6.9230769230769226E-4</v>
      </c>
    </row>
    <row r="458" spans="1:2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9">
        <f t="shared" si="43"/>
        <v>20.333333333333332</v>
      </c>
      <c r="Q458" t="s">
        <v>8313</v>
      </c>
      <c r="R458" t="s">
        <v>8319</v>
      </c>
      <c r="S458" s="10">
        <f t="shared" si="44"/>
        <v>41547.486122685186</v>
      </c>
      <c r="T458" s="10">
        <f t="shared" si="45"/>
        <v>41568.957638888889</v>
      </c>
      <c r="U458" s="9">
        <f t="shared" si="46"/>
        <v>21</v>
      </c>
      <c r="V458">
        <f>D458*VLOOKUP(H458,CURR,2)</f>
        <v>8888</v>
      </c>
      <c r="W458">
        <f>E458*VLOOKUP(H458,CURR,2)</f>
        <v>61</v>
      </c>
      <c r="X458" s="11">
        <f t="shared" si="47"/>
        <v>6.8631863186318634E-3</v>
      </c>
    </row>
    <row r="459" spans="1:2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 t="e">
        <f t="shared" si="43"/>
        <v>#DIV/0!</v>
      </c>
      <c r="Q459" t="s">
        <v>8313</v>
      </c>
      <c r="R459" t="s">
        <v>8319</v>
      </c>
      <c r="S459" s="10">
        <f t="shared" si="44"/>
        <v>41837.559166666666</v>
      </c>
      <c r="T459" s="10">
        <f t="shared" si="45"/>
        <v>41867.559166666666</v>
      </c>
      <c r="U459" s="9">
        <f t="shared" si="46"/>
        <v>30</v>
      </c>
      <c r="V459">
        <f>D459*VLOOKUP(H459,CURR,2)</f>
        <v>15200</v>
      </c>
      <c r="W459">
        <f>E459*VLOOKUP(H459,CURR,2)</f>
        <v>0</v>
      </c>
      <c r="X459" s="11">
        <f t="shared" si="47"/>
        <v>0</v>
      </c>
    </row>
    <row r="460" spans="1:2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9">
        <f t="shared" si="43"/>
        <v>16.755102040816325</v>
      </c>
      <c r="Q460" t="s">
        <v>8313</v>
      </c>
      <c r="R460" t="s">
        <v>8319</v>
      </c>
      <c r="S460" s="10">
        <f t="shared" si="44"/>
        <v>41378.491435185184</v>
      </c>
      <c r="T460" s="10">
        <f t="shared" si="45"/>
        <v>41408.491435185184</v>
      </c>
      <c r="U460" s="9">
        <f t="shared" si="46"/>
        <v>30</v>
      </c>
      <c r="V460">
        <f>D460*VLOOKUP(H460,CURR,2)</f>
        <v>12800</v>
      </c>
      <c r="W460">
        <f>E460*VLOOKUP(H460,CURR,2)</f>
        <v>1050.8800000000001</v>
      </c>
      <c r="X460" s="11">
        <f t="shared" si="47"/>
        <v>8.2100000000000006E-2</v>
      </c>
    </row>
    <row r="461" spans="1:2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9">
        <f t="shared" si="43"/>
        <v>25</v>
      </c>
      <c r="Q461" t="s">
        <v>8313</v>
      </c>
      <c r="R461" t="s">
        <v>8319</v>
      </c>
      <c r="S461" s="10">
        <f t="shared" si="44"/>
        <v>40800.432025462964</v>
      </c>
      <c r="T461" s="10">
        <f t="shared" si="45"/>
        <v>40860.473692129628</v>
      </c>
      <c r="U461" s="9">
        <f t="shared" si="46"/>
        <v>60</v>
      </c>
      <c r="V461">
        <f>D461*VLOOKUP(H461,CURR,2)</f>
        <v>39000</v>
      </c>
      <c r="W461">
        <f>E461*VLOOKUP(H461,CURR,2)</f>
        <v>25</v>
      </c>
      <c r="X461" s="11">
        <f t="shared" si="47"/>
        <v>6.4102564102564103E-4</v>
      </c>
    </row>
    <row r="462" spans="1:2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9">
        <f t="shared" si="43"/>
        <v>12.5</v>
      </c>
      <c r="Q462" t="s">
        <v>8313</v>
      </c>
      <c r="R462" t="s">
        <v>8319</v>
      </c>
      <c r="S462" s="10">
        <f t="shared" si="44"/>
        <v>41759.334201388883</v>
      </c>
      <c r="T462" s="10">
        <f t="shared" si="45"/>
        <v>41790.958333333328</v>
      </c>
      <c r="U462" s="9">
        <f t="shared" si="46"/>
        <v>31</v>
      </c>
      <c r="V462">
        <f>D462*VLOOKUP(H462,CURR,2)</f>
        <v>8500</v>
      </c>
      <c r="W462">
        <f>E462*VLOOKUP(H462,CURR,2)</f>
        <v>25</v>
      </c>
      <c r="X462" s="11">
        <f t="shared" si="47"/>
        <v>2.9411764705882353E-3</v>
      </c>
    </row>
    <row r="463" spans="1:2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 t="e">
        <f t="shared" si="43"/>
        <v>#DIV/0!</v>
      </c>
      <c r="Q463" t="s">
        <v>8313</v>
      </c>
      <c r="R463" t="s">
        <v>8319</v>
      </c>
      <c r="S463" s="10">
        <f t="shared" si="44"/>
        <v>41407.638506944444</v>
      </c>
      <c r="T463" s="10">
        <f t="shared" si="45"/>
        <v>41427.638506944444</v>
      </c>
      <c r="U463" s="9">
        <f t="shared" si="46"/>
        <v>20</v>
      </c>
      <c r="V463">
        <f>D463*VLOOKUP(H463,CURR,2)</f>
        <v>704</v>
      </c>
      <c r="W463">
        <f>E463*VLOOKUP(H463,CURR,2)</f>
        <v>0</v>
      </c>
      <c r="X463" s="11">
        <f t="shared" si="47"/>
        <v>0</v>
      </c>
    </row>
    <row r="464" spans="1:2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 t="e">
        <f t="shared" si="43"/>
        <v>#DIV/0!</v>
      </c>
      <c r="Q464" t="s">
        <v>8313</v>
      </c>
      <c r="R464" t="s">
        <v>8319</v>
      </c>
      <c r="S464" s="10">
        <f t="shared" si="44"/>
        <v>40704.918298611105</v>
      </c>
      <c r="T464" s="10">
        <f t="shared" si="45"/>
        <v>40764.918298611105</v>
      </c>
      <c r="U464" s="9">
        <f t="shared" si="46"/>
        <v>60</v>
      </c>
      <c r="V464">
        <f>D464*VLOOKUP(H464,CURR,2)</f>
        <v>100000</v>
      </c>
      <c r="W464">
        <f>E464*VLOOKUP(H464,CURR,2)</f>
        <v>0</v>
      </c>
      <c r="X464" s="11">
        <f t="shared" si="47"/>
        <v>0</v>
      </c>
    </row>
    <row r="465" spans="1:2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9">
        <f t="shared" si="43"/>
        <v>113.63636363636364</v>
      </c>
      <c r="Q465" t="s">
        <v>8313</v>
      </c>
      <c r="R465" t="s">
        <v>8319</v>
      </c>
      <c r="S465" s="10">
        <f t="shared" si="44"/>
        <v>40750.501770833333</v>
      </c>
      <c r="T465" s="10">
        <f t="shared" si="45"/>
        <v>40810.501770833333</v>
      </c>
      <c r="U465" s="9">
        <f t="shared" si="46"/>
        <v>60</v>
      </c>
      <c r="V465">
        <f>D465*VLOOKUP(H465,CURR,2)</f>
        <v>55000</v>
      </c>
      <c r="W465">
        <f>E465*VLOOKUP(H465,CURR,2)</f>
        <v>1250</v>
      </c>
      <c r="X465" s="11">
        <f t="shared" si="47"/>
        <v>2.2727272727272728E-2</v>
      </c>
    </row>
    <row r="466" spans="1:2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9">
        <f t="shared" si="43"/>
        <v>1</v>
      </c>
      <c r="Q466" t="s">
        <v>8313</v>
      </c>
      <c r="R466" t="s">
        <v>8319</v>
      </c>
      <c r="S466" s="10">
        <f t="shared" si="44"/>
        <v>42488.640451388885</v>
      </c>
      <c r="T466" s="10">
        <f t="shared" si="45"/>
        <v>42508.640451388885</v>
      </c>
      <c r="U466" s="9">
        <f t="shared" si="46"/>
        <v>20</v>
      </c>
      <c r="V466">
        <f>D466*VLOOKUP(H466,CURR,2)</f>
        <v>1141.3</v>
      </c>
      <c r="W466">
        <f>E466*VLOOKUP(H466,CURR,2)</f>
        <v>1.1299999999999999</v>
      </c>
      <c r="X466" s="11">
        <f t="shared" si="47"/>
        <v>9.9009900990099011E-4</v>
      </c>
    </row>
    <row r="467" spans="1:2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9">
        <f t="shared" si="43"/>
        <v>17.25</v>
      </c>
      <c r="Q467" t="s">
        <v>8313</v>
      </c>
      <c r="R467" t="s">
        <v>8319</v>
      </c>
      <c r="S467" s="10">
        <f t="shared" si="44"/>
        <v>41800.911736111106</v>
      </c>
      <c r="T467" s="10">
        <f t="shared" si="45"/>
        <v>41816.911736111106</v>
      </c>
      <c r="U467" s="9">
        <f t="shared" si="46"/>
        <v>16</v>
      </c>
      <c r="V467">
        <f>D467*VLOOKUP(H467,CURR,2)</f>
        <v>512</v>
      </c>
      <c r="W467">
        <f>E467*VLOOKUP(H467,CURR,2)</f>
        <v>138</v>
      </c>
      <c r="X467" s="11">
        <f t="shared" si="47"/>
        <v>0.26953125</v>
      </c>
    </row>
    <row r="468" spans="1:2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9">
        <f t="shared" si="43"/>
        <v>15.2</v>
      </c>
      <c r="Q468" t="s">
        <v>8313</v>
      </c>
      <c r="R468" t="s">
        <v>8319</v>
      </c>
      <c r="S468" s="10">
        <f t="shared" si="44"/>
        <v>41129.734537037039</v>
      </c>
      <c r="T468" s="10">
        <f t="shared" si="45"/>
        <v>41159.734537037039</v>
      </c>
      <c r="U468" s="9">
        <f t="shared" si="46"/>
        <v>30</v>
      </c>
      <c r="V468">
        <f>D468*VLOOKUP(H468,CURR,2)</f>
        <v>10000</v>
      </c>
      <c r="W468">
        <f>E468*VLOOKUP(H468,CURR,2)</f>
        <v>76</v>
      </c>
      <c r="X468" s="11">
        <f t="shared" si="47"/>
        <v>7.6E-3</v>
      </c>
    </row>
    <row r="469" spans="1:2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9">
        <f t="shared" si="43"/>
        <v>110.64102564102564</v>
      </c>
      <c r="Q469" t="s">
        <v>8313</v>
      </c>
      <c r="R469" t="s">
        <v>8319</v>
      </c>
      <c r="S469" s="10">
        <f t="shared" si="44"/>
        <v>41135.471458333333</v>
      </c>
      <c r="T469" s="10">
        <f t="shared" si="45"/>
        <v>41180.471458333333</v>
      </c>
      <c r="U469" s="9">
        <f t="shared" si="46"/>
        <v>45</v>
      </c>
      <c r="V469">
        <f>D469*VLOOKUP(H469,CURR,2)</f>
        <v>20000</v>
      </c>
      <c r="W469">
        <f>E469*VLOOKUP(H469,CURR,2)</f>
        <v>4315</v>
      </c>
      <c r="X469" s="11">
        <f t="shared" si="47"/>
        <v>0.21575</v>
      </c>
    </row>
    <row r="470" spans="1:2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 t="e">
        <f t="shared" si="43"/>
        <v>#DIV/0!</v>
      </c>
      <c r="Q470" t="s">
        <v>8313</v>
      </c>
      <c r="R470" t="s">
        <v>8319</v>
      </c>
      <c r="S470" s="10">
        <f t="shared" si="44"/>
        <v>41040.959293981483</v>
      </c>
      <c r="T470" s="10">
        <f t="shared" si="45"/>
        <v>41100.952141203699</v>
      </c>
      <c r="U470" s="9">
        <f t="shared" si="46"/>
        <v>59</v>
      </c>
      <c r="V470">
        <f>D470*VLOOKUP(H470,CURR,2)</f>
        <v>7500</v>
      </c>
      <c r="W470">
        <f>E470*VLOOKUP(H470,CURR,2)</f>
        <v>0</v>
      </c>
      <c r="X470" s="11">
        <f t="shared" si="47"/>
        <v>0</v>
      </c>
    </row>
    <row r="471" spans="1:2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 t="e">
        <f t="shared" si="43"/>
        <v>#DIV/0!</v>
      </c>
      <c r="Q471" t="s">
        <v>8313</v>
      </c>
      <c r="R471" t="s">
        <v>8319</v>
      </c>
      <c r="S471" s="10">
        <f t="shared" si="44"/>
        <v>41827.781527777777</v>
      </c>
      <c r="T471" s="10">
        <f t="shared" si="45"/>
        <v>41887.781527777777</v>
      </c>
      <c r="U471" s="9">
        <f t="shared" si="46"/>
        <v>60</v>
      </c>
      <c r="V471">
        <f>D471*VLOOKUP(H471,CURR,2)</f>
        <v>7680</v>
      </c>
      <c r="W471">
        <f>E471*VLOOKUP(H471,CURR,2)</f>
        <v>0</v>
      </c>
      <c r="X471" s="11">
        <f t="shared" si="47"/>
        <v>0</v>
      </c>
    </row>
    <row r="472" spans="1:2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9">
        <f t="shared" si="43"/>
        <v>25.5</v>
      </c>
      <c r="Q472" t="s">
        <v>8313</v>
      </c>
      <c r="R472" t="s">
        <v>8319</v>
      </c>
      <c r="S472" s="10">
        <f t="shared" si="44"/>
        <v>41604.959363425922</v>
      </c>
      <c r="T472" s="10">
        <f t="shared" si="45"/>
        <v>41654.958333333328</v>
      </c>
      <c r="U472" s="9">
        <f t="shared" si="46"/>
        <v>49</v>
      </c>
      <c r="V472">
        <f>D472*VLOOKUP(H472,CURR,2)</f>
        <v>5000</v>
      </c>
      <c r="W472">
        <f>E472*VLOOKUP(H472,CURR,2)</f>
        <v>51</v>
      </c>
      <c r="X472" s="11">
        <f t="shared" si="47"/>
        <v>1.0200000000000001E-2</v>
      </c>
    </row>
    <row r="473" spans="1:2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9">
        <f t="shared" si="43"/>
        <v>38.476470588235294</v>
      </c>
      <c r="Q473" t="s">
        <v>8313</v>
      </c>
      <c r="R473" t="s">
        <v>8319</v>
      </c>
      <c r="S473" s="10">
        <f t="shared" si="44"/>
        <v>41703.513645833329</v>
      </c>
      <c r="T473" s="10">
        <f t="shared" si="45"/>
        <v>41748.471979166665</v>
      </c>
      <c r="U473" s="9">
        <f t="shared" si="46"/>
        <v>44</v>
      </c>
      <c r="V473">
        <f>D473*VLOOKUP(H473,CURR,2)</f>
        <v>55000</v>
      </c>
      <c r="W473">
        <f>E473*VLOOKUP(H473,CURR,2)</f>
        <v>6541</v>
      </c>
      <c r="X473" s="11">
        <f t="shared" si="47"/>
        <v>0.11892727272727273</v>
      </c>
    </row>
    <row r="474" spans="1:2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9">
        <f t="shared" si="43"/>
        <v>28.2</v>
      </c>
      <c r="Q474" t="s">
        <v>8313</v>
      </c>
      <c r="R474" t="s">
        <v>8319</v>
      </c>
      <c r="S474" s="10">
        <f t="shared" si="44"/>
        <v>41844.714328703703</v>
      </c>
      <c r="T474" s="10">
        <f t="shared" si="45"/>
        <v>41874.714328703703</v>
      </c>
      <c r="U474" s="9">
        <f t="shared" si="46"/>
        <v>30</v>
      </c>
      <c r="V474">
        <f>D474*VLOOKUP(H474,CURR,2)</f>
        <v>800</v>
      </c>
      <c r="W474">
        <f>E474*VLOOKUP(H474,CURR,2)</f>
        <v>141</v>
      </c>
      <c r="X474" s="11">
        <f t="shared" si="47"/>
        <v>0.17624999999999999</v>
      </c>
    </row>
    <row r="475" spans="1:2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9">
        <f t="shared" si="43"/>
        <v>61.5</v>
      </c>
      <c r="Q475" t="s">
        <v>8313</v>
      </c>
      <c r="R475" t="s">
        <v>8319</v>
      </c>
      <c r="S475" s="10">
        <f t="shared" si="44"/>
        <v>41869.489803240736</v>
      </c>
      <c r="T475" s="10">
        <f t="shared" si="45"/>
        <v>41899.489803240736</v>
      </c>
      <c r="U475" s="9">
        <f t="shared" si="46"/>
        <v>30</v>
      </c>
      <c r="V475">
        <f>D475*VLOOKUP(H475,CURR,2)</f>
        <v>30000</v>
      </c>
      <c r="W475">
        <f>E475*VLOOKUP(H475,CURR,2)</f>
        <v>861</v>
      </c>
      <c r="X475" s="11">
        <f t="shared" si="47"/>
        <v>2.87E-2</v>
      </c>
    </row>
    <row r="476" spans="1:2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9">
        <f t="shared" si="43"/>
        <v>1</v>
      </c>
      <c r="Q476" t="s">
        <v>8313</v>
      </c>
      <c r="R476" t="s">
        <v>8319</v>
      </c>
      <c r="S476" s="10">
        <f t="shared" si="44"/>
        <v>42753.120706018519</v>
      </c>
      <c r="T476" s="10">
        <f t="shared" si="45"/>
        <v>42783.120706018519</v>
      </c>
      <c r="U476" s="9">
        <f t="shared" si="46"/>
        <v>30</v>
      </c>
      <c r="V476">
        <f>D476*VLOOKUP(H476,CURR,2)</f>
        <v>3300</v>
      </c>
      <c r="W476">
        <f>E476*VLOOKUP(H476,CURR,2)</f>
        <v>1</v>
      </c>
      <c r="X476" s="11">
        <f t="shared" si="47"/>
        <v>3.0303030303030303E-4</v>
      </c>
    </row>
    <row r="477" spans="1:2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 t="e">
        <f t="shared" si="43"/>
        <v>#DIV/0!</v>
      </c>
      <c r="Q477" t="s">
        <v>8313</v>
      </c>
      <c r="R477" t="s">
        <v>8319</v>
      </c>
      <c r="S477" s="10">
        <f t="shared" si="44"/>
        <v>42099.877812500003</v>
      </c>
      <c r="T477" s="10">
        <f t="shared" si="45"/>
        <v>42129.877812500003</v>
      </c>
      <c r="U477" s="9">
        <f t="shared" si="46"/>
        <v>30</v>
      </c>
      <c r="V477">
        <f>D477*VLOOKUP(H477,CURR,2)</f>
        <v>2000</v>
      </c>
      <c r="W477">
        <f>E477*VLOOKUP(H477,CURR,2)</f>
        <v>0</v>
      </c>
      <c r="X477" s="11">
        <f t="shared" si="47"/>
        <v>0</v>
      </c>
    </row>
    <row r="478" spans="1:2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9">
        <f t="shared" si="43"/>
        <v>39.569274193548388</v>
      </c>
      <c r="Q478" t="s">
        <v>8313</v>
      </c>
      <c r="R478" t="s">
        <v>8319</v>
      </c>
      <c r="S478" s="10">
        <f t="shared" si="44"/>
        <v>41757.76667824074</v>
      </c>
      <c r="T478" s="10">
        <f t="shared" si="45"/>
        <v>41792.957638888889</v>
      </c>
      <c r="U478" s="9">
        <f t="shared" si="46"/>
        <v>35</v>
      </c>
      <c r="V478">
        <f>D478*VLOOKUP(H478,CURR,2)</f>
        <v>220000</v>
      </c>
      <c r="W478">
        <f>E478*VLOOKUP(H478,CURR,2)</f>
        <v>4906.59</v>
      </c>
      <c r="X478" s="11">
        <f t="shared" si="47"/>
        <v>2.2302681818181819E-2</v>
      </c>
    </row>
    <row r="479" spans="1:2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 t="e">
        <f t="shared" si="43"/>
        <v>#DIV/0!</v>
      </c>
      <c r="Q479" t="s">
        <v>8313</v>
      </c>
      <c r="R479" t="s">
        <v>8319</v>
      </c>
      <c r="S479" s="10">
        <f t="shared" si="44"/>
        <v>40987.626550925925</v>
      </c>
      <c r="T479" s="10">
        <f t="shared" si="45"/>
        <v>41047.626550925925</v>
      </c>
      <c r="U479" s="9">
        <f t="shared" si="46"/>
        <v>60</v>
      </c>
      <c r="V479">
        <f>D479*VLOOKUP(H479,CURR,2)</f>
        <v>1500</v>
      </c>
      <c r="W479">
        <f>E479*VLOOKUP(H479,CURR,2)</f>
        <v>0</v>
      </c>
      <c r="X479" s="11">
        <f t="shared" si="47"/>
        <v>0</v>
      </c>
    </row>
    <row r="480" spans="1:2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 t="e">
        <f t="shared" si="43"/>
        <v>#DIV/0!</v>
      </c>
      <c r="Q480" t="s">
        <v>8313</v>
      </c>
      <c r="R480" t="s">
        <v>8319</v>
      </c>
      <c r="S480" s="10">
        <f t="shared" si="44"/>
        <v>42065.702650462961</v>
      </c>
      <c r="T480" s="10">
        <f t="shared" si="45"/>
        <v>42095.660983796297</v>
      </c>
      <c r="U480" s="9">
        <f t="shared" si="46"/>
        <v>29</v>
      </c>
      <c r="V480">
        <f>D480*VLOOKUP(H480,CURR,2)</f>
        <v>10000</v>
      </c>
      <c r="W480">
        <f>E480*VLOOKUP(H480,CURR,2)</f>
        <v>0</v>
      </c>
      <c r="X480" s="11">
        <f t="shared" si="47"/>
        <v>0</v>
      </c>
    </row>
    <row r="481" spans="1:2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9">
        <f t="shared" si="43"/>
        <v>88.8</v>
      </c>
      <c r="Q481" t="s">
        <v>8313</v>
      </c>
      <c r="R481" t="s">
        <v>8319</v>
      </c>
      <c r="S481" s="10">
        <f t="shared" si="44"/>
        <v>41904.199479166666</v>
      </c>
      <c r="T481" s="10">
        <f t="shared" si="45"/>
        <v>41964.24114583333</v>
      </c>
      <c r="U481" s="9">
        <f t="shared" si="46"/>
        <v>60</v>
      </c>
      <c r="V481">
        <f>D481*VLOOKUP(H481,CURR,2)</f>
        <v>15000</v>
      </c>
      <c r="W481">
        <f>E481*VLOOKUP(H481,CURR,2)</f>
        <v>4884</v>
      </c>
      <c r="X481" s="11">
        <f t="shared" si="47"/>
        <v>0.3256</v>
      </c>
    </row>
    <row r="482" spans="1:2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9">
        <f t="shared" si="43"/>
        <v>55.457142857142856</v>
      </c>
      <c r="Q482" t="s">
        <v>8313</v>
      </c>
      <c r="R482" t="s">
        <v>8319</v>
      </c>
      <c r="S482" s="10">
        <f t="shared" si="44"/>
        <v>41465.29184027778</v>
      </c>
      <c r="T482" s="10">
        <f t="shared" si="45"/>
        <v>41495.29184027778</v>
      </c>
      <c r="U482" s="9">
        <f t="shared" si="46"/>
        <v>30</v>
      </c>
      <c r="V482">
        <f>D482*VLOOKUP(H482,CURR,2)</f>
        <v>40000</v>
      </c>
      <c r="W482">
        <f>E482*VLOOKUP(H482,CURR,2)</f>
        <v>7764</v>
      </c>
      <c r="X482" s="11">
        <f t="shared" si="47"/>
        <v>0.19409999999999999</v>
      </c>
    </row>
    <row r="483" spans="1:2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9">
        <f t="shared" si="43"/>
        <v>87.142857142857139</v>
      </c>
      <c r="Q483" t="s">
        <v>8313</v>
      </c>
      <c r="R483" t="s">
        <v>8319</v>
      </c>
      <c r="S483" s="10">
        <f t="shared" si="44"/>
        <v>41162.46399305555</v>
      </c>
      <c r="T483" s="10">
        <f t="shared" si="45"/>
        <v>41192.46399305555</v>
      </c>
      <c r="U483" s="9">
        <f t="shared" si="46"/>
        <v>30</v>
      </c>
      <c r="V483">
        <f>D483*VLOOKUP(H483,CURR,2)</f>
        <v>30000</v>
      </c>
      <c r="W483">
        <f>E483*VLOOKUP(H483,CURR,2)</f>
        <v>1830</v>
      </c>
      <c r="X483" s="11">
        <f t="shared" si="47"/>
        <v>6.0999999999999999E-2</v>
      </c>
    </row>
    <row r="484" spans="1:2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9">
        <f t="shared" si="43"/>
        <v>10</v>
      </c>
      <c r="Q484" t="s">
        <v>8313</v>
      </c>
      <c r="R484" t="s">
        <v>8319</v>
      </c>
      <c r="S484" s="10">
        <f t="shared" si="44"/>
        <v>42447.688541666663</v>
      </c>
      <c r="T484" s="10">
        <f t="shared" si="45"/>
        <v>42474.398611111108</v>
      </c>
      <c r="U484" s="9">
        <f t="shared" si="46"/>
        <v>26</v>
      </c>
      <c r="V484">
        <f>D484*VLOOKUP(H484,CURR,2)</f>
        <v>10000</v>
      </c>
      <c r="W484">
        <f>E484*VLOOKUP(H484,CURR,2)</f>
        <v>10</v>
      </c>
      <c r="X484" s="11">
        <f t="shared" si="47"/>
        <v>1E-3</v>
      </c>
    </row>
    <row r="485" spans="1:2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9">
        <f t="shared" si="43"/>
        <v>51.224489795918366</v>
      </c>
      <c r="Q485" t="s">
        <v>8313</v>
      </c>
      <c r="R485" t="s">
        <v>8319</v>
      </c>
      <c r="S485" s="10">
        <f t="shared" si="44"/>
        <v>41242.989259259259</v>
      </c>
      <c r="T485" s="10">
        <f t="shared" si="45"/>
        <v>41302.989259259259</v>
      </c>
      <c r="U485" s="9">
        <f t="shared" si="46"/>
        <v>60</v>
      </c>
      <c r="V485">
        <f>D485*VLOOKUP(H485,CURR,2)</f>
        <v>19200</v>
      </c>
      <c r="W485">
        <f>E485*VLOOKUP(H485,CURR,2)</f>
        <v>9638.4</v>
      </c>
      <c r="X485" s="11">
        <f t="shared" si="47"/>
        <v>0.502</v>
      </c>
    </row>
    <row r="486" spans="1:2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9">
        <f t="shared" si="43"/>
        <v>13.545454545454545</v>
      </c>
      <c r="Q486" t="s">
        <v>8313</v>
      </c>
      <c r="R486" t="s">
        <v>8319</v>
      </c>
      <c r="S486" s="10">
        <f t="shared" si="44"/>
        <v>42272.731157407405</v>
      </c>
      <c r="T486" s="10">
        <f t="shared" si="45"/>
        <v>42313.772824074076</v>
      </c>
      <c r="U486" s="9">
        <f t="shared" si="46"/>
        <v>41</v>
      </c>
      <c r="V486">
        <f>D486*VLOOKUP(H486,CURR,2)</f>
        <v>102400</v>
      </c>
      <c r="W486">
        <f>E486*VLOOKUP(H486,CURR,2)</f>
        <v>190.72</v>
      </c>
      <c r="X486" s="11">
        <f t="shared" si="47"/>
        <v>1.8625E-3</v>
      </c>
    </row>
    <row r="487" spans="1:2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9">
        <f t="shared" si="43"/>
        <v>66.520080000000007</v>
      </c>
      <c r="Q487" t="s">
        <v>8313</v>
      </c>
      <c r="R487" t="s">
        <v>8319</v>
      </c>
      <c r="S487" s="10">
        <f t="shared" si="44"/>
        <v>41381.297442129631</v>
      </c>
      <c r="T487" s="10">
        <f t="shared" si="45"/>
        <v>41411.297442129631</v>
      </c>
      <c r="U487" s="9">
        <f t="shared" si="46"/>
        <v>30</v>
      </c>
      <c r="V487">
        <f>D487*VLOOKUP(H487,CURR,2)</f>
        <v>48583.68</v>
      </c>
      <c r="W487">
        <f>E487*VLOOKUP(H487,CURR,2)</f>
        <v>10643.212800000001</v>
      </c>
      <c r="X487" s="11">
        <f t="shared" si="47"/>
        <v>0.21906971229845085</v>
      </c>
    </row>
    <row r="488" spans="1:2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9">
        <f t="shared" si="43"/>
        <v>50</v>
      </c>
      <c r="Q488" t="s">
        <v>8313</v>
      </c>
      <c r="R488" t="s">
        <v>8319</v>
      </c>
      <c r="S488" s="10">
        <f t="shared" si="44"/>
        <v>41761.734247685185</v>
      </c>
      <c r="T488" s="10">
        <f t="shared" si="45"/>
        <v>41791.734247685185</v>
      </c>
      <c r="U488" s="9">
        <f t="shared" si="46"/>
        <v>30</v>
      </c>
      <c r="V488">
        <f>D488*VLOOKUP(H488,CURR,2)</f>
        <v>396000</v>
      </c>
      <c r="W488">
        <f>E488*VLOOKUP(H488,CURR,2)</f>
        <v>36</v>
      </c>
      <c r="X488" s="11">
        <f t="shared" si="47"/>
        <v>9.0909090909090904E-5</v>
      </c>
    </row>
    <row r="489" spans="1:2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 t="e">
        <f t="shared" si="43"/>
        <v>#DIV/0!</v>
      </c>
      <c r="Q489" t="s">
        <v>8313</v>
      </c>
      <c r="R489" t="s">
        <v>8319</v>
      </c>
      <c r="S489" s="10">
        <f t="shared" si="44"/>
        <v>42669.386504629627</v>
      </c>
      <c r="T489" s="10">
        <f t="shared" si="45"/>
        <v>42729.428171296291</v>
      </c>
      <c r="U489" s="9">
        <f t="shared" si="46"/>
        <v>60</v>
      </c>
      <c r="V489">
        <f>D489*VLOOKUP(H489,CURR,2)</f>
        <v>38000</v>
      </c>
      <c r="W489">
        <f>E489*VLOOKUP(H489,CURR,2)</f>
        <v>0</v>
      </c>
      <c r="X489" s="11">
        <f t="shared" si="47"/>
        <v>0</v>
      </c>
    </row>
    <row r="490" spans="1:2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 t="e">
        <f t="shared" si="43"/>
        <v>#DIV/0!</v>
      </c>
      <c r="Q490" t="s">
        <v>8313</v>
      </c>
      <c r="R490" t="s">
        <v>8319</v>
      </c>
      <c r="S490" s="10">
        <f t="shared" si="44"/>
        <v>42713.84606481481</v>
      </c>
      <c r="T490" s="10">
        <f t="shared" si="45"/>
        <v>42743.84606481481</v>
      </c>
      <c r="U490" s="9">
        <f t="shared" si="46"/>
        <v>30</v>
      </c>
      <c r="V490">
        <f>D490*VLOOKUP(H490,CURR,2)</f>
        <v>12000</v>
      </c>
      <c r="W490">
        <f>E490*VLOOKUP(H490,CURR,2)</f>
        <v>0</v>
      </c>
      <c r="X490" s="11">
        <f t="shared" si="47"/>
        <v>0</v>
      </c>
    </row>
    <row r="491" spans="1:2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9">
        <f t="shared" si="43"/>
        <v>71.666666666666671</v>
      </c>
      <c r="Q491" t="s">
        <v>8313</v>
      </c>
      <c r="R491" t="s">
        <v>8319</v>
      </c>
      <c r="S491" s="10">
        <f t="shared" si="44"/>
        <v>40882.273333333331</v>
      </c>
      <c r="T491" s="10">
        <f t="shared" si="45"/>
        <v>40913.272916666661</v>
      </c>
      <c r="U491" s="9">
        <f t="shared" si="46"/>
        <v>30</v>
      </c>
      <c r="V491">
        <f>D491*VLOOKUP(H491,CURR,2)</f>
        <v>74997</v>
      </c>
      <c r="W491">
        <f>E491*VLOOKUP(H491,CURR,2)</f>
        <v>215</v>
      </c>
      <c r="X491" s="11">
        <f t="shared" si="47"/>
        <v>2.8667813379201833E-3</v>
      </c>
    </row>
    <row r="492" spans="1:2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 t="e">
        <f t="shared" si="43"/>
        <v>#DIV/0!</v>
      </c>
      <c r="Q492" t="s">
        <v>8313</v>
      </c>
      <c r="R492" t="s">
        <v>8319</v>
      </c>
      <c r="S492" s="10">
        <f t="shared" si="44"/>
        <v>41113.760243055549</v>
      </c>
      <c r="T492" s="10">
        <f t="shared" si="45"/>
        <v>41143.760243055549</v>
      </c>
      <c r="U492" s="9">
        <f t="shared" si="46"/>
        <v>30</v>
      </c>
      <c r="V492">
        <f>D492*VLOOKUP(H492,CURR,2)</f>
        <v>1000</v>
      </c>
      <c r="W492">
        <f>E492*VLOOKUP(H492,CURR,2)</f>
        <v>0</v>
      </c>
      <c r="X492" s="11">
        <f t="shared" si="47"/>
        <v>0</v>
      </c>
    </row>
    <row r="493" spans="1:2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 t="e">
        <f t="shared" si="43"/>
        <v>#DIV/0!</v>
      </c>
      <c r="Q493" t="s">
        <v>8313</v>
      </c>
      <c r="R493" t="s">
        <v>8319</v>
      </c>
      <c r="S493" s="10">
        <f t="shared" si="44"/>
        <v>42366.774293981478</v>
      </c>
      <c r="T493" s="10">
        <f t="shared" si="45"/>
        <v>42396.774293981478</v>
      </c>
      <c r="U493" s="9">
        <f t="shared" si="46"/>
        <v>30</v>
      </c>
      <c r="V493">
        <f>D493*VLOOKUP(H493,CURR,2)</f>
        <v>10000</v>
      </c>
      <c r="W493">
        <f>E493*VLOOKUP(H493,CURR,2)</f>
        <v>0</v>
      </c>
      <c r="X493" s="11">
        <f t="shared" si="47"/>
        <v>0</v>
      </c>
    </row>
    <row r="494" spans="1:2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 t="e">
        <f t="shared" si="43"/>
        <v>#DIV/0!</v>
      </c>
      <c r="Q494" t="s">
        <v>8313</v>
      </c>
      <c r="R494" t="s">
        <v>8319</v>
      </c>
      <c r="S494" s="10">
        <f t="shared" si="44"/>
        <v>42595.826736111114</v>
      </c>
      <c r="T494" s="10">
        <f t="shared" si="45"/>
        <v>42655.826736111114</v>
      </c>
      <c r="U494" s="9">
        <f t="shared" si="46"/>
        <v>60</v>
      </c>
      <c r="V494">
        <f>D494*VLOOKUP(H494,CURR,2)</f>
        <v>1100000</v>
      </c>
      <c r="W494">
        <f>E494*VLOOKUP(H494,CURR,2)</f>
        <v>0</v>
      </c>
      <c r="X494" s="11">
        <f t="shared" si="47"/>
        <v>0</v>
      </c>
    </row>
    <row r="495" spans="1:2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 t="e">
        <f t="shared" si="43"/>
        <v>#DIV/0!</v>
      </c>
      <c r="Q495" t="s">
        <v>8313</v>
      </c>
      <c r="R495" t="s">
        <v>8319</v>
      </c>
      <c r="S495" s="10">
        <f t="shared" si="44"/>
        <v>42114.517800925925</v>
      </c>
      <c r="T495" s="10">
        <f t="shared" si="45"/>
        <v>42144.517800925925</v>
      </c>
      <c r="U495" s="9">
        <f t="shared" si="46"/>
        <v>30</v>
      </c>
      <c r="V495">
        <f>D495*VLOOKUP(H495,CURR,2)</f>
        <v>38400</v>
      </c>
      <c r="W495">
        <f>E495*VLOOKUP(H495,CURR,2)</f>
        <v>0</v>
      </c>
      <c r="X495" s="11">
        <f t="shared" si="47"/>
        <v>0</v>
      </c>
    </row>
    <row r="496" spans="1:2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9">
        <f t="shared" si="43"/>
        <v>10.333333333333334</v>
      </c>
      <c r="Q496" t="s">
        <v>8313</v>
      </c>
      <c r="R496" t="s">
        <v>8319</v>
      </c>
      <c r="S496" s="10">
        <f t="shared" si="44"/>
        <v>41799.62228009259</v>
      </c>
      <c r="T496" s="10">
        <f t="shared" si="45"/>
        <v>41822.916666666664</v>
      </c>
      <c r="U496" s="9">
        <f t="shared" si="46"/>
        <v>23</v>
      </c>
      <c r="V496">
        <f>D496*VLOOKUP(H496,CURR,2)</f>
        <v>20000</v>
      </c>
      <c r="W496">
        <f>E496*VLOOKUP(H496,CURR,2)</f>
        <v>31</v>
      </c>
      <c r="X496" s="11">
        <f t="shared" si="47"/>
        <v>1.5499999999999999E-3</v>
      </c>
    </row>
    <row r="497" spans="1:2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 t="e">
        <f t="shared" si="43"/>
        <v>#DIV/0!</v>
      </c>
      <c r="Q497" t="s">
        <v>8313</v>
      </c>
      <c r="R497" t="s">
        <v>8319</v>
      </c>
      <c r="S497" s="10">
        <f t="shared" si="44"/>
        <v>42171.619270833333</v>
      </c>
      <c r="T497" s="10">
        <f t="shared" si="45"/>
        <v>42201.619270833333</v>
      </c>
      <c r="U497" s="9">
        <f t="shared" si="46"/>
        <v>30</v>
      </c>
      <c r="V497">
        <f>D497*VLOOKUP(H497,CURR,2)</f>
        <v>7000</v>
      </c>
      <c r="W497">
        <f>E497*VLOOKUP(H497,CURR,2)</f>
        <v>0</v>
      </c>
      <c r="X497" s="11">
        <f t="shared" si="47"/>
        <v>0</v>
      </c>
    </row>
    <row r="498" spans="1:2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9">
        <f t="shared" si="43"/>
        <v>1</v>
      </c>
      <c r="Q498" t="s">
        <v>8313</v>
      </c>
      <c r="R498" t="s">
        <v>8319</v>
      </c>
      <c r="S498" s="10">
        <f t="shared" si="44"/>
        <v>41620.723078703704</v>
      </c>
      <c r="T498" s="10">
        <f t="shared" si="45"/>
        <v>41680.723078703704</v>
      </c>
      <c r="U498" s="9">
        <f t="shared" si="46"/>
        <v>60</v>
      </c>
      <c r="V498">
        <f>D498*VLOOKUP(H498,CURR,2)</f>
        <v>60000</v>
      </c>
      <c r="W498">
        <f>E498*VLOOKUP(H498,CURR,2)</f>
        <v>1</v>
      </c>
      <c r="X498" s="11">
        <f t="shared" si="47"/>
        <v>1.6666666666666667E-5</v>
      </c>
    </row>
    <row r="499" spans="1:2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9">
        <f t="shared" si="43"/>
        <v>10</v>
      </c>
      <c r="Q499" t="s">
        <v>8313</v>
      </c>
      <c r="R499" t="s">
        <v>8319</v>
      </c>
      <c r="S499" s="10">
        <f t="shared" si="44"/>
        <v>41944.829456018517</v>
      </c>
      <c r="T499" s="10">
        <f t="shared" si="45"/>
        <v>41997.999999999993</v>
      </c>
      <c r="U499" s="9">
        <f t="shared" si="46"/>
        <v>53</v>
      </c>
      <c r="V499">
        <f>D499*VLOOKUP(H499,CURR,2)</f>
        <v>4480</v>
      </c>
      <c r="W499">
        <f>E499*VLOOKUP(H499,CURR,2)</f>
        <v>30</v>
      </c>
      <c r="X499" s="11">
        <f t="shared" si="47"/>
        <v>6.6964285714285711E-3</v>
      </c>
    </row>
    <row r="500" spans="1:2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9">
        <f t="shared" si="43"/>
        <v>136.09090909090909</v>
      </c>
      <c r="Q500" t="s">
        <v>8313</v>
      </c>
      <c r="R500" t="s">
        <v>8319</v>
      </c>
      <c r="S500" s="10">
        <f t="shared" si="44"/>
        <v>40858.553807870368</v>
      </c>
      <c r="T500" s="10">
        <f t="shared" si="45"/>
        <v>40900.553807870368</v>
      </c>
      <c r="U500" s="9">
        <f t="shared" si="46"/>
        <v>42</v>
      </c>
      <c r="V500">
        <f>D500*VLOOKUP(H500,CURR,2)</f>
        <v>65108</v>
      </c>
      <c r="W500">
        <f>E500*VLOOKUP(H500,CURR,2)</f>
        <v>2994</v>
      </c>
      <c r="X500" s="11">
        <f t="shared" si="47"/>
        <v>4.5985132395404561E-2</v>
      </c>
    </row>
    <row r="501" spans="1:2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9">
        <f t="shared" si="43"/>
        <v>73.461538461538467</v>
      </c>
      <c r="Q501" t="s">
        <v>8313</v>
      </c>
      <c r="R501" t="s">
        <v>8319</v>
      </c>
      <c r="S501" s="10">
        <f t="shared" si="44"/>
        <v>40043.687129629623</v>
      </c>
      <c r="T501" s="10">
        <f t="shared" si="45"/>
        <v>40098.665972222218</v>
      </c>
      <c r="U501" s="9">
        <f t="shared" si="46"/>
        <v>54</v>
      </c>
      <c r="V501">
        <f>D501*VLOOKUP(H501,CURR,2)</f>
        <v>20000</v>
      </c>
      <c r="W501">
        <f>E501*VLOOKUP(H501,CURR,2)</f>
        <v>1910</v>
      </c>
      <c r="X501" s="11">
        <f t="shared" si="47"/>
        <v>9.5500000000000002E-2</v>
      </c>
    </row>
    <row r="502" spans="1:2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9">
        <f t="shared" si="43"/>
        <v>53.75</v>
      </c>
      <c r="Q502" t="s">
        <v>8313</v>
      </c>
      <c r="R502" t="s">
        <v>8319</v>
      </c>
      <c r="S502" s="10">
        <f t="shared" si="44"/>
        <v>40247.677673611106</v>
      </c>
      <c r="T502" s="10">
        <f t="shared" si="45"/>
        <v>40306.719444444439</v>
      </c>
      <c r="U502" s="9">
        <f t="shared" si="46"/>
        <v>59</v>
      </c>
      <c r="V502">
        <f>D502*VLOOKUP(H502,CURR,2)</f>
        <v>6500</v>
      </c>
      <c r="W502">
        <f>E502*VLOOKUP(H502,CURR,2)</f>
        <v>215</v>
      </c>
      <c r="X502" s="11">
        <f t="shared" si="47"/>
        <v>3.307692307692308E-2</v>
      </c>
    </row>
    <row r="503" spans="1:2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 t="e">
        <f t="shared" si="43"/>
        <v>#DIV/0!</v>
      </c>
      <c r="Q503" t="s">
        <v>8313</v>
      </c>
      <c r="R503" t="s">
        <v>8319</v>
      </c>
      <c r="S503" s="10">
        <f t="shared" si="44"/>
        <v>40703.026053240741</v>
      </c>
      <c r="T503" s="10">
        <f t="shared" si="45"/>
        <v>40733.026053240741</v>
      </c>
      <c r="U503" s="9">
        <f t="shared" si="46"/>
        <v>30</v>
      </c>
      <c r="V503">
        <f>D503*VLOOKUP(H503,CURR,2)</f>
        <v>10000</v>
      </c>
      <c r="W503">
        <f>E503*VLOOKUP(H503,CURR,2)</f>
        <v>0</v>
      </c>
      <c r="X503" s="11">
        <f t="shared" si="47"/>
        <v>0</v>
      </c>
    </row>
    <row r="504" spans="1:2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9">
        <f t="shared" si="43"/>
        <v>57.5</v>
      </c>
      <c r="Q504" t="s">
        <v>8313</v>
      </c>
      <c r="R504" t="s">
        <v>8319</v>
      </c>
      <c r="S504" s="10">
        <f t="shared" si="44"/>
        <v>40956.345196759255</v>
      </c>
      <c r="T504" s="10">
        <f t="shared" si="45"/>
        <v>40986.303530092591</v>
      </c>
      <c r="U504" s="9">
        <f t="shared" si="46"/>
        <v>29</v>
      </c>
      <c r="V504">
        <f>D504*VLOOKUP(H504,CURR,2)</f>
        <v>20000</v>
      </c>
      <c r="W504">
        <f>E504*VLOOKUP(H504,CURR,2)</f>
        <v>230</v>
      </c>
      <c r="X504" s="11">
        <f t="shared" si="47"/>
        <v>1.15E-2</v>
      </c>
    </row>
    <row r="505" spans="1:2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9">
        <f t="shared" si="43"/>
        <v>12.666666666666666</v>
      </c>
      <c r="Q505" t="s">
        <v>8313</v>
      </c>
      <c r="R505" t="s">
        <v>8319</v>
      </c>
      <c r="S505" s="10">
        <f t="shared" si="44"/>
        <v>41991.318321759252</v>
      </c>
      <c r="T505" s="10">
        <f t="shared" si="45"/>
        <v>42021.318321759252</v>
      </c>
      <c r="U505" s="9">
        <f t="shared" si="46"/>
        <v>30</v>
      </c>
      <c r="V505">
        <f>D505*VLOOKUP(H505,CURR,2)</f>
        <v>8320</v>
      </c>
      <c r="W505">
        <f>E505*VLOOKUP(H505,CURR,2)</f>
        <v>145.92000000000002</v>
      </c>
      <c r="X505" s="11">
        <f t="shared" si="47"/>
        <v>1.7538461538461541E-2</v>
      </c>
    </row>
    <row r="506" spans="1:2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9">
        <f t="shared" si="43"/>
        <v>67</v>
      </c>
      <c r="Q506" t="s">
        <v>8313</v>
      </c>
      <c r="R506" t="s">
        <v>8319</v>
      </c>
      <c r="S506" s="10">
        <f t="shared" si="44"/>
        <v>40949.775312499994</v>
      </c>
      <c r="T506" s="10">
        <f t="shared" si="45"/>
        <v>41009.73364583333</v>
      </c>
      <c r="U506" s="9">
        <f t="shared" si="46"/>
        <v>59</v>
      </c>
      <c r="V506">
        <f>D506*VLOOKUP(H506,CURR,2)</f>
        <v>24500</v>
      </c>
      <c r="W506">
        <f>E506*VLOOKUP(H506,CURR,2)</f>
        <v>335</v>
      </c>
      <c r="X506" s="11">
        <f t="shared" si="47"/>
        <v>1.3673469387755101E-2</v>
      </c>
    </row>
    <row r="507" spans="1:2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9">
        <f t="shared" si="43"/>
        <v>3.7142857142857144</v>
      </c>
      <c r="Q507" t="s">
        <v>8313</v>
      </c>
      <c r="R507" t="s">
        <v>8319</v>
      </c>
      <c r="S507" s="10">
        <f t="shared" si="44"/>
        <v>42317.889884259253</v>
      </c>
      <c r="T507" s="10">
        <f t="shared" si="45"/>
        <v>42362.889884259253</v>
      </c>
      <c r="U507" s="9">
        <f t="shared" si="46"/>
        <v>45</v>
      </c>
      <c r="V507">
        <f>D507*VLOOKUP(H507,CURR,2)</f>
        <v>12000</v>
      </c>
      <c r="W507">
        <f>E507*VLOOKUP(H507,CURR,2)</f>
        <v>52</v>
      </c>
      <c r="X507" s="11">
        <f t="shared" si="47"/>
        <v>4.3333333333333331E-3</v>
      </c>
    </row>
    <row r="508" spans="1:2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9">
        <f t="shared" si="43"/>
        <v>250</v>
      </c>
      <c r="Q508" t="s">
        <v>8313</v>
      </c>
      <c r="R508" t="s">
        <v>8319</v>
      </c>
      <c r="S508" s="10">
        <f t="shared" si="44"/>
        <v>41466.343981481477</v>
      </c>
      <c r="T508" s="10">
        <f t="shared" si="45"/>
        <v>41496.343981481477</v>
      </c>
      <c r="U508" s="9">
        <f t="shared" si="46"/>
        <v>30</v>
      </c>
      <c r="V508">
        <f>D508*VLOOKUP(H508,CURR,2)</f>
        <v>200000</v>
      </c>
      <c r="W508">
        <f>E508*VLOOKUP(H508,CURR,2)</f>
        <v>250</v>
      </c>
      <c r="X508" s="11">
        <f t="shared" si="47"/>
        <v>1.25E-3</v>
      </c>
    </row>
    <row r="509" spans="1:2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9">
        <f t="shared" si="43"/>
        <v>64</v>
      </c>
      <c r="Q509" t="s">
        <v>8313</v>
      </c>
      <c r="R509" t="s">
        <v>8319</v>
      </c>
      <c r="S509" s="10">
        <f t="shared" si="44"/>
        <v>41156.750659722216</v>
      </c>
      <c r="T509" s="10">
        <f t="shared" si="45"/>
        <v>41201.750659722216</v>
      </c>
      <c r="U509" s="9">
        <f t="shared" si="46"/>
        <v>45</v>
      </c>
      <c r="V509">
        <f>D509*VLOOKUP(H509,CURR,2)</f>
        <v>20000</v>
      </c>
      <c r="W509">
        <f>E509*VLOOKUP(H509,CURR,2)</f>
        <v>640</v>
      </c>
      <c r="X509" s="11">
        <f t="shared" si="47"/>
        <v>3.2000000000000001E-2</v>
      </c>
    </row>
    <row r="510" spans="1:2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9">
        <f t="shared" si="43"/>
        <v>133.33333333333334</v>
      </c>
      <c r="Q510" t="s">
        <v>8313</v>
      </c>
      <c r="R510" t="s">
        <v>8319</v>
      </c>
      <c r="S510" s="10">
        <f t="shared" si="44"/>
        <v>40994.815983796296</v>
      </c>
      <c r="T510" s="10">
        <f t="shared" si="45"/>
        <v>41054.384722222218</v>
      </c>
      <c r="U510" s="9">
        <f t="shared" si="46"/>
        <v>59</v>
      </c>
      <c r="V510">
        <f>D510*VLOOKUP(H510,CURR,2)</f>
        <v>50000</v>
      </c>
      <c r="W510">
        <f>E510*VLOOKUP(H510,CURR,2)</f>
        <v>400</v>
      </c>
      <c r="X510" s="11">
        <f t="shared" si="47"/>
        <v>8.0000000000000002E-3</v>
      </c>
    </row>
    <row r="511" spans="1:2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9">
        <f t="shared" si="43"/>
        <v>10</v>
      </c>
      <c r="Q511" t="s">
        <v>8313</v>
      </c>
      <c r="R511" t="s">
        <v>8319</v>
      </c>
      <c r="S511" s="10">
        <f t="shared" si="44"/>
        <v>42153.423263888886</v>
      </c>
      <c r="T511" s="10">
        <f t="shared" si="45"/>
        <v>42183.423263888886</v>
      </c>
      <c r="U511" s="9">
        <f t="shared" si="46"/>
        <v>30</v>
      </c>
      <c r="V511">
        <f>D511*VLOOKUP(H511,CURR,2)</f>
        <v>6400</v>
      </c>
      <c r="W511">
        <f>E511*VLOOKUP(H511,CURR,2)</f>
        <v>12.8</v>
      </c>
      <c r="X511" s="11">
        <f t="shared" si="47"/>
        <v>2E-3</v>
      </c>
    </row>
    <row r="512" spans="1:2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 t="e">
        <f t="shared" si="43"/>
        <v>#DIV/0!</v>
      </c>
      <c r="Q512" t="s">
        <v>8313</v>
      </c>
      <c r="R512" t="s">
        <v>8319</v>
      </c>
      <c r="S512" s="10">
        <f t="shared" si="44"/>
        <v>42399.968043981477</v>
      </c>
      <c r="T512" s="10">
        <f t="shared" si="45"/>
        <v>42429.968043981477</v>
      </c>
      <c r="U512" s="9">
        <f t="shared" si="46"/>
        <v>30</v>
      </c>
      <c r="V512">
        <f>D512*VLOOKUP(H512,CURR,2)</f>
        <v>14000</v>
      </c>
      <c r="W512">
        <f>E512*VLOOKUP(H512,CURR,2)</f>
        <v>0</v>
      </c>
      <c r="X512" s="11">
        <f t="shared" si="47"/>
        <v>0</v>
      </c>
    </row>
    <row r="513" spans="1:2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9">
        <f t="shared" si="43"/>
        <v>30</v>
      </c>
      <c r="Q513" t="s">
        <v>8313</v>
      </c>
      <c r="R513" t="s">
        <v>8319</v>
      </c>
      <c r="S513" s="10">
        <f t="shared" si="44"/>
        <v>41340.09469907407</v>
      </c>
      <c r="T513" s="10">
        <f t="shared" si="45"/>
        <v>41370.053032407406</v>
      </c>
      <c r="U513" s="9">
        <f t="shared" si="46"/>
        <v>29</v>
      </c>
      <c r="V513">
        <f>D513*VLOOKUP(H513,CURR,2)</f>
        <v>5000</v>
      </c>
      <c r="W513">
        <f>E513*VLOOKUP(H513,CURR,2)</f>
        <v>150</v>
      </c>
      <c r="X513" s="11">
        <f t="shared" si="47"/>
        <v>0.03</v>
      </c>
    </row>
    <row r="514" spans="1:2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9">
        <f t="shared" si="43"/>
        <v>5.5</v>
      </c>
      <c r="Q514" t="s">
        <v>8313</v>
      </c>
      <c r="R514" t="s">
        <v>8319</v>
      </c>
      <c r="S514" s="10">
        <f t="shared" si="44"/>
        <v>42649.533877314818</v>
      </c>
      <c r="T514" s="10">
        <f t="shared" si="45"/>
        <v>42694.575543981475</v>
      </c>
      <c r="U514" s="9">
        <f t="shared" si="46"/>
        <v>45</v>
      </c>
      <c r="V514">
        <f>D514*VLOOKUP(H514,CURR,2)</f>
        <v>8000</v>
      </c>
      <c r="W514">
        <f>E514*VLOOKUP(H514,CURR,2)</f>
        <v>11</v>
      </c>
      <c r="X514" s="11">
        <f t="shared" si="47"/>
        <v>1.3749999999999999E-3</v>
      </c>
    </row>
    <row r="515" spans="1:2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E515/D515*100</f>
        <v>13.923999999999999</v>
      </c>
      <c r="P515" s="9">
        <f t="shared" ref="P515:P578" si="49">E515/L515</f>
        <v>102.38235294117646</v>
      </c>
      <c r="Q515" t="s">
        <v>8313</v>
      </c>
      <c r="R515" t="s">
        <v>8319</v>
      </c>
      <c r="S515" s="10">
        <f t="shared" ref="S515:S578" si="50">(J515/86400)+25569+(-5/24)</f>
        <v>42552.445659722223</v>
      </c>
      <c r="T515" s="10">
        <f t="shared" ref="T515:T578" si="51">(I515/86400)+25569+(-5/24)</f>
        <v>42597.083333333336</v>
      </c>
      <c r="U515" s="9">
        <f t="shared" ref="U515:U578" si="52">INT(T515-S515)</f>
        <v>44</v>
      </c>
      <c r="V515">
        <f>D515*VLOOKUP(H515,CURR,2)</f>
        <v>50000</v>
      </c>
      <c r="W515">
        <f>E515*VLOOKUP(H515,CURR,2)</f>
        <v>6962</v>
      </c>
      <c r="X515" s="11">
        <f t="shared" ref="X515:X578" si="53">W515/V515</f>
        <v>0.13924</v>
      </c>
    </row>
    <row r="516" spans="1:2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9">
        <f t="shared" si="49"/>
        <v>16.666666666666668</v>
      </c>
      <c r="Q516" t="s">
        <v>8313</v>
      </c>
      <c r="R516" t="s">
        <v>8319</v>
      </c>
      <c r="S516" s="10">
        <f t="shared" si="50"/>
        <v>41830.405636574069</v>
      </c>
      <c r="T516" s="10">
        <f t="shared" si="51"/>
        <v>41860.405636574069</v>
      </c>
      <c r="U516" s="9">
        <f t="shared" si="52"/>
        <v>30</v>
      </c>
      <c r="V516">
        <f>D516*VLOOKUP(H516,CURR,2)</f>
        <v>1140</v>
      </c>
      <c r="W516">
        <f>E516*VLOOKUP(H516,CURR,2)</f>
        <v>38</v>
      </c>
      <c r="X516" s="11">
        <f t="shared" si="53"/>
        <v>3.3333333333333333E-2</v>
      </c>
    </row>
    <row r="517" spans="1:2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9">
        <f t="shared" si="49"/>
        <v>725.02941176470586</v>
      </c>
      <c r="Q517" t="s">
        <v>8313</v>
      </c>
      <c r="R517" t="s">
        <v>8319</v>
      </c>
      <c r="S517" s="10">
        <f t="shared" si="50"/>
        <v>42327.282418981478</v>
      </c>
      <c r="T517" s="10">
        <f t="shared" si="51"/>
        <v>42367.282418981478</v>
      </c>
      <c r="U517" s="9">
        <f t="shared" si="52"/>
        <v>40</v>
      </c>
      <c r="V517">
        <f>D517*VLOOKUP(H517,CURR,2)</f>
        <v>97000</v>
      </c>
      <c r="W517">
        <f>E517*VLOOKUP(H517,CURR,2)</f>
        <v>24651</v>
      </c>
      <c r="X517" s="11">
        <f t="shared" si="53"/>
        <v>0.25413402061855672</v>
      </c>
    </row>
    <row r="518" spans="1:2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 t="e">
        <f t="shared" si="49"/>
        <v>#DIV/0!</v>
      </c>
      <c r="Q518" t="s">
        <v>8313</v>
      </c>
      <c r="R518" t="s">
        <v>8319</v>
      </c>
      <c r="S518" s="10">
        <f t="shared" si="50"/>
        <v>42091.570370370369</v>
      </c>
      <c r="T518" s="10">
        <f t="shared" si="51"/>
        <v>42151.570370370369</v>
      </c>
      <c r="U518" s="9">
        <f t="shared" si="52"/>
        <v>60</v>
      </c>
      <c r="V518">
        <f>D518*VLOOKUP(H518,CURR,2)</f>
        <v>6400</v>
      </c>
      <c r="W518">
        <f>E518*VLOOKUP(H518,CURR,2)</f>
        <v>0</v>
      </c>
      <c r="X518" s="11">
        <f t="shared" si="53"/>
        <v>0</v>
      </c>
    </row>
    <row r="519" spans="1:2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9">
        <f t="shared" si="49"/>
        <v>68.333333333333329</v>
      </c>
      <c r="Q519" t="s">
        <v>8313</v>
      </c>
      <c r="R519" t="s">
        <v>8319</v>
      </c>
      <c r="S519" s="10">
        <f t="shared" si="50"/>
        <v>42738.406956018516</v>
      </c>
      <c r="T519" s="10">
        <f t="shared" si="51"/>
        <v>42768.406956018516</v>
      </c>
      <c r="U519" s="9">
        <f t="shared" si="52"/>
        <v>30</v>
      </c>
      <c r="V519">
        <f>D519*VLOOKUP(H519,CURR,2)</f>
        <v>15000</v>
      </c>
      <c r="W519">
        <f>E519*VLOOKUP(H519,CURR,2)</f>
        <v>205</v>
      </c>
      <c r="X519" s="11">
        <f t="shared" si="53"/>
        <v>1.3666666666666667E-2</v>
      </c>
    </row>
    <row r="520" spans="1:2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 t="e">
        <f t="shared" si="49"/>
        <v>#DIV/0!</v>
      </c>
      <c r="Q520" t="s">
        <v>8313</v>
      </c>
      <c r="R520" t="s">
        <v>8319</v>
      </c>
      <c r="S520" s="10">
        <f t="shared" si="50"/>
        <v>42223.407685185179</v>
      </c>
      <c r="T520" s="10">
        <f t="shared" si="51"/>
        <v>42253.406944444439</v>
      </c>
      <c r="U520" s="9">
        <f t="shared" si="52"/>
        <v>29</v>
      </c>
      <c r="V520">
        <f>D520*VLOOKUP(H520,CURR,2)</f>
        <v>7175</v>
      </c>
      <c r="W520">
        <f>E520*VLOOKUP(H520,CURR,2)</f>
        <v>0</v>
      </c>
      <c r="X520" s="11">
        <f t="shared" si="53"/>
        <v>0</v>
      </c>
    </row>
    <row r="521" spans="1:2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9">
        <f t="shared" si="49"/>
        <v>39.228571428571428</v>
      </c>
      <c r="Q521" t="s">
        <v>8313</v>
      </c>
      <c r="R521" t="s">
        <v>8319</v>
      </c>
      <c r="S521" s="10">
        <f t="shared" si="50"/>
        <v>41218.183113425919</v>
      </c>
      <c r="T521" s="10">
        <f t="shared" si="51"/>
        <v>41248.183113425919</v>
      </c>
      <c r="U521" s="9">
        <f t="shared" si="52"/>
        <v>30</v>
      </c>
      <c r="V521">
        <f>D521*VLOOKUP(H521,CURR,2)</f>
        <v>12001</v>
      </c>
      <c r="W521">
        <f>E521*VLOOKUP(H521,CURR,2)</f>
        <v>2746</v>
      </c>
      <c r="X521" s="11">
        <f t="shared" si="53"/>
        <v>0.22881426547787684</v>
      </c>
    </row>
    <row r="522" spans="1:2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9">
        <f t="shared" si="49"/>
        <v>150.14705882352942</v>
      </c>
      <c r="Q522" t="s">
        <v>8320</v>
      </c>
      <c r="R522" t="s">
        <v>8321</v>
      </c>
      <c r="S522" s="10">
        <f t="shared" si="50"/>
        <v>42318.493761574071</v>
      </c>
      <c r="T522" s="10">
        <f t="shared" si="51"/>
        <v>42348.493761574071</v>
      </c>
      <c r="U522" s="9">
        <f t="shared" si="52"/>
        <v>30</v>
      </c>
      <c r="V522">
        <f>D522*VLOOKUP(H522,CURR,2)</f>
        <v>6400</v>
      </c>
      <c r="W522">
        <f>E522*VLOOKUP(H522,CURR,2)</f>
        <v>6534.4000000000005</v>
      </c>
      <c r="X522" s="11">
        <f t="shared" si="53"/>
        <v>1.0210000000000001</v>
      </c>
    </row>
    <row r="523" spans="1:2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9">
        <f t="shared" si="49"/>
        <v>93.428571428571431</v>
      </c>
      <c r="Q523" t="s">
        <v>8320</v>
      </c>
      <c r="R523" t="s">
        <v>8321</v>
      </c>
      <c r="S523" s="10">
        <f t="shared" si="50"/>
        <v>42645.884479166663</v>
      </c>
      <c r="T523" s="10">
        <f t="shared" si="51"/>
        <v>42674.999305555553</v>
      </c>
      <c r="U523" s="9">
        <f t="shared" si="52"/>
        <v>29</v>
      </c>
      <c r="V523">
        <f>D523*VLOOKUP(H523,CURR,2)</f>
        <v>5000</v>
      </c>
      <c r="W523">
        <f>E523*VLOOKUP(H523,CURR,2)</f>
        <v>5232</v>
      </c>
      <c r="X523" s="11">
        <f t="shared" si="53"/>
        <v>1.0464</v>
      </c>
    </row>
    <row r="524" spans="1:2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9">
        <f t="shared" si="49"/>
        <v>110.96774193548387</v>
      </c>
      <c r="Q524" t="s">
        <v>8320</v>
      </c>
      <c r="R524" t="s">
        <v>8321</v>
      </c>
      <c r="S524" s="10">
        <f t="shared" si="50"/>
        <v>42429.832465277774</v>
      </c>
      <c r="T524" s="10">
        <f t="shared" si="51"/>
        <v>42449.790798611109</v>
      </c>
      <c r="U524" s="9">
        <f t="shared" si="52"/>
        <v>19</v>
      </c>
      <c r="V524">
        <f>D524*VLOOKUP(H524,CURR,2)</f>
        <v>3000</v>
      </c>
      <c r="W524">
        <f>E524*VLOOKUP(H524,CURR,2)</f>
        <v>3440</v>
      </c>
      <c r="X524" s="11">
        <f t="shared" si="53"/>
        <v>1.1466666666666667</v>
      </c>
    </row>
    <row r="525" spans="1:2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9">
        <f t="shared" si="49"/>
        <v>71.785714285714292</v>
      </c>
      <c r="Q525" t="s">
        <v>8320</v>
      </c>
      <c r="R525" t="s">
        <v>8321</v>
      </c>
      <c r="S525" s="10">
        <f t="shared" si="50"/>
        <v>42237.924490740734</v>
      </c>
      <c r="T525" s="10">
        <f t="shared" si="51"/>
        <v>42267.924490740734</v>
      </c>
      <c r="U525" s="9">
        <f t="shared" si="52"/>
        <v>30</v>
      </c>
      <c r="V525">
        <f>D525*VLOOKUP(H525,CURR,2)</f>
        <v>5000</v>
      </c>
      <c r="W525">
        <f>E525*VLOOKUP(H525,CURR,2)</f>
        <v>6030</v>
      </c>
      <c r="X525" s="11">
        <f t="shared" si="53"/>
        <v>1.206</v>
      </c>
    </row>
    <row r="526" spans="1:2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9">
        <f t="shared" si="49"/>
        <v>29.258076923076924</v>
      </c>
      <c r="Q526" t="s">
        <v>8320</v>
      </c>
      <c r="R526" t="s">
        <v>8321</v>
      </c>
      <c r="S526" s="10">
        <f t="shared" si="50"/>
        <v>42492.508900462963</v>
      </c>
      <c r="T526" s="10">
        <f t="shared" si="51"/>
        <v>42522.508900462963</v>
      </c>
      <c r="U526" s="9">
        <f t="shared" si="52"/>
        <v>30</v>
      </c>
      <c r="V526">
        <f>D526*VLOOKUP(H526,CURR,2)</f>
        <v>4480</v>
      </c>
      <c r="W526">
        <f>E526*VLOOKUP(H526,CURR,2)</f>
        <v>4868.5440000000008</v>
      </c>
      <c r="X526" s="11">
        <f t="shared" si="53"/>
        <v>1.0867285714285717</v>
      </c>
    </row>
    <row r="527" spans="1:2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9">
        <f t="shared" si="49"/>
        <v>1000</v>
      </c>
      <c r="Q527" t="s">
        <v>8320</v>
      </c>
      <c r="R527" t="s">
        <v>8321</v>
      </c>
      <c r="S527" s="10">
        <f t="shared" si="50"/>
        <v>41850.192604166667</v>
      </c>
      <c r="T527" s="10">
        <f t="shared" si="51"/>
        <v>41895.192604166667</v>
      </c>
      <c r="U527" s="9">
        <f t="shared" si="52"/>
        <v>45</v>
      </c>
      <c r="V527">
        <f>D527*VLOOKUP(H527,CURR,2)</f>
        <v>12000</v>
      </c>
      <c r="W527">
        <f>E527*VLOOKUP(H527,CURR,2)</f>
        <v>12000</v>
      </c>
      <c r="X527" s="11">
        <f t="shared" si="53"/>
        <v>1</v>
      </c>
    </row>
    <row r="528" spans="1:2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9">
        <f t="shared" si="49"/>
        <v>74.347826086956516</v>
      </c>
      <c r="Q528" t="s">
        <v>8320</v>
      </c>
      <c r="R528" t="s">
        <v>8321</v>
      </c>
      <c r="S528" s="10">
        <f t="shared" si="50"/>
        <v>42192.383611111109</v>
      </c>
      <c r="T528" s="10">
        <f t="shared" si="51"/>
        <v>42223.499999999993</v>
      </c>
      <c r="U528" s="9">
        <f t="shared" si="52"/>
        <v>31</v>
      </c>
      <c r="V528">
        <f>D528*VLOOKUP(H528,CURR,2)</f>
        <v>1920</v>
      </c>
      <c r="W528">
        <f>E528*VLOOKUP(H528,CURR,2)</f>
        <v>2188.8000000000002</v>
      </c>
      <c r="X528" s="11">
        <f t="shared" si="53"/>
        <v>1.1400000000000001</v>
      </c>
    </row>
    <row r="529" spans="1:2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9">
        <f t="shared" si="49"/>
        <v>63.829113924050631</v>
      </c>
      <c r="Q529" t="s">
        <v>8320</v>
      </c>
      <c r="R529" t="s">
        <v>8321</v>
      </c>
      <c r="S529" s="10">
        <f t="shared" si="50"/>
        <v>42752.997291666667</v>
      </c>
      <c r="T529" s="10">
        <f t="shared" si="51"/>
        <v>42783.461805555555</v>
      </c>
      <c r="U529" s="9">
        <f t="shared" si="52"/>
        <v>30</v>
      </c>
      <c r="V529">
        <f>D529*VLOOKUP(H529,CURR,2)</f>
        <v>10000</v>
      </c>
      <c r="W529">
        <f>E529*VLOOKUP(H529,CURR,2)</f>
        <v>10085</v>
      </c>
      <c r="X529" s="11">
        <f t="shared" si="53"/>
        <v>1.0085</v>
      </c>
    </row>
    <row r="530" spans="1:2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9">
        <f t="shared" si="49"/>
        <v>44.333333333333336</v>
      </c>
      <c r="Q530" t="s">
        <v>8320</v>
      </c>
      <c r="R530" t="s">
        <v>8321</v>
      </c>
      <c r="S530" s="10">
        <f t="shared" si="50"/>
        <v>42155.71188657407</v>
      </c>
      <c r="T530" s="10">
        <f t="shared" si="51"/>
        <v>42176.680555555555</v>
      </c>
      <c r="U530" s="9">
        <f t="shared" si="52"/>
        <v>20</v>
      </c>
      <c r="V530">
        <f>D530*VLOOKUP(H530,CURR,2)</f>
        <v>1150</v>
      </c>
      <c r="W530">
        <f>E530*VLOOKUP(H530,CURR,2)</f>
        <v>1330</v>
      </c>
      <c r="X530" s="11">
        <f t="shared" si="53"/>
        <v>1.1565217391304348</v>
      </c>
    </row>
    <row r="531" spans="1:2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9">
        <f t="shared" si="49"/>
        <v>86.944444444444443</v>
      </c>
      <c r="Q531" t="s">
        <v>8320</v>
      </c>
      <c r="R531" t="s">
        <v>8321</v>
      </c>
      <c r="S531" s="10">
        <f t="shared" si="50"/>
        <v>42724.822847222218</v>
      </c>
      <c r="T531" s="10">
        <f t="shared" si="51"/>
        <v>42745.999999999993</v>
      </c>
      <c r="U531" s="9">
        <f t="shared" si="52"/>
        <v>21</v>
      </c>
      <c r="V531">
        <f>D531*VLOOKUP(H531,CURR,2)</f>
        <v>912</v>
      </c>
      <c r="W531">
        <f>E531*VLOOKUP(H531,CURR,2)</f>
        <v>1189.4000000000001</v>
      </c>
      <c r="X531" s="11">
        <f t="shared" si="53"/>
        <v>1.3041666666666667</v>
      </c>
    </row>
    <row r="532" spans="1:2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9">
        <f t="shared" si="49"/>
        <v>126.55172413793103</v>
      </c>
      <c r="Q532" t="s">
        <v>8320</v>
      </c>
      <c r="R532" t="s">
        <v>8321</v>
      </c>
      <c r="S532" s="10">
        <f t="shared" si="50"/>
        <v>42157.382731481477</v>
      </c>
      <c r="T532" s="10">
        <f t="shared" si="51"/>
        <v>42178.874999999993</v>
      </c>
      <c r="U532" s="9">
        <f t="shared" si="52"/>
        <v>21</v>
      </c>
      <c r="V532">
        <f>D532*VLOOKUP(H532,CURR,2)</f>
        <v>3405</v>
      </c>
      <c r="W532">
        <f>E532*VLOOKUP(H532,CURR,2)</f>
        <v>3670</v>
      </c>
      <c r="X532" s="11">
        <f t="shared" si="53"/>
        <v>1.0778267254038179</v>
      </c>
    </row>
    <row r="533" spans="1:2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9">
        <f t="shared" si="49"/>
        <v>129.03225806451613</v>
      </c>
      <c r="Q533" t="s">
        <v>8320</v>
      </c>
      <c r="R533" t="s">
        <v>8321</v>
      </c>
      <c r="S533" s="10">
        <f t="shared" si="50"/>
        <v>42675.856817129628</v>
      </c>
      <c r="T533" s="10">
        <f t="shared" si="51"/>
        <v>42721.082638888889</v>
      </c>
      <c r="U533" s="9">
        <f t="shared" si="52"/>
        <v>45</v>
      </c>
      <c r="V533">
        <f>D533*VLOOKUP(H533,CURR,2)</f>
        <v>4000</v>
      </c>
      <c r="W533">
        <f>E533*VLOOKUP(H533,CURR,2)</f>
        <v>4000</v>
      </c>
      <c r="X533" s="11">
        <f t="shared" si="53"/>
        <v>1</v>
      </c>
    </row>
    <row r="534" spans="1:2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9">
        <f t="shared" si="49"/>
        <v>71.242774566473983</v>
      </c>
      <c r="Q534" t="s">
        <v>8320</v>
      </c>
      <c r="R534" t="s">
        <v>8321</v>
      </c>
      <c r="S534" s="10">
        <f t="shared" si="50"/>
        <v>42472.798703703702</v>
      </c>
      <c r="T534" s="10">
        <f t="shared" si="51"/>
        <v>42502.798703703702</v>
      </c>
      <c r="U534" s="9">
        <f t="shared" si="52"/>
        <v>30</v>
      </c>
      <c r="V534">
        <f>D534*VLOOKUP(H534,CURR,2)</f>
        <v>10000</v>
      </c>
      <c r="W534">
        <f>E534*VLOOKUP(H534,CURR,2)</f>
        <v>12325</v>
      </c>
      <c r="X534" s="11">
        <f t="shared" si="53"/>
        <v>1.2324999999999999</v>
      </c>
    </row>
    <row r="535" spans="1:2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9">
        <f t="shared" si="49"/>
        <v>117.88235294117646</v>
      </c>
      <c r="Q535" t="s">
        <v>8320</v>
      </c>
      <c r="R535" t="s">
        <v>8321</v>
      </c>
      <c r="S535" s="10">
        <f t="shared" si="50"/>
        <v>42482.226446759254</v>
      </c>
      <c r="T535" s="10">
        <f t="shared" si="51"/>
        <v>42506.226446759254</v>
      </c>
      <c r="U535" s="9">
        <f t="shared" si="52"/>
        <v>24</v>
      </c>
      <c r="V535">
        <f>D535*VLOOKUP(H535,CURR,2)</f>
        <v>2560</v>
      </c>
      <c r="W535">
        <f>E535*VLOOKUP(H535,CURR,2)</f>
        <v>2565.12</v>
      </c>
      <c r="X535" s="11">
        <f t="shared" si="53"/>
        <v>1.002</v>
      </c>
    </row>
    <row r="536" spans="1:2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9">
        <f t="shared" si="49"/>
        <v>327.08333333333331</v>
      </c>
      <c r="Q536" t="s">
        <v>8320</v>
      </c>
      <c r="R536" t="s">
        <v>8321</v>
      </c>
      <c r="S536" s="10">
        <f t="shared" si="50"/>
        <v>42270.602662037032</v>
      </c>
      <c r="T536" s="10">
        <f t="shared" si="51"/>
        <v>42309.749999999993</v>
      </c>
      <c r="U536" s="9">
        <f t="shared" si="52"/>
        <v>39</v>
      </c>
      <c r="V536">
        <f>D536*VLOOKUP(H536,CURR,2)</f>
        <v>1800</v>
      </c>
      <c r="W536">
        <f>E536*VLOOKUP(H536,CURR,2)</f>
        <v>1884</v>
      </c>
      <c r="X536" s="11">
        <f t="shared" si="53"/>
        <v>1.0466666666666666</v>
      </c>
    </row>
    <row r="537" spans="1:2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9">
        <f t="shared" si="49"/>
        <v>34.745762711864408</v>
      </c>
      <c r="Q537" t="s">
        <v>8320</v>
      </c>
      <c r="R537" t="s">
        <v>8321</v>
      </c>
      <c r="S537" s="10">
        <f t="shared" si="50"/>
        <v>42711.336863425924</v>
      </c>
      <c r="T537" s="10">
        <f t="shared" si="51"/>
        <v>42741.336863425924</v>
      </c>
      <c r="U537" s="9">
        <f t="shared" si="52"/>
        <v>30</v>
      </c>
      <c r="V537">
        <f>D537*VLOOKUP(H537,CURR,2)</f>
        <v>2560</v>
      </c>
      <c r="W537">
        <f>E537*VLOOKUP(H537,CURR,2)</f>
        <v>2624</v>
      </c>
      <c r="X537" s="11">
        <f t="shared" si="53"/>
        <v>1.0249999999999999</v>
      </c>
    </row>
    <row r="538" spans="1:2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9">
        <f t="shared" si="49"/>
        <v>100.06410256410257</v>
      </c>
      <c r="Q538" t="s">
        <v>8320</v>
      </c>
      <c r="R538" t="s">
        <v>8321</v>
      </c>
      <c r="S538" s="10">
        <f t="shared" si="50"/>
        <v>42179.136655092589</v>
      </c>
      <c r="T538" s="10">
        <f t="shared" si="51"/>
        <v>42219.541666666664</v>
      </c>
      <c r="U538" s="9">
        <f t="shared" si="52"/>
        <v>40</v>
      </c>
      <c r="V538">
        <f>D538*VLOOKUP(H538,CURR,2)</f>
        <v>4224</v>
      </c>
      <c r="W538">
        <f>E538*VLOOKUP(H538,CURR,2)</f>
        <v>4995.2</v>
      </c>
      <c r="X538" s="11">
        <f t="shared" si="53"/>
        <v>1.1825757575757576</v>
      </c>
    </row>
    <row r="539" spans="1:2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9">
        <f t="shared" si="49"/>
        <v>40.847457627118644</v>
      </c>
      <c r="Q539" t="s">
        <v>8320</v>
      </c>
      <c r="R539" t="s">
        <v>8321</v>
      </c>
      <c r="S539" s="10">
        <f t="shared" si="50"/>
        <v>42282.560081018521</v>
      </c>
      <c r="T539" s="10">
        <f t="shared" si="51"/>
        <v>42312.601747685178</v>
      </c>
      <c r="U539" s="9">
        <f t="shared" si="52"/>
        <v>30</v>
      </c>
      <c r="V539">
        <f>D539*VLOOKUP(H539,CURR,2)</f>
        <v>2000</v>
      </c>
      <c r="W539">
        <f>E539*VLOOKUP(H539,CURR,2)</f>
        <v>2410</v>
      </c>
      <c r="X539" s="11">
        <f t="shared" si="53"/>
        <v>1.2050000000000001</v>
      </c>
    </row>
    <row r="540" spans="1:2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9">
        <f t="shared" si="49"/>
        <v>252.01666666666668</v>
      </c>
      <c r="Q540" t="s">
        <v>8320</v>
      </c>
      <c r="R540" t="s">
        <v>8321</v>
      </c>
      <c r="S540" s="10">
        <f t="shared" si="50"/>
        <v>42473.586377314808</v>
      </c>
      <c r="T540" s="10">
        <f t="shared" si="51"/>
        <v>42503.586377314808</v>
      </c>
      <c r="U540" s="9">
        <f t="shared" si="52"/>
        <v>30</v>
      </c>
      <c r="V540">
        <f>D540*VLOOKUP(H540,CURR,2)</f>
        <v>5000</v>
      </c>
      <c r="W540">
        <f>E540*VLOOKUP(H540,CURR,2)</f>
        <v>15121</v>
      </c>
      <c r="X540" s="11">
        <f t="shared" si="53"/>
        <v>3.0242</v>
      </c>
    </row>
    <row r="541" spans="1:2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9">
        <f t="shared" si="49"/>
        <v>25.161000000000001</v>
      </c>
      <c r="Q541" t="s">
        <v>8320</v>
      </c>
      <c r="R541" t="s">
        <v>8321</v>
      </c>
      <c r="S541" s="10">
        <f t="shared" si="50"/>
        <v>42534.841516203705</v>
      </c>
      <c r="T541" s="10">
        <f t="shared" si="51"/>
        <v>42555.841516203705</v>
      </c>
      <c r="U541" s="9">
        <f t="shared" si="52"/>
        <v>21</v>
      </c>
      <c r="V541">
        <f>D541*VLOOKUP(H541,CURR,2)</f>
        <v>640</v>
      </c>
      <c r="W541">
        <f>E541*VLOOKUP(H541,CURR,2)</f>
        <v>644.12160000000006</v>
      </c>
      <c r="X541" s="11">
        <f t="shared" si="53"/>
        <v>1.00644</v>
      </c>
    </row>
    <row r="542" spans="1:2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9">
        <f t="shared" si="49"/>
        <v>1</v>
      </c>
      <c r="Q542" t="s">
        <v>8322</v>
      </c>
      <c r="R542" t="s">
        <v>8323</v>
      </c>
      <c r="S542" s="10">
        <f t="shared" si="50"/>
        <v>42009.608865740738</v>
      </c>
      <c r="T542" s="10">
        <f t="shared" si="51"/>
        <v>42039.608865740738</v>
      </c>
      <c r="U542" s="9">
        <f t="shared" si="52"/>
        <v>30</v>
      </c>
      <c r="V542">
        <f>D542*VLOOKUP(H542,CURR,2)</f>
        <v>15000</v>
      </c>
      <c r="W542">
        <f>E542*VLOOKUP(H542,CURR,2)</f>
        <v>1</v>
      </c>
      <c r="X542" s="11">
        <f t="shared" si="53"/>
        <v>6.666666666666667E-5</v>
      </c>
    </row>
    <row r="543" spans="1:2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9">
        <f t="shared" si="49"/>
        <v>25</v>
      </c>
      <c r="Q543" t="s">
        <v>8322</v>
      </c>
      <c r="R543" t="s">
        <v>8323</v>
      </c>
      <c r="S543" s="10">
        <f t="shared" si="50"/>
        <v>42275.838356481479</v>
      </c>
      <c r="T543" s="10">
        <f t="shared" si="51"/>
        <v>42305.838356481479</v>
      </c>
      <c r="U543" s="9">
        <f t="shared" si="52"/>
        <v>30</v>
      </c>
      <c r="V543">
        <f>D543*VLOOKUP(H543,CURR,2)</f>
        <v>4500</v>
      </c>
      <c r="W543">
        <f>E543*VLOOKUP(H543,CURR,2)</f>
        <v>25</v>
      </c>
      <c r="X543" s="11">
        <f t="shared" si="53"/>
        <v>5.5555555555555558E-3</v>
      </c>
    </row>
    <row r="544" spans="1:2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9">
        <f t="shared" si="49"/>
        <v>1</v>
      </c>
      <c r="Q544" t="s">
        <v>8322</v>
      </c>
      <c r="R544" t="s">
        <v>8323</v>
      </c>
      <c r="S544" s="10">
        <f t="shared" si="50"/>
        <v>42433.529120370367</v>
      </c>
      <c r="T544" s="10">
        <f t="shared" si="51"/>
        <v>42493.487453703703</v>
      </c>
      <c r="U544" s="9">
        <f t="shared" si="52"/>
        <v>59</v>
      </c>
      <c r="V544">
        <f>D544*VLOOKUP(H544,CURR,2)</f>
        <v>250000</v>
      </c>
      <c r="W544">
        <f>E544*VLOOKUP(H544,CURR,2)</f>
        <v>1</v>
      </c>
      <c r="X544" s="11">
        <f t="shared" si="53"/>
        <v>3.9999999999999998E-6</v>
      </c>
    </row>
    <row r="545" spans="1:2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9">
        <f t="shared" si="49"/>
        <v>35</v>
      </c>
      <c r="Q545" t="s">
        <v>8322</v>
      </c>
      <c r="R545" t="s">
        <v>8323</v>
      </c>
      <c r="S545" s="10">
        <f t="shared" si="50"/>
        <v>41913.88381944444</v>
      </c>
      <c r="T545" s="10">
        <f t="shared" si="51"/>
        <v>41943.88381944444</v>
      </c>
      <c r="U545" s="9">
        <f t="shared" si="52"/>
        <v>30</v>
      </c>
      <c r="V545">
        <f>D545*VLOOKUP(H545,CURR,2)</f>
        <v>15840</v>
      </c>
      <c r="W545">
        <f>E545*VLOOKUP(H545,CURR,2)</f>
        <v>50.4</v>
      </c>
      <c r="X545" s="11">
        <f t="shared" si="53"/>
        <v>3.1818181818181819E-3</v>
      </c>
    </row>
    <row r="546" spans="1:2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9">
        <f t="shared" si="49"/>
        <v>3</v>
      </c>
      <c r="Q546" t="s">
        <v>8322</v>
      </c>
      <c r="R546" t="s">
        <v>8323</v>
      </c>
      <c r="S546" s="10">
        <f t="shared" si="50"/>
        <v>42525.448611111111</v>
      </c>
      <c r="T546" s="10">
        <f t="shared" si="51"/>
        <v>42555.448611111111</v>
      </c>
      <c r="U546" s="9">
        <f t="shared" si="52"/>
        <v>30</v>
      </c>
      <c r="V546">
        <f>D546*VLOOKUP(H546,CURR,2)</f>
        <v>500</v>
      </c>
      <c r="W546">
        <f>E546*VLOOKUP(H546,CURR,2)</f>
        <v>6</v>
      </c>
      <c r="X546" s="11">
        <f t="shared" si="53"/>
        <v>1.2E-2</v>
      </c>
    </row>
    <row r="547" spans="1:2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9">
        <f t="shared" si="49"/>
        <v>402.70588235294116</v>
      </c>
      <c r="Q547" t="s">
        <v>8322</v>
      </c>
      <c r="R547" t="s">
        <v>8323</v>
      </c>
      <c r="S547" s="10">
        <f t="shared" si="50"/>
        <v>42283.38413194444</v>
      </c>
      <c r="T547" s="10">
        <f t="shared" si="51"/>
        <v>42323.425798611112</v>
      </c>
      <c r="U547" s="9">
        <f t="shared" si="52"/>
        <v>40</v>
      </c>
      <c r="V547">
        <f>D547*VLOOKUP(H547,CURR,2)</f>
        <v>56499.999999999993</v>
      </c>
      <c r="W547">
        <f>E547*VLOOKUP(H547,CURR,2)</f>
        <v>15471.96</v>
      </c>
      <c r="X547" s="11">
        <f t="shared" si="53"/>
        <v>0.27384000000000003</v>
      </c>
    </row>
    <row r="548" spans="1:2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9">
        <f t="shared" si="49"/>
        <v>26</v>
      </c>
      <c r="Q548" t="s">
        <v>8322</v>
      </c>
      <c r="R548" t="s">
        <v>8323</v>
      </c>
      <c r="S548" s="10">
        <f t="shared" si="50"/>
        <v>42249.459664351853</v>
      </c>
      <c r="T548" s="10">
        <f t="shared" si="51"/>
        <v>42294.459664351853</v>
      </c>
      <c r="U548" s="9">
        <f t="shared" si="52"/>
        <v>45</v>
      </c>
      <c r="V548">
        <f>D548*VLOOKUP(H548,CURR,2)</f>
        <v>60000</v>
      </c>
      <c r="W548">
        <f>E548*VLOOKUP(H548,CURR,2)</f>
        <v>52</v>
      </c>
      <c r="X548" s="11">
        <f t="shared" si="53"/>
        <v>8.6666666666666663E-4</v>
      </c>
    </row>
    <row r="549" spans="1:2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 t="e">
        <f t="shared" si="49"/>
        <v>#DIV/0!</v>
      </c>
      <c r="Q549" t="s">
        <v>8322</v>
      </c>
      <c r="R549" t="s">
        <v>8323</v>
      </c>
      <c r="S549" s="10">
        <f t="shared" si="50"/>
        <v>42380.488009259258</v>
      </c>
      <c r="T549" s="10">
        <f t="shared" si="51"/>
        <v>42410.488009259258</v>
      </c>
      <c r="U549" s="9">
        <f t="shared" si="52"/>
        <v>30</v>
      </c>
      <c r="V549">
        <f>D549*VLOOKUP(H549,CURR,2)</f>
        <v>9600</v>
      </c>
      <c r="W549">
        <f>E549*VLOOKUP(H549,CURR,2)</f>
        <v>0</v>
      </c>
      <c r="X549" s="11">
        <f t="shared" si="53"/>
        <v>0</v>
      </c>
    </row>
    <row r="550" spans="1:2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9">
        <f t="shared" si="49"/>
        <v>9</v>
      </c>
      <c r="Q550" t="s">
        <v>8322</v>
      </c>
      <c r="R550" t="s">
        <v>8323</v>
      </c>
      <c r="S550" s="10">
        <f t="shared" si="50"/>
        <v>42276.695</v>
      </c>
      <c r="T550" s="10">
        <f t="shared" si="51"/>
        <v>42306.695</v>
      </c>
      <c r="U550" s="9">
        <f t="shared" si="52"/>
        <v>30</v>
      </c>
      <c r="V550">
        <f>D550*VLOOKUP(H550,CURR,2)</f>
        <v>12800</v>
      </c>
      <c r="W550">
        <f>E550*VLOOKUP(H550,CURR,2)</f>
        <v>11.52</v>
      </c>
      <c r="X550" s="11">
        <f t="shared" si="53"/>
        <v>8.9999999999999998E-4</v>
      </c>
    </row>
    <row r="551" spans="1:2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9">
        <f t="shared" si="49"/>
        <v>8.5</v>
      </c>
      <c r="Q551" t="s">
        <v>8322</v>
      </c>
      <c r="R551" t="s">
        <v>8323</v>
      </c>
      <c r="S551" s="10">
        <f t="shared" si="50"/>
        <v>42163.428495370368</v>
      </c>
      <c r="T551" s="10">
        <f t="shared" si="51"/>
        <v>42193.428495370368</v>
      </c>
      <c r="U551" s="9">
        <f t="shared" si="52"/>
        <v>30</v>
      </c>
      <c r="V551">
        <f>D551*VLOOKUP(H551,CURR,2)</f>
        <v>3200</v>
      </c>
      <c r="W551">
        <f>E551*VLOOKUP(H551,CURR,2)</f>
        <v>87.04</v>
      </c>
      <c r="X551" s="11">
        <f t="shared" si="53"/>
        <v>2.7200000000000002E-2</v>
      </c>
    </row>
    <row r="552" spans="1:2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9">
        <f t="shared" si="49"/>
        <v>8.75</v>
      </c>
      <c r="Q552" t="s">
        <v>8322</v>
      </c>
      <c r="R552" t="s">
        <v>8323</v>
      </c>
      <c r="S552" s="10">
        <f t="shared" si="50"/>
        <v>42753.47042824074</v>
      </c>
      <c r="T552" s="10">
        <f t="shared" si="51"/>
        <v>42765.999999999993</v>
      </c>
      <c r="U552" s="9">
        <f t="shared" si="52"/>
        <v>12</v>
      </c>
      <c r="V552">
        <f>D552*VLOOKUP(H552,CURR,2)</f>
        <v>3800</v>
      </c>
      <c r="W552">
        <f>E552*VLOOKUP(H552,CURR,2)</f>
        <v>26.6</v>
      </c>
      <c r="X552" s="11">
        <f t="shared" si="53"/>
        <v>7.0000000000000001E-3</v>
      </c>
    </row>
    <row r="553" spans="1:2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9">
        <f t="shared" si="49"/>
        <v>135.03571428571428</v>
      </c>
      <c r="Q553" t="s">
        <v>8322</v>
      </c>
      <c r="R553" t="s">
        <v>8323</v>
      </c>
      <c r="S553" s="10">
        <f t="shared" si="50"/>
        <v>42173.067407407405</v>
      </c>
      <c r="T553" s="10">
        <f t="shared" si="51"/>
        <v>42217.536805555552</v>
      </c>
      <c r="U553" s="9">
        <f t="shared" si="52"/>
        <v>44</v>
      </c>
      <c r="V553">
        <f>D553*VLOOKUP(H553,CURR,2)</f>
        <v>75000</v>
      </c>
      <c r="W553">
        <f>E553*VLOOKUP(H553,CURR,2)</f>
        <v>3781</v>
      </c>
      <c r="X553" s="11">
        <f t="shared" si="53"/>
        <v>5.0413333333333331E-2</v>
      </c>
    </row>
    <row r="554" spans="1:2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 t="e">
        <f t="shared" si="49"/>
        <v>#DIV/0!</v>
      </c>
      <c r="Q554" t="s">
        <v>8322</v>
      </c>
      <c r="R554" t="s">
        <v>8323</v>
      </c>
      <c r="S554" s="10">
        <f t="shared" si="50"/>
        <v>42318.408518518518</v>
      </c>
      <c r="T554" s="10">
        <f t="shared" si="51"/>
        <v>42378.408518518518</v>
      </c>
      <c r="U554" s="9">
        <f t="shared" si="52"/>
        <v>60</v>
      </c>
      <c r="V554">
        <f>D554*VLOOKUP(H554,CURR,2)</f>
        <v>34200</v>
      </c>
      <c r="W554">
        <f>E554*VLOOKUP(H554,CURR,2)</f>
        <v>0</v>
      </c>
      <c r="X554" s="11">
        <f t="shared" si="53"/>
        <v>0</v>
      </c>
    </row>
    <row r="555" spans="1:2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9">
        <f t="shared" si="49"/>
        <v>20.5</v>
      </c>
      <c r="Q555" t="s">
        <v>8322</v>
      </c>
      <c r="R555" t="s">
        <v>8323</v>
      </c>
      <c r="S555" s="10">
        <f t="shared" si="50"/>
        <v>41927.511469907404</v>
      </c>
      <c r="T555" s="10">
        <f t="shared" si="51"/>
        <v>41957.553136574068</v>
      </c>
      <c r="U555" s="9">
        <f t="shared" si="52"/>
        <v>30</v>
      </c>
      <c r="V555">
        <f>D555*VLOOKUP(H555,CURR,2)</f>
        <v>25000</v>
      </c>
      <c r="W555">
        <f>E555*VLOOKUP(H555,CURR,2)</f>
        <v>123</v>
      </c>
      <c r="X555" s="11">
        <f t="shared" si="53"/>
        <v>4.9199999999999999E-3</v>
      </c>
    </row>
    <row r="556" spans="1:2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9">
        <f t="shared" si="49"/>
        <v>64.36363636363636</v>
      </c>
      <c r="Q556" t="s">
        <v>8322</v>
      </c>
      <c r="R556" t="s">
        <v>8323</v>
      </c>
      <c r="S556" s="10">
        <f t="shared" si="50"/>
        <v>41901.476527777777</v>
      </c>
      <c r="T556" s="10">
        <f t="shared" si="51"/>
        <v>41931.476527777777</v>
      </c>
      <c r="U556" s="9">
        <f t="shared" si="52"/>
        <v>30</v>
      </c>
      <c r="V556">
        <f>D556*VLOOKUP(H556,CURR,2)</f>
        <v>3870</v>
      </c>
      <c r="W556">
        <f>E556*VLOOKUP(H556,CURR,2)</f>
        <v>1416</v>
      </c>
      <c r="X556" s="11">
        <f t="shared" si="53"/>
        <v>0.36589147286821705</v>
      </c>
    </row>
    <row r="557" spans="1:2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 t="e">
        <f t="shared" si="49"/>
        <v>#DIV/0!</v>
      </c>
      <c r="Q557" t="s">
        <v>8322</v>
      </c>
      <c r="R557" t="s">
        <v>8323</v>
      </c>
      <c r="S557" s="10">
        <f t="shared" si="50"/>
        <v>42503.145173611112</v>
      </c>
      <c r="T557" s="10">
        <f t="shared" si="51"/>
        <v>42533.145173611112</v>
      </c>
      <c r="U557" s="9">
        <f t="shared" si="52"/>
        <v>30</v>
      </c>
      <c r="V557">
        <f>D557*VLOOKUP(H557,CURR,2)</f>
        <v>9600</v>
      </c>
      <c r="W557">
        <f>E557*VLOOKUP(H557,CURR,2)</f>
        <v>0</v>
      </c>
      <c r="X557" s="11">
        <f t="shared" si="53"/>
        <v>0</v>
      </c>
    </row>
    <row r="558" spans="1:2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9">
        <f t="shared" si="49"/>
        <v>200</v>
      </c>
      <c r="Q558" t="s">
        <v>8322</v>
      </c>
      <c r="R558" t="s">
        <v>8323</v>
      </c>
      <c r="S558" s="10">
        <f t="shared" si="50"/>
        <v>42345.651817129627</v>
      </c>
      <c r="T558" s="10">
        <f t="shared" si="51"/>
        <v>42375.651817129627</v>
      </c>
      <c r="U558" s="9">
        <f t="shared" si="52"/>
        <v>30</v>
      </c>
      <c r="V558">
        <f>D558*VLOOKUP(H558,CURR,2)</f>
        <v>8000</v>
      </c>
      <c r="W558">
        <f>E558*VLOOKUP(H558,CURR,2)</f>
        <v>200</v>
      </c>
      <c r="X558" s="11">
        <f t="shared" si="53"/>
        <v>2.5000000000000001E-2</v>
      </c>
    </row>
    <row r="559" spans="1:2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9">
        <f t="shared" si="49"/>
        <v>68.3</v>
      </c>
      <c r="Q559" t="s">
        <v>8322</v>
      </c>
      <c r="R559" t="s">
        <v>8323</v>
      </c>
      <c r="S559" s="10">
        <f t="shared" si="50"/>
        <v>42676.733831018515</v>
      </c>
      <c r="T559" s="10">
        <f t="shared" si="51"/>
        <v>42706.775497685179</v>
      </c>
      <c r="U559" s="9">
        <f t="shared" si="52"/>
        <v>30</v>
      </c>
      <c r="V559">
        <f>D559*VLOOKUP(H559,CURR,2)</f>
        <v>169499.99999999997</v>
      </c>
      <c r="W559">
        <f>E559*VLOOKUP(H559,CURR,2)</f>
        <v>1543.58</v>
      </c>
      <c r="X559" s="11">
        <f t="shared" si="53"/>
        <v>9.1066666666666674E-3</v>
      </c>
    </row>
    <row r="560" spans="1:2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 t="e">
        <f t="shared" si="49"/>
        <v>#DIV/0!</v>
      </c>
      <c r="Q560" t="s">
        <v>8322</v>
      </c>
      <c r="R560" t="s">
        <v>8323</v>
      </c>
      <c r="S560" s="10">
        <f t="shared" si="50"/>
        <v>42057.674826388888</v>
      </c>
      <c r="T560" s="10">
        <f t="shared" si="51"/>
        <v>42087.633159722223</v>
      </c>
      <c r="U560" s="9">
        <f t="shared" si="52"/>
        <v>29</v>
      </c>
      <c r="V560">
        <f>D560*VLOOKUP(H560,CURR,2)</f>
        <v>750</v>
      </c>
      <c r="W560">
        <f>E560*VLOOKUP(H560,CURR,2)</f>
        <v>0</v>
      </c>
      <c r="X560" s="11">
        <f t="shared" si="53"/>
        <v>0</v>
      </c>
    </row>
    <row r="561" spans="1:2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9">
        <f t="shared" si="49"/>
        <v>50</v>
      </c>
      <c r="Q561" t="s">
        <v>8322</v>
      </c>
      <c r="R561" t="s">
        <v>8323</v>
      </c>
      <c r="S561" s="10">
        <f t="shared" si="50"/>
        <v>42321.074768518512</v>
      </c>
      <c r="T561" s="10">
        <f t="shared" si="51"/>
        <v>42351.074768518512</v>
      </c>
      <c r="U561" s="9">
        <f t="shared" si="52"/>
        <v>30</v>
      </c>
      <c r="V561">
        <f>D561*VLOOKUP(H561,CURR,2)</f>
        <v>240000</v>
      </c>
      <c r="W561">
        <f>E561*VLOOKUP(H561,CURR,2)</f>
        <v>50</v>
      </c>
      <c r="X561" s="11">
        <f t="shared" si="53"/>
        <v>2.0833333333333335E-4</v>
      </c>
    </row>
    <row r="562" spans="1:2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9">
        <f t="shared" si="49"/>
        <v>4</v>
      </c>
      <c r="Q562" t="s">
        <v>8322</v>
      </c>
      <c r="R562" t="s">
        <v>8323</v>
      </c>
      <c r="S562" s="10">
        <f t="shared" si="50"/>
        <v>41960.563020833331</v>
      </c>
      <c r="T562" s="10">
        <f t="shared" si="51"/>
        <v>41990.563020833331</v>
      </c>
      <c r="U562" s="9">
        <f t="shared" si="52"/>
        <v>30</v>
      </c>
      <c r="V562">
        <f>D562*VLOOKUP(H562,CURR,2)</f>
        <v>76000</v>
      </c>
      <c r="W562">
        <f>E562*VLOOKUP(H562,CURR,2)</f>
        <v>9.120000000000001</v>
      </c>
      <c r="X562" s="11">
        <f t="shared" si="53"/>
        <v>1.2000000000000002E-4</v>
      </c>
    </row>
    <row r="563" spans="1:2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9">
        <f t="shared" si="49"/>
        <v>27.5</v>
      </c>
      <c r="Q563" t="s">
        <v>8322</v>
      </c>
      <c r="R563" t="s">
        <v>8323</v>
      </c>
      <c r="S563" s="10">
        <f t="shared" si="50"/>
        <v>42268.450381944444</v>
      </c>
      <c r="T563" s="10">
        <f t="shared" si="51"/>
        <v>42303.450381944444</v>
      </c>
      <c r="U563" s="9">
        <f t="shared" si="52"/>
        <v>35</v>
      </c>
      <c r="V563">
        <f>D563*VLOOKUP(H563,CURR,2)</f>
        <v>15000</v>
      </c>
      <c r="W563">
        <f>E563*VLOOKUP(H563,CURR,2)</f>
        <v>55</v>
      </c>
      <c r="X563" s="11">
        <f t="shared" si="53"/>
        <v>3.6666666666666666E-3</v>
      </c>
    </row>
    <row r="564" spans="1:2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 t="e">
        <f t="shared" si="49"/>
        <v>#DIV/0!</v>
      </c>
      <c r="Q564" t="s">
        <v>8322</v>
      </c>
      <c r="R564" t="s">
        <v>8323</v>
      </c>
      <c r="S564" s="10">
        <f t="shared" si="50"/>
        <v>42692.180729166663</v>
      </c>
      <c r="T564" s="10">
        <f t="shared" si="51"/>
        <v>42722.180729166663</v>
      </c>
      <c r="U564" s="9">
        <f t="shared" si="52"/>
        <v>30</v>
      </c>
      <c r="V564">
        <f>D564*VLOOKUP(H564,CURR,2)</f>
        <v>56499.999999999993</v>
      </c>
      <c r="W564">
        <f>E564*VLOOKUP(H564,CURR,2)</f>
        <v>0</v>
      </c>
      <c r="X564" s="11">
        <f t="shared" si="53"/>
        <v>0</v>
      </c>
    </row>
    <row r="565" spans="1:2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9">
        <f t="shared" si="49"/>
        <v>34</v>
      </c>
      <c r="Q565" t="s">
        <v>8322</v>
      </c>
      <c r="R565" t="s">
        <v>8323</v>
      </c>
      <c r="S565" s="10">
        <f t="shared" si="50"/>
        <v>42021.861655092587</v>
      </c>
      <c r="T565" s="10">
        <f t="shared" si="51"/>
        <v>42051.861655092587</v>
      </c>
      <c r="U565" s="9">
        <f t="shared" si="52"/>
        <v>30</v>
      </c>
      <c r="V565">
        <f>D565*VLOOKUP(H565,CURR,2)</f>
        <v>54000</v>
      </c>
      <c r="W565">
        <f>E565*VLOOKUP(H565,CURR,2)</f>
        <v>48.96</v>
      </c>
      <c r="X565" s="11">
        <f t="shared" si="53"/>
        <v>9.0666666666666673E-4</v>
      </c>
    </row>
    <row r="566" spans="1:2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9">
        <f t="shared" si="49"/>
        <v>1</v>
      </c>
      <c r="Q566" t="s">
        <v>8322</v>
      </c>
      <c r="R566" t="s">
        <v>8323</v>
      </c>
      <c r="S566" s="10">
        <f t="shared" si="50"/>
        <v>42411.734664351847</v>
      </c>
      <c r="T566" s="10">
        <f t="shared" si="51"/>
        <v>42441.734664351847</v>
      </c>
      <c r="U566" s="9">
        <f t="shared" si="52"/>
        <v>30</v>
      </c>
      <c r="V566">
        <f>D566*VLOOKUP(H566,CURR,2)</f>
        <v>20339.999999999996</v>
      </c>
      <c r="W566">
        <f>E566*VLOOKUP(H566,CURR,2)</f>
        <v>1.1299999999999999</v>
      </c>
      <c r="X566" s="11">
        <f t="shared" si="53"/>
        <v>5.5555555555555558E-5</v>
      </c>
    </row>
    <row r="567" spans="1:2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 t="e">
        <f t="shared" si="49"/>
        <v>#DIV/0!</v>
      </c>
      <c r="Q567" t="s">
        <v>8322</v>
      </c>
      <c r="R567" t="s">
        <v>8323</v>
      </c>
      <c r="S567" s="10">
        <f t="shared" si="50"/>
        <v>42165.576956018514</v>
      </c>
      <c r="T567" s="10">
        <f t="shared" si="51"/>
        <v>42195.576956018514</v>
      </c>
      <c r="U567" s="9">
        <f t="shared" si="52"/>
        <v>30</v>
      </c>
      <c r="V567">
        <f>D567*VLOOKUP(H567,CURR,2)</f>
        <v>32000</v>
      </c>
      <c r="W567">
        <f>E567*VLOOKUP(H567,CURR,2)</f>
        <v>0</v>
      </c>
      <c r="X567" s="11">
        <f t="shared" si="53"/>
        <v>0</v>
      </c>
    </row>
    <row r="568" spans="1:2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9">
        <f t="shared" si="49"/>
        <v>1</v>
      </c>
      <c r="Q568" t="s">
        <v>8322</v>
      </c>
      <c r="R568" t="s">
        <v>8323</v>
      </c>
      <c r="S568" s="10">
        <f t="shared" si="50"/>
        <v>42535.476076388884</v>
      </c>
      <c r="T568" s="10">
        <f t="shared" si="51"/>
        <v>42565.476076388884</v>
      </c>
      <c r="U568" s="9">
        <f t="shared" si="52"/>
        <v>30</v>
      </c>
      <c r="V568">
        <f>D568*VLOOKUP(H568,CURR,2)</f>
        <v>5000</v>
      </c>
      <c r="W568">
        <f>E568*VLOOKUP(H568,CURR,2)</f>
        <v>1</v>
      </c>
      <c r="X568" s="11">
        <f t="shared" si="53"/>
        <v>2.0000000000000001E-4</v>
      </c>
    </row>
    <row r="569" spans="1:2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 t="e">
        <f t="shared" si="49"/>
        <v>#DIV/0!</v>
      </c>
      <c r="Q569" t="s">
        <v>8322</v>
      </c>
      <c r="R569" t="s">
        <v>8323</v>
      </c>
      <c r="S569" s="10">
        <f t="shared" si="50"/>
        <v>41975.634189814817</v>
      </c>
      <c r="T569" s="10">
        <f t="shared" si="51"/>
        <v>42005.634189814817</v>
      </c>
      <c r="U569" s="9">
        <f t="shared" si="52"/>
        <v>30</v>
      </c>
      <c r="V569">
        <f>D569*VLOOKUP(H569,CURR,2)</f>
        <v>10000</v>
      </c>
      <c r="W569">
        <f>E569*VLOOKUP(H569,CURR,2)</f>
        <v>0</v>
      </c>
      <c r="X569" s="11">
        <f t="shared" si="53"/>
        <v>0</v>
      </c>
    </row>
    <row r="570" spans="1:2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9">
        <f t="shared" si="49"/>
        <v>49</v>
      </c>
      <c r="Q570" t="s">
        <v>8322</v>
      </c>
      <c r="R570" t="s">
        <v>8323</v>
      </c>
      <c r="S570" s="10">
        <f t="shared" si="50"/>
        <v>42348.713229166664</v>
      </c>
      <c r="T570" s="10">
        <f t="shared" si="51"/>
        <v>42385.249999999993</v>
      </c>
      <c r="U570" s="9">
        <f t="shared" si="52"/>
        <v>36</v>
      </c>
      <c r="V570">
        <f>D570*VLOOKUP(H570,CURR,2)</f>
        <v>16660</v>
      </c>
      <c r="W570">
        <f>E570*VLOOKUP(H570,CURR,2)</f>
        <v>166.60000000000002</v>
      </c>
      <c r="X570" s="11">
        <f t="shared" si="53"/>
        <v>1.0000000000000002E-2</v>
      </c>
    </row>
    <row r="571" spans="1:2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9">
        <f t="shared" si="49"/>
        <v>20</v>
      </c>
      <c r="Q571" t="s">
        <v>8322</v>
      </c>
      <c r="R571" t="s">
        <v>8323</v>
      </c>
      <c r="S571" s="10">
        <f t="shared" si="50"/>
        <v>42340.639027777775</v>
      </c>
      <c r="T571" s="10">
        <f t="shared" si="51"/>
        <v>42370.639027777775</v>
      </c>
      <c r="U571" s="9">
        <f t="shared" si="52"/>
        <v>30</v>
      </c>
      <c r="V571">
        <f>D571*VLOOKUP(H571,CURR,2)</f>
        <v>1900</v>
      </c>
      <c r="W571">
        <f>E571*VLOOKUP(H571,CURR,2)</f>
        <v>15.2</v>
      </c>
      <c r="X571" s="11">
        <f t="shared" si="53"/>
        <v>8.0000000000000002E-3</v>
      </c>
    </row>
    <row r="572" spans="1:2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9">
        <f t="shared" si="49"/>
        <v>142</v>
      </c>
      <c r="Q572" t="s">
        <v>8322</v>
      </c>
      <c r="R572" t="s">
        <v>8323</v>
      </c>
      <c r="S572" s="10">
        <f t="shared" si="50"/>
        <v>42388.589918981474</v>
      </c>
      <c r="T572" s="10">
        <f t="shared" si="51"/>
        <v>42418.589918981474</v>
      </c>
      <c r="U572" s="9">
        <f t="shared" si="52"/>
        <v>30</v>
      </c>
      <c r="V572">
        <f>D572*VLOOKUP(H572,CURR,2)</f>
        <v>85000</v>
      </c>
      <c r="W572">
        <f>E572*VLOOKUP(H572,CURR,2)</f>
        <v>142</v>
      </c>
      <c r="X572" s="11">
        <f t="shared" si="53"/>
        <v>1.6705882352941177E-3</v>
      </c>
    </row>
    <row r="573" spans="1:2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9">
        <f t="shared" si="49"/>
        <v>53</v>
      </c>
      <c r="Q573" t="s">
        <v>8322</v>
      </c>
      <c r="R573" t="s">
        <v>8323</v>
      </c>
      <c r="S573" s="10">
        <f t="shared" si="50"/>
        <v>42192.607905092591</v>
      </c>
      <c r="T573" s="10">
        <f t="shared" si="51"/>
        <v>42211.957638888889</v>
      </c>
      <c r="U573" s="9">
        <f t="shared" si="52"/>
        <v>19</v>
      </c>
      <c r="V573">
        <f>D573*VLOOKUP(H573,CURR,2)</f>
        <v>25000</v>
      </c>
      <c r="W573">
        <f>E573*VLOOKUP(H573,CURR,2)</f>
        <v>106</v>
      </c>
      <c r="X573" s="11">
        <f t="shared" si="53"/>
        <v>4.2399999999999998E-3</v>
      </c>
    </row>
    <row r="574" spans="1:2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 t="e">
        <f t="shared" si="49"/>
        <v>#DIV/0!</v>
      </c>
      <c r="Q574" t="s">
        <v>8322</v>
      </c>
      <c r="R574" t="s">
        <v>8323</v>
      </c>
      <c r="S574" s="10">
        <f t="shared" si="50"/>
        <v>42282.507962962962</v>
      </c>
      <c r="T574" s="10">
        <f t="shared" si="51"/>
        <v>42312.549629629626</v>
      </c>
      <c r="U574" s="9">
        <f t="shared" si="52"/>
        <v>30</v>
      </c>
      <c r="V574">
        <f>D574*VLOOKUP(H574,CURR,2)</f>
        <v>2500</v>
      </c>
      <c r="W574">
        <f>E574*VLOOKUP(H574,CURR,2)</f>
        <v>0</v>
      </c>
      <c r="X574" s="11">
        <f t="shared" si="53"/>
        <v>0</v>
      </c>
    </row>
    <row r="575" spans="1:2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9">
        <f t="shared" si="49"/>
        <v>38.444444444444443</v>
      </c>
      <c r="Q575" t="s">
        <v>8322</v>
      </c>
      <c r="R575" t="s">
        <v>8323</v>
      </c>
      <c r="S575" s="10">
        <f t="shared" si="50"/>
        <v>41962.841793981475</v>
      </c>
      <c r="T575" s="10">
        <f t="shared" si="51"/>
        <v>42021.841666666667</v>
      </c>
      <c r="U575" s="9">
        <f t="shared" si="52"/>
        <v>58</v>
      </c>
      <c r="V575">
        <f>D575*VLOOKUP(H575,CURR,2)</f>
        <v>88888</v>
      </c>
      <c r="W575">
        <f>E575*VLOOKUP(H575,CURR,2)</f>
        <v>346</v>
      </c>
      <c r="X575" s="11">
        <f t="shared" si="53"/>
        <v>3.892538925389254E-3</v>
      </c>
    </row>
    <row r="576" spans="1:2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9">
        <f t="shared" si="49"/>
        <v>20</v>
      </c>
      <c r="Q576" t="s">
        <v>8322</v>
      </c>
      <c r="R576" t="s">
        <v>8323</v>
      </c>
      <c r="S576" s="10">
        <f t="shared" si="50"/>
        <v>42632.235034722216</v>
      </c>
      <c r="T576" s="10">
        <f t="shared" si="51"/>
        <v>42662.235034722216</v>
      </c>
      <c r="U576" s="9">
        <f t="shared" si="52"/>
        <v>30</v>
      </c>
      <c r="V576">
        <f>D576*VLOOKUP(H576,CURR,2)</f>
        <v>14310.4</v>
      </c>
      <c r="W576">
        <f>E576*VLOOKUP(H576,CURR,2)</f>
        <v>102.4</v>
      </c>
      <c r="X576" s="11">
        <f t="shared" si="53"/>
        <v>7.1556350626118077E-3</v>
      </c>
    </row>
    <row r="577" spans="1:2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9">
        <f t="shared" si="49"/>
        <v>64.75</v>
      </c>
      <c r="Q577" t="s">
        <v>8322</v>
      </c>
      <c r="R577" t="s">
        <v>8323</v>
      </c>
      <c r="S577" s="10">
        <f t="shared" si="50"/>
        <v>42138.484293981477</v>
      </c>
      <c r="T577" s="10">
        <f t="shared" si="51"/>
        <v>42168.484293981477</v>
      </c>
      <c r="U577" s="9">
        <f t="shared" si="52"/>
        <v>30</v>
      </c>
      <c r="V577">
        <f>D577*VLOOKUP(H577,CURR,2)</f>
        <v>67800</v>
      </c>
      <c r="W577">
        <f>E577*VLOOKUP(H577,CURR,2)</f>
        <v>292.66999999999996</v>
      </c>
      <c r="X577" s="11">
        <f t="shared" si="53"/>
        <v>4.3166666666666657E-3</v>
      </c>
    </row>
    <row r="578" spans="1:2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9">
        <f t="shared" si="49"/>
        <v>1</v>
      </c>
      <c r="Q578" t="s">
        <v>8322</v>
      </c>
      <c r="R578" t="s">
        <v>8323</v>
      </c>
      <c r="S578" s="10">
        <f t="shared" si="50"/>
        <v>42031.263333333329</v>
      </c>
      <c r="T578" s="10">
        <f t="shared" si="51"/>
        <v>42091.221666666665</v>
      </c>
      <c r="U578" s="9">
        <f t="shared" si="52"/>
        <v>59</v>
      </c>
      <c r="V578">
        <f>D578*VLOOKUP(H578,CURR,2)</f>
        <v>80000</v>
      </c>
      <c r="W578">
        <f>E578*VLOOKUP(H578,CURR,2)</f>
        <v>1</v>
      </c>
      <c r="X578" s="11">
        <f t="shared" si="53"/>
        <v>1.2500000000000001E-5</v>
      </c>
    </row>
    <row r="579" spans="1:2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E579/D579*100</f>
        <v>0.2</v>
      </c>
      <c r="P579" s="9">
        <f t="shared" ref="P579:P642" si="55">E579/L579</f>
        <v>10</v>
      </c>
      <c r="Q579" t="s">
        <v>8322</v>
      </c>
      <c r="R579" t="s">
        <v>8323</v>
      </c>
      <c r="S579" s="10">
        <f t="shared" ref="S579:S642" si="56">(J579/86400)+25569+(-5/24)</f>
        <v>42450.380810185183</v>
      </c>
      <c r="T579" s="10">
        <f t="shared" ref="T579:T642" si="57">(I579/86400)+25569+(-5/24)</f>
        <v>42510.380810185183</v>
      </c>
      <c r="U579" s="9">
        <f t="shared" ref="U579:U642" si="58">INT(T579-S579)</f>
        <v>60</v>
      </c>
      <c r="V579">
        <f>D579*VLOOKUP(H579,CURR,2)</f>
        <v>5000</v>
      </c>
      <c r="W579">
        <f>E579*VLOOKUP(H579,CURR,2)</f>
        <v>10</v>
      </c>
      <c r="X579" s="11">
        <f t="shared" ref="X579:X642" si="59">W579/V579</f>
        <v>2E-3</v>
      </c>
    </row>
    <row r="580" spans="1:2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9">
        <f t="shared" si="55"/>
        <v>2</v>
      </c>
      <c r="Q580" t="s">
        <v>8322</v>
      </c>
      <c r="R580" t="s">
        <v>8323</v>
      </c>
      <c r="S580" s="10">
        <f t="shared" si="56"/>
        <v>42230.370289351849</v>
      </c>
      <c r="T580" s="10">
        <f t="shared" si="57"/>
        <v>42254.370289351849</v>
      </c>
      <c r="U580" s="9">
        <f t="shared" si="58"/>
        <v>24</v>
      </c>
      <c r="V580">
        <f>D580*VLOOKUP(H580,CURR,2)</f>
        <v>160000</v>
      </c>
      <c r="W580">
        <f>E580*VLOOKUP(H580,CURR,2)</f>
        <v>17.920000000000002</v>
      </c>
      <c r="X580" s="11">
        <f t="shared" si="59"/>
        <v>1.1200000000000001E-4</v>
      </c>
    </row>
    <row r="581" spans="1:2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9">
        <f t="shared" si="55"/>
        <v>35</v>
      </c>
      <c r="Q581" t="s">
        <v>8322</v>
      </c>
      <c r="R581" t="s">
        <v>8323</v>
      </c>
      <c r="S581" s="10">
        <f t="shared" si="56"/>
        <v>41968.643784722219</v>
      </c>
      <c r="T581" s="10">
        <f t="shared" si="57"/>
        <v>41998.643784722219</v>
      </c>
      <c r="U581" s="9">
        <f t="shared" si="58"/>
        <v>30</v>
      </c>
      <c r="V581">
        <f>D581*VLOOKUP(H581,CURR,2)</f>
        <v>12000</v>
      </c>
      <c r="W581">
        <f>E581*VLOOKUP(H581,CURR,2)</f>
        <v>175</v>
      </c>
      <c r="X581" s="11">
        <f t="shared" si="59"/>
        <v>1.4583333333333334E-2</v>
      </c>
    </row>
    <row r="582" spans="1:2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9">
        <f t="shared" si="55"/>
        <v>1</v>
      </c>
      <c r="Q582" t="s">
        <v>8322</v>
      </c>
      <c r="R582" t="s">
        <v>8323</v>
      </c>
      <c r="S582" s="10">
        <f t="shared" si="56"/>
        <v>42605.699849537035</v>
      </c>
      <c r="T582" s="10">
        <f t="shared" si="57"/>
        <v>42635.699849537035</v>
      </c>
      <c r="U582" s="9">
        <f t="shared" si="58"/>
        <v>30</v>
      </c>
      <c r="V582">
        <f>D582*VLOOKUP(H582,CURR,2)</f>
        <v>3000</v>
      </c>
      <c r="W582">
        <f>E582*VLOOKUP(H582,CURR,2)</f>
        <v>1</v>
      </c>
      <c r="X582" s="11">
        <f t="shared" si="59"/>
        <v>3.3333333333333332E-4</v>
      </c>
    </row>
    <row r="583" spans="1:2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 t="e">
        <f t="shared" si="55"/>
        <v>#DIV/0!</v>
      </c>
      <c r="Q583" t="s">
        <v>8322</v>
      </c>
      <c r="R583" t="s">
        <v>8323</v>
      </c>
      <c r="S583" s="10">
        <f t="shared" si="56"/>
        <v>42187.804444444446</v>
      </c>
      <c r="T583" s="10">
        <f t="shared" si="57"/>
        <v>42217.804444444446</v>
      </c>
      <c r="U583" s="9">
        <f t="shared" si="58"/>
        <v>30</v>
      </c>
      <c r="V583">
        <f>D583*VLOOKUP(H583,CURR,2)</f>
        <v>400</v>
      </c>
      <c r="W583">
        <f>E583*VLOOKUP(H583,CURR,2)</f>
        <v>0</v>
      </c>
      <c r="X583" s="11">
        <f t="shared" si="59"/>
        <v>0</v>
      </c>
    </row>
    <row r="584" spans="1:2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 t="e">
        <f t="shared" si="55"/>
        <v>#DIV/0!</v>
      </c>
      <c r="Q584" t="s">
        <v>8322</v>
      </c>
      <c r="R584" t="s">
        <v>8323</v>
      </c>
      <c r="S584" s="10">
        <f t="shared" si="56"/>
        <v>42055.531469907401</v>
      </c>
      <c r="T584" s="10">
        <f t="shared" si="57"/>
        <v>42078.541666666664</v>
      </c>
      <c r="U584" s="9">
        <f t="shared" si="58"/>
        <v>23</v>
      </c>
      <c r="V584">
        <f>D584*VLOOKUP(H584,CURR,2)</f>
        <v>100000</v>
      </c>
      <c r="W584">
        <f>E584*VLOOKUP(H584,CURR,2)</f>
        <v>0</v>
      </c>
      <c r="X584" s="11">
        <f t="shared" si="59"/>
        <v>0</v>
      </c>
    </row>
    <row r="585" spans="1:2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9">
        <f t="shared" si="55"/>
        <v>1</v>
      </c>
      <c r="Q585" t="s">
        <v>8322</v>
      </c>
      <c r="R585" t="s">
        <v>8323</v>
      </c>
      <c r="S585" s="10">
        <f t="shared" si="56"/>
        <v>42052.730173611104</v>
      </c>
      <c r="T585" s="10">
        <f t="shared" si="57"/>
        <v>42082.688506944447</v>
      </c>
      <c r="U585" s="9">
        <f t="shared" si="58"/>
        <v>29</v>
      </c>
      <c r="V585">
        <f>D585*VLOOKUP(H585,CURR,2)</f>
        <v>9000</v>
      </c>
      <c r="W585">
        <f>E585*VLOOKUP(H585,CURR,2)</f>
        <v>1</v>
      </c>
      <c r="X585" s="11">
        <f t="shared" si="59"/>
        <v>1.1111111111111112E-4</v>
      </c>
    </row>
    <row r="586" spans="1:2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9">
        <f t="shared" si="55"/>
        <v>5</v>
      </c>
      <c r="Q586" t="s">
        <v>8322</v>
      </c>
      <c r="R586" t="s">
        <v>8323</v>
      </c>
      <c r="S586" s="10">
        <f t="shared" si="56"/>
        <v>42049.508287037032</v>
      </c>
      <c r="T586" s="10">
        <f t="shared" si="57"/>
        <v>42079.466620370367</v>
      </c>
      <c r="U586" s="9">
        <f t="shared" si="58"/>
        <v>29</v>
      </c>
      <c r="V586">
        <f>D586*VLOOKUP(H586,CURR,2)</f>
        <v>1000</v>
      </c>
      <c r="W586">
        <f>E586*VLOOKUP(H586,CURR,2)</f>
        <v>10</v>
      </c>
      <c r="X586" s="11">
        <f t="shared" si="59"/>
        <v>0.01</v>
      </c>
    </row>
    <row r="587" spans="1:2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 t="e">
        <f t="shared" si="55"/>
        <v>#DIV/0!</v>
      </c>
      <c r="Q587" t="s">
        <v>8322</v>
      </c>
      <c r="R587" t="s">
        <v>8323</v>
      </c>
      <c r="S587" s="10">
        <f t="shared" si="56"/>
        <v>42283.182604166665</v>
      </c>
      <c r="T587" s="10">
        <f t="shared" si="57"/>
        <v>42338.791666666664</v>
      </c>
      <c r="U587" s="9">
        <f t="shared" si="58"/>
        <v>55</v>
      </c>
      <c r="V587">
        <f>D587*VLOOKUP(H587,CURR,2)</f>
        <v>11520</v>
      </c>
      <c r="W587">
        <f>E587*VLOOKUP(H587,CURR,2)</f>
        <v>0</v>
      </c>
      <c r="X587" s="11">
        <f t="shared" si="59"/>
        <v>0</v>
      </c>
    </row>
    <row r="588" spans="1:2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9">
        <f t="shared" si="55"/>
        <v>14</v>
      </c>
      <c r="Q588" t="s">
        <v>8322</v>
      </c>
      <c r="R588" t="s">
        <v>8323</v>
      </c>
      <c r="S588" s="10">
        <f t="shared" si="56"/>
        <v>42020.645914351851</v>
      </c>
      <c r="T588" s="10">
        <f t="shared" si="57"/>
        <v>42050.645914351851</v>
      </c>
      <c r="U588" s="9">
        <f t="shared" si="58"/>
        <v>30</v>
      </c>
      <c r="V588">
        <f>D588*VLOOKUP(H588,CURR,2)</f>
        <v>10000</v>
      </c>
      <c r="W588">
        <f>E588*VLOOKUP(H588,CURR,2)</f>
        <v>56</v>
      </c>
      <c r="X588" s="11">
        <f t="shared" si="59"/>
        <v>5.5999999999999999E-3</v>
      </c>
    </row>
    <row r="589" spans="1:2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9">
        <f t="shared" si="55"/>
        <v>389.28571428571428</v>
      </c>
      <c r="Q589" t="s">
        <v>8322</v>
      </c>
      <c r="R589" t="s">
        <v>8323</v>
      </c>
      <c r="S589" s="10">
        <f t="shared" si="56"/>
        <v>42080.548993055556</v>
      </c>
      <c r="T589" s="10">
        <f t="shared" si="57"/>
        <v>42110.548993055556</v>
      </c>
      <c r="U589" s="9">
        <f t="shared" si="58"/>
        <v>30</v>
      </c>
      <c r="V589">
        <f>D589*VLOOKUP(H589,CURR,2)</f>
        <v>22800</v>
      </c>
      <c r="W589">
        <f>E589*VLOOKUP(H589,CURR,2)</f>
        <v>2071</v>
      </c>
      <c r="X589" s="11">
        <f t="shared" si="59"/>
        <v>9.0833333333333335E-2</v>
      </c>
    </row>
    <row r="590" spans="1:2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9">
        <f t="shared" si="55"/>
        <v>150.5</v>
      </c>
      <c r="Q590" t="s">
        <v>8322</v>
      </c>
      <c r="R590" t="s">
        <v>8323</v>
      </c>
      <c r="S590" s="10">
        <f t="shared" si="56"/>
        <v>42631.561180555553</v>
      </c>
      <c r="T590" s="10">
        <f t="shared" si="57"/>
        <v>42691.602847222217</v>
      </c>
      <c r="U590" s="9">
        <f t="shared" si="58"/>
        <v>60</v>
      </c>
      <c r="V590">
        <f>D590*VLOOKUP(H590,CURR,2)</f>
        <v>10169.999999999998</v>
      </c>
      <c r="W590">
        <f>E590*VLOOKUP(H590,CURR,2)</f>
        <v>340.13</v>
      </c>
      <c r="X590" s="11">
        <f t="shared" si="59"/>
        <v>3.344444444444445E-2</v>
      </c>
    </row>
    <row r="591" spans="1:2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9">
        <f t="shared" si="55"/>
        <v>1</v>
      </c>
      <c r="Q591" t="s">
        <v>8322</v>
      </c>
      <c r="R591" t="s">
        <v>8323</v>
      </c>
      <c r="S591" s="10">
        <f t="shared" si="56"/>
        <v>42178.406238425923</v>
      </c>
      <c r="T591" s="10">
        <f t="shared" si="57"/>
        <v>42193.406238425923</v>
      </c>
      <c r="U591" s="9">
        <f t="shared" si="58"/>
        <v>15</v>
      </c>
      <c r="V591">
        <f>D591*VLOOKUP(H591,CURR,2)</f>
        <v>7500</v>
      </c>
      <c r="W591">
        <f>E591*VLOOKUP(H591,CURR,2)</f>
        <v>1</v>
      </c>
      <c r="X591" s="11">
        <f t="shared" si="59"/>
        <v>1.3333333333333334E-4</v>
      </c>
    </row>
    <row r="592" spans="1:2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9">
        <f t="shared" si="55"/>
        <v>24.777777777777779</v>
      </c>
      <c r="Q592" t="s">
        <v>8322</v>
      </c>
      <c r="R592" t="s">
        <v>8323</v>
      </c>
      <c r="S592" s="10">
        <f t="shared" si="56"/>
        <v>42377.34642361111</v>
      </c>
      <c r="T592" s="10">
        <f t="shared" si="57"/>
        <v>42408.334027777775</v>
      </c>
      <c r="U592" s="9">
        <f t="shared" si="58"/>
        <v>30</v>
      </c>
      <c r="V592">
        <f>D592*VLOOKUP(H592,CURR,2)</f>
        <v>6400</v>
      </c>
      <c r="W592">
        <f>E592*VLOOKUP(H592,CURR,2)</f>
        <v>285.44</v>
      </c>
      <c r="X592" s="11">
        <f t="shared" si="59"/>
        <v>4.4600000000000001E-2</v>
      </c>
    </row>
    <row r="593" spans="1:2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9">
        <f t="shared" si="55"/>
        <v>30.5</v>
      </c>
      <c r="Q593" t="s">
        <v>8322</v>
      </c>
      <c r="R593" t="s">
        <v>8323</v>
      </c>
      <c r="S593" s="10">
        <f t="shared" si="56"/>
        <v>42177.334837962961</v>
      </c>
      <c r="T593" s="10">
        <f t="shared" si="57"/>
        <v>42207.334837962961</v>
      </c>
      <c r="U593" s="9">
        <f t="shared" si="58"/>
        <v>30</v>
      </c>
      <c r="V593">
        <f>D593*VLOOKUP(H593,CURR,2)</f>
        <v>100000</v>
      </c>
      <c r="W593">
        <f>E593*VLOOKUP(H593,CURR,2)</f>
        <v>61</v>
      </c>
      <c r="X593" s="11">
        <f t="shared" si="59"/>
        <v>6.0999999999999997E-4</v>
      </c>
    </row>
    <row r="594" spans="1:2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9">
        <f t="shared" si="55"/>
        <v>250</v>
      </c>
      <c r="Q594" t="s">
        <v>8322</v>
      </c>
      <c r="R594" t="s">
        <v>8323</v>
      </c>
      <c r="S594" s="10">
        <f t="shared" si="56"/>
        <v>41946.023842592593</v>
      </c>
      <c r="T594" s="10">
        <f t="shared" si="57"/>
        <v>41976.023842592585</v>
      </c>
      <c r="U594" s="9">
        <f t="shared" si="58"/>
        <v>29</v>
      </c>
      <c r="V594">
        <f>D594*VLOOKUP(H594,CURR,2)</f>
        <v>7500</v>
      </c>
      <c r="W594">
        <f>E594*VLOOKUP(H594,CURR,2)</f>
        <v>250</v>
      </c>
      <c r="X594" s="11">
        <f t="shared" si="59"/>
        <v>3.3333333333333333E-2</v>
      </c>
    </row>
    <row r="595" spans="1:2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9">
        <f t="shared" si="55"/>
        <v>16.428571428571427</v>
      </c>
      <c r="Q595" t="s">
        <v>8322</v>
      </c>
      <c r="R595" t="s">
        <v>8323</v>
      </c>
      <c r="S595" s="10">
        <f t="shared" si="56"/>
        <v>42070.469270833331</v>
      </c>
      <c r="T595" s="10">
        <f t="shared" si="57"/>
        <v>42100.427604166667</v>
      </c>
      <c r="U595" s="9">
        <f t="shared" si="58"/>
        <v>29</v>
      </c>
      <c r="V595">
        <f>D595*VLOOKUP(H595,CURR,2)</f>
        <v>640</v>
      </c>
      <c r="W595">
        <f>E595*VLOOKUP(H595,CURR,2)</f>
        <v>147.20000000000002</v>
      </c>
      <c r="X595" s="11">
        <f t="shared" si="59"/>
        <v>0.23000000000000004</v>
      </c>
    </row>
    <row r="596" spans="1:2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9">
        <f t="shared" si="55"/>
        <v>13</v>
      </c>
      <c r="Q596" t="s">
        <v>8322</v>
      </c>
      <c r="R596" t="s">
        <v>8323</v>
      </c>
      <c r="S596" s="10">
        <f t="shared" si="56"/>
        <v>42446.571828703702</v>
      </c>
      <c r="T596" s="10">
        <f t="shared" si="57"/>
        <v>42476.571828703702</v>
      </c>
      <c r="U596" s="9">
        <f t="shared" si="58"/>
        <v>30</v>
      </c>
      <c r="V596">
        <f>D596*VLOOKUP(H596,CURR,2)</f>
        <v>25000</v>
      </c>
      <c r="W596">
        <f>E596*VLOOKUP(H596,CURR,2)</f>
        <v>26</v>
      </c>
      <c r="X596" s="11">
        <f t="shared" si="59"/>
        <v>1.0399999999999999E-3</v>
      </c>
    </row>
    <row r="597" spans="1:2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9">
        <f t="shared" si="55"/>
        <v>53.25</v>
      </c>
      <c r="Q597" t="s">
        <v>8322</v>
      </c>
      <c r="R597" t="s">
        <v>8323</v>
      </c>
      <c r="S597" s="10">
        <f t="shared" si="56"/>
        <v>42082.861550925925</v>
      </c>
      <c r="T597" s="10">
        <f t="shared" si="57"/>
        <v>42127.861550925925</v>
      </c>
      <c r="U597" s="9">
        <f t="shared" si="58"/>
        <v>45</v>
      </c>
      <c r="V597">
        <f>D597*VLOOKUP(H597,CURR,2)</f>
        <v>100000</v>
      </c>
      <c r="W597">
        <f>E597*VLOOKUP(H597,CURR,2)</f>
        <v>426</v>
      </c>
      <c r="X597" s="11">
        <f t="shared" si="59"/>
        <v>4.2599999999999999E-3</v>
      </c>
    </row>
    <row r="598" spans="1:2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9">
        <f t="shared" si="55"/>
        <v>3</v>
      </c>
      <c r="Q598" t="s">
        <v>8322</v>
      </c>
      <c r="R598" t="s">
        <v>8323</v>
      </c>
      <c r="S598" s="10">
        <f t="shared" si="56"/>
        <v>42646.688564814809</v>
      </c>
      <c r="T598" s="10">
        <f t="shared" si="57"/>
        <v>42676.688564814809</v>
      </c>
      <c r="U598" s="9">
        <f t="shared" si="58"/>
        <v>30</v>
      </c>
      <c r="V598">
        <f>D598*VLOOKUP(H598,CURR,2)</f>
        <v>20000</v>
      </c>
      <c r="W598">
        <f>E598*VLOOKUP(H598,CURR,2)</f>
        <v>6</v>
      </c>
      <c r="X598" s="11">
        <f t="shared" si="59"/>
        <v>2.9999999999999997E-4</v>
      </c>
    </row>
    <row r="599" spans="1:2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9">
        <f t="shared" si="55"/>
        <v>10</v>
      </c>
      <c r="Q599" t="s">
        <v>8322</v>
      </c>
      <c r="R599" t="s">
        <v>8323</v>
      </c>
      <c r="S599" s="10">
        <f t="shared" si="56"/>
        <v>42545.496932870366</v>
      </c>
      <c r="T599" s="10">
        <f t="shared" si="57"/>
        <v>42582.458333333336</v>
      </c>
      <c r="U599" s="9">
        <f t="shared" si="58"/>
        <v>36</v>
      </c>
      <c r="V599">
        <f>D599*VLOOKUP(H599,CURR,2)</f>
        <v>7500</v>
      </c>
      <c r="W599">
        <f>E599*VLOOKUP(H599,CURR,2)</f>
        <v>20</v>
      </c>
      <c r="X599" s="11">
        <f t="shared" si="59"/>
        <v>2.6666666666666666E-3</v>
      </c>
    </row>
    <row r="600" spans="1:2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9">
        <f t="shared" si="55"/>
        <v>121.42857142857143</v>
      </c>
      <c r="Q600" t="s">
        <v>8322</v>
      </c>
      <c r="R600" t="s">
        <v>8323</v>
      </c>
      <c r="S600" s="10">
        <f t="shared" si="56"/>
        <v>41947.793761574074</v>
      </c>
      <c r="T600" s="10">
        <f t="shared" si="57"/>
        <v>41977.793761574074</v>
      </c>
      <c r="U600" s="9">
        <f t="shared" si="58"/>
        <v>30</v>
      </c>
      <c r="V600">
        <f>D600*VLOOKUP(H600,CURR,2)</f>
        <v>2500</v>
      </c>
      <c r="W600">
        <f>E600*VLOOKUP(H600,CURR,2)</f>
        <v>850</v>
      </c>
      <c r="X600" s="11">
        <f t="shared" si="59"/>
        <v>0.34</v>
      </c>
    </row>
    <row r="601" spans="1:2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9">
        <f t="shared" si="55"/>
        <v>15.5</v>
      </c>
      <c r="Q601" t="s">
        <v>8322</v>
      </c>
      <c r="R601" t="s">
        <v>8323</v>
      </c>
      <c r="S601" s="10">
        <f t="shared" si="56"/>
        <v>42047.604189814818</v>
      </c>
      <c r="T601" s="10">
        <f t="shared" si="57"/>
        <v>42071.427777777775</v>
      </c>
      <c r="U601" s="9">
        <f t="shared" si="58"/>
        <v>23</v>
      </c>
      <c r="V601">
        <f>D601*VLOOKUP(H601,CURR,2)</f>
        <v>50000</v>
      </c>
      <c r="W601">
        <f>E601*VLOOKUP(H601,CURR,2)</f>
        <v>31</v>
      </c>
      <c r="X601" s="11">
        <f t="shared" si="59"/>
        <v>6.2E-4</v>
      </c>
    </row>
    <row r="602" spans="1:2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9">
        <f t="shared" si="55"/>
        <v>100</v>
      </c>
      <c r="Q602" t="s">
        <v>8322</v>
      </c>
      <c r="R602" t="s">
        <v>8323</v>
      </c>
      <c r="S602" s="10">
        <f t="shared" si="56"/>
        <v>42073.589837962958</v>
      </c>
      <c r="T602" s="10">
        <f t="shared" si="57"/>
        <v>42133.589837962958</v>
      </c>
      <c r="U602" s="9">
        <f t="shared" si="58"/>
        <v>60</v>
      </c>
      <c r="V602">
        <f>D602*VLOOKUP(H602,CURR,2)</f>
        <v>5000</v>
      </c>
      <c r="W602">
        <f>E602*VLOOKUP(H602,CURR,2)</f>
        <v>100</v>
      </c>
      <c r="X602" s="11">
        <f t="shared" si="59"/>
        <v>0.02</v>
      </c>
    </row>
    <row r="603" spans="1:2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9">
        <f t="shared" si="55"/>
        <v>23.333333333333332</v>
      </c>
      <c r="Q603" t="s">
        <v>8322</v>
      </c>
      <c r="R603" t="s">
        <v>8323</v>
      </c>
      <c r="S603" s="10">
        <f t="shared" si="56"/>
        <v>41969.64975694444</v>
      </c>
      <c r="T603" s="10">
        <f t="shared" si="57"/>
        <v>41999.64975694444</v>
      </c>
      <c r="U603" s="9">
        <f t="shared" si="58"/>
        <v>30</v>
      </c>
      <c r="V603">
        <f>D603*VLOOKUP(H603,CURR,2)</f>
        <v>7600</v>
      </c>
      <c r="W603">
        <f>E603*VLOOKUP(H603,CURR,2)</f>
        <v>106.4</v>
      </c>
      <c r="X603" s="11">
        <f t="shared" si="59"/>
        <v>1.4E-2</v>
      </c>
    </row>
    <row r="604" spans="1:2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 t="e">
        <f t="shared" si="55"/>
        <v>#DIV/0!</v>
      </c>
      <c r="Q604" t="s">
        <v>8322</v>
      </c>
      <c r="R604" t="s">
        <v>8323</v>
      </c>
      <c r="S604" s="10">
        <f t="shared" si="56"/>
        <v>42143.585821759254</v>
      </c>
      <c r="T604" s="10">
        <f t="shared" si="57"/>
        <v>42173.585821759254</v>
      </c>
      <c r="U604" s="9">
        <f t="shared" si="58"/>
        <v>30</v>
      </c>
      <c r="V604">
        <f>D604*VLOOKUP(H604,CURR,2)</f>
        <v>70000</v>
      </c>
      <c r="W604">
        <f>E604*VLOOKUP(H604,CURR,2)</f>
        <v>0</v>
      </c>
      <c r="X604" s="11">
        <f t="shared" si="59"/>
        <v>0</v>
      </c>
    </row>
    <row r="605" spans="1:2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9">
        <f t="shared" si="55"/>
        <v>45.386153846153846</v>
      </c>
      <c r="Q605" t="s">
        <v>8322</v>
      </c>
      <c r="R605" t="s">
        <v>8323</v>
      </c>
      <c r="S605" s="10">
        <f t="shared" si="56"/>
        <v>41835.430821759255</v>
      </c>
      <c r="T605" s="10">
        <f t="shared" si="57"/>
        <v>41865.430821759255</v>
      </c>
      <c r="U605" s="9">
        <f t="shared" si="58"/>
        <v>30</v>
      </c>
      <c r="V605">
        <f>D605*VLOOKUP(H605,CURR,2)</f>
        <v>15000</v>
      </c>
      <c r="W605">
        <f>E605*VLOOKUP(H605,CURR,2)</f>
        <v>590.02</v>
      </c>
      <c r="X605" s="11">
        <f t="shared" si="59"/>
        <v>3.9334666666666664E-2</v>
      </c>
    </row>
    <row r="606" spans="1:2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 t="e">
        <f t="shared" si="55"/>
        <v>#DIV/0!</v>
      </c>
      <c r="Q606" t="s">
        <v>8322</v>
      </c>
      <c r="R606" t="s">
        <v>8323</v>
      </c>
      <c r="S606" s="10">
        <f t="shared" si="56"/>
        <v>41848.827037037037</v>
      </c>
      <c r="T606" s="10">
        <f t="shared" si="57"/>
        <v>41878.827037037037</v>
      </c>
      <c r="U606" s="9">
        <f t="shared" si="58"/>
        <v>30</v>
      </c>
      <c r="V606">
        <f>D606*VLOOKUP(H606,CURR,2)</f>
        <v>1500</v>
      </c>
      <c r="W606">
        <f>E606*VLOOKUP(H606,CURR,2)</f>
        <v>0</v>
      </c>
      <c r="X606" s="11">
        <f t="shared" si="59"/>
        <v>0</v>
      </c>
    </row>
    <row r="607" spans="1:2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9">
        <f t="shared" si="55"/>
        <v>16.375</v>
      </c>
      <c r="Q607" t="s">
        <v>8322</v>
      </c>
      <c r="R607" t="s">
        <v>8323</v>
      </c>
      <c r="S607" s="10">
        <f t="shared" si="56"/>
        <v>42194.149398148147</v>
      </c>
      <c r="T607" s="10">
        <f t="shared" si="57"/>
        <v>42239.149398148147</v>
      </c>
      <c r="U607" s="9">
        <f t="shared" si="58"/>
        <v>45</v>
      </c>
      <c r="V607">
        <f>D607*VLOOKUP(H607,CURR,2)</f>
        <v>5000</v>
      </c>
      <c r="W607">
        <f>E607*VLOOKUP(H607,CURR,2)</f>
        <v>131</v>
      </c>
      <c r="X607" s="11">
        <f t="shared" si="59"/>
        <v>2.6200000000000001E-2</v>
      </c>
    </row>
    <row r="608" spans="1:2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9">
        <f t="shared" si="55"/>
        <v>10</v>
      </c>
      <c r="Q608" t="s">
        <v>8322</v>
      </c>
      <c r="R608" t="s">
        <v>8323</v>
      </c>
      <c r="S608" s="10">
        <f t="shared" si="56"/>
        <v>42102.442233796297</v>
      </c>
      <c r="T608" s="10">
        <f t="shared" si="57"/>
        <v>42148.416666666664</v>
      </c>
      <c r="U608" s="9">
        <f t="shared" si="58"/>
        <v>45</v>
      </c>
      <c r="V608">
        <f>D608*VLOOKUP(H608,CURR,2)</f>
        <v>5649.9999999999991</v>
      </c>
      <c r="W608">
        <f>E608*VLOOKUP(H608,CURR,2)</f>
        <v>11.299999999999999</v>
      </c>
      <c r="X608" s="11">
        <f t="shared" si="59"/>
        <v>2E-3</v>
      </c>
    </row>
    <row r="609" spans="1:2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 t="e">
        <f t="shared" si="55"/>
        <v>#DIV/0!</v>
      </c>
      <c r="Q609" t="s">
        <v>8322</v>
      </c>
      <c r="R609" t="s">
        <v>8323</v>
      </c>
      <c r="S609" s="10">
        <f t="shared" si="56"/>
        <v>42300.617314814815</v>
      </c>
      <c r="T609" s="10">
        <f t="shared" si="57"/>
        <v>42330.65898148148</v>
      </c>
      <c r="U609" s="9">
        <f t="shared" si="58"/>
        <v>30</v>
      </c>
      <c r="V609">
        <f>D609*VLOOKUP(H609,CURR,2)</f>
        <v>250</v>
      </c>
      <c r="W609">
        <f>E609*VLOOKUP(H609,CURR,2)</f>
        <v>0</v>
      </c>
      <c r="X609" s="11">
        <f t="shared" si="59"/>
        <v>0</v>
      </c>
    </row>
    <row r="610" spans="1:2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9">
        <f t="shared" si="55"/>
        <v>292.2</v>
      </c>
      <c r="Q610" t="s">
        <v>8322</v>
      </c>
      <c r="R610" t="s">
        <v>8323</v>
      </c>
      <c r="S610" s="10">
        <f t="shared" si="56"/>
        <v>42140.712731481479</v>
      </c>
      <c r="T610" s="10">
        <f t="shared" si="57"/>
        <v>42170.712731481479</v>
      </c>
      <c r="U610" s="9">
        <f t="shared" si="58"/>
        <v>30</v>
      </c>
      <c r="V610">
        <f>D610*VLOOKUP(H610,CURR,2)</f>
        <v>150000</v>
      </c>
      <c r="W610">
        <f>E610*VLOOKUP(H610,CURR,2)</f>
        <v>1461</v>
      </c>
      <c r="X610" s="11">
        <f t="shared" si="59"/>
        <v>9.7400000000000004E-3</v>
      </c>
    </row>
    <row r="611" spans="1:2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9">
        <f t="shared" si="55"/>
        <v>5</v>
      </c>
      <c r="Q611" t="s">
        <v>8322</v>
      </c>
      <c r="R611" t="s">
        <v>8323</v>
      </c>
      <c r="S611" s="10">
        <f t="shared" si="56"/>
        <v>42306.825740740744</v>
      </c>
      <c r="T611" s="10">
        <f t="shared" si="57"/>
        <v>42336.867407407401</v>
      </c>
      <c r="U611" s="9">
        <f t="shared" si="58"/>
        <v>30</v>
      </c>
      <c r="V611">
        <f>D611*VLOOKUP(H611,CURR,2)</f>
        <v>998.4</v>
      </c>
      <c r="W611">
        <f>E611*VLOOKUP(H611,CURR,2)</f>
        <v>6.4</v>
      </c>
      <c r="X611" s="11">
        <f t="shared" si="59"/>
        <v>6.4102564102564109E-3</v>
      </c>
    </row>
    <row r="612" spans="1:2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 t="e">
        <f t="shared" si="55"/>
        <v>#DIV/0!</v>
      </c>
      <c r="Q612" t="s">
        <v>8322</v>
      </c>
      <c r="R612" t="s">
        <v>8323</v>
      </c>
      <c r="S612" s="10">
        <f t="shared" si="56"/>
        <v>42086.622523148144</v>
      </c>
      <c r="T612" s="10">
        <f t="shared" si="57"/>
        <v>42116.622523148144</v>
      </c>
      <c r="U612" s="9">
        <f t="shared" si="58"/>
        <v>30</v>
      </c>
      <c r="V612">
        <f>D612*VLOOKUP(H612,CURR,2)</f>
        <v>13803</v>
      </c>
      <c r="W612">
        <f>E612*VLOOKUP(H612,CURR,2)</f>
        <v>0</v>
      </c>
      <c r="X612" s="11">
        <f t="shared" si="59"/>
        <v>0</v>
      </c>
    </row>
    <row r="613" spans="1:2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 t="e">
        <f t="shared" si="55"/>
        <v>#DIV/0!</v>
      </c>
      <c r="Q613" t="s">
        <v>8322</v>
      </c>
      <c r="R613" t="s">
        <v>8323</v>
      </c>
      <c r="S613" s="10">
        <f t="shared" si="56"/>
        <v>42328.352280092593</v>
      </c>
      <c r="T613" s="10">
        <f t="shared" si="57"/>
        <v>42388.352280092593</v>
      </c>
      <c r="U613" s="9">
        <f t="shared" si="58"/>
        <v>60</v>
      </c>
      <c r="V613">
        <f>D613*VLOOKUP(H613,CURR,2)</f>
        <v>90399.999999999985</v>
      </c>
      <c r="W613">
        <f>E613*VLOOKUP(H613,CURR,2)</f>
        <v>0</v>
      </c>
      <c r="X613" s="11">
        <f t="shared" si="59"/>
        <v>0</v>
      </c>
    </row>
    <row r="614" spans="1:2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 t="e">
        <f t="shared" si="55"/>
        <v>#DIV/0!</v>
      </c>
      <c r="Q614" t="s">
        <v>8322</v>
      </c>
      <c r="R614" t="s">
        <v>8323</v>
      </c>
      <c r="S614" s="10">
        <f t="shared" si="56"/>
        <v>42584.823449074072</v>
      </c>
      <c r="T614" s="10">
        <f t="shared" si="57"/>
        <v>42614.823449074072</v>
      </c>
      <c r="U614" s="9">
        <f t="shared" si="58"/>
        <v>30</v>
      </c>
      <c r="V614">
        <f>D614*VLOOKUP(H614,CURR,2)</f>
        <v>11299.999999999998</v>
      </c>
      <c r="W614">
        <f>E614*VLOOKUP(H614,CURR,2)</f>
        <v>0</v>
      </c>
      <c r="X614" s="11">
        <f t="shared" si="59"/>
        <v>0</v>
      </c>
    </row>
    <row r="615" spans="1:2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9">
        <f t="shared" si="55"/>
        <v>105.93388429752066</v>
      </c>
      <c r="Q615" t="s">
        <v>8322</v>
      </c>
      <c r="R615" t="s">
        <v>8323</v>
      </c>
      <c r="S615" s="10">
        <f t="shared" si="56"/>
        <v>42247.288425925923</v>
      </c>
      <c r="T615" s="10">
        <f t="shared" si="57"/>
        <v>42277.999305555553</v>
      </c>
      <c r="U615" s="9">
        <f t="shared" si="58"/>
        <v>30</v>
      </c>
      <c r="V615">
        <f>D615*VLOOKUP(H615,CURR,2)</f>
        <v>60000</v>
      </c>
      <c r="W615">
        <f>E615*VLOOKUP(H615,CURR,2)</f>
        <v>12818</v>
      </c>
      <c r="X615" s="11">
        <f t="shared" si="59"/>
        <v>0.21363333333333334</v>
      </c>
    </row>
    <row r="616" spans="1:2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 t="e">
        <f t="shared" si="55"/>
        <v>#DIV/0!</v>
      </c>
      <c r="Q616" t="s">
        <v>8322</v>
      </c>
      <c r="R616" t="s">
        <v>8323</v>
      </c>
      <c r="S616" s="10">
        <f t="shared" si="56"/>
        <v>42514.853472222218</v>
      </c>
      <c r="T616" s="10">
        <f t="shared" si="57"/>
        <v>42544.853472222218</v>
      </c>
      <c r="U616" s="9">
        <f t="shared" si="58"/>
        <v>30</v>
      </c>
      <c r="V616">
        <f>D616*VLOOKUP(H616,CURR,2)</f>
        <v>10000</v>
      </c>
      <c r="W616">
        <f>E616*VLOOKUP(H616,CURR,2)</f>
        <v>0</v>
      </c>
      <c r="X616" s="11">
        <f t="shared" si="59"/>
        <v>0</v>
      </c>
    </row>
    <row r="617" spans="1:2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 t="e">
        <f t="shared" si="55"/>
        <v>#DIV/0!</v>
      </c>
      <c r="Q617" t="s">
        <v>8322</v>
      </c>
      <c r="R617" t="s">
        <v>8323</v>
      </c>
      <c r="S617" s="10">
        <f t="shared" si="56"/>
        <v>42241.913877314808</v>
      </c>
      <c r="T617" s="10">
        <f t="shared" si="57"/>
        <v>42271.913877314808</v>
      </c>
      <c r="U617" s="9">
        <f t="shared" si="58"/>
        <v>30</v>
      </c>
      <c r="V617">
        <f>D617*VLOOKUP(H617,CURR,2)</f>
        <v>350.20000000000005</v>
      </c>
      <c r="W617">
        <f>E617*VLOOKUP(H617,CURR,2)</f>
        <v>0</v>
      </c>
      <c r="X617" s="11">
        <f t="shared" si="59"/>
        <v>0</v>
      </c>
    </row>
    <row r="618" spans="1:2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 t="e">
        <f t="shared" si="55"/>
        <v>#DIV/0!</v>
      </c>
      <c r="Q618" t="s">
        <v>8322</v>
      </c>
      <c r="R618" t="s">
        <v>8323</v>
      </c>
      <c r="S618" s="10">
        <f t="shared" si="56"/>
        <v>42761.167905092589</v>
      </c>
      <c r="T618" s="10">
        <f t="shared" si="57"/>
        <v>42791.167905092589</v>
      </c>
      <c r="U618" s="9">
        <f t="shared" si="58"/>
        <v>30</v>
      </c>
      <c r="V618">
        <f>D618*VLOOKUP(H618,CURR,2)</f>
        <v>5649.9999999999991</v>
      </c>
      <c r="W618">
        <f>E618*VLOOKUP(H618,CURR,2)</f>
        <v>0</v>
      </c>
      <c r="X618" s="11">
        <f t="shared" si="59"/>
        <v>0</v>
      </c>
    </row>
    <row r="619" spans="1:2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9">
        <f t="shared" si="55"/>
        <v>20</v>
      </c>
      <c r="Q619" t="s">
        <v>8322</v>
      </c>
      <c r="R619" t="s">
        <v>8323</v>
      </c>
      <c r="S619" s="10">
        <f t="shared" si="56"/>
        <v>42087.134756944441</v>
      </c>
      <c r="T619" s="10">
        <f t="shared" si="57"/>
        <v>42132.134756944441</v>
      </c>
      <c r="U619" s="9">
        <f t="shared" si="58"/>
        <v>45</v>
      </c>
      <c r="V619">
        <f>D619*VLOOKUP(H619,CURR,2)</f>
        <v>2560</v>
      </c>
      <c r="W619">
        <f>E619*VLOOKUP(H619,CURR,2)</f>
        <v>76.8</v>
      </c>
      <c r="X619" s="11">
        <f t="shared" si="59"/>
        <v>0.03</v>
      </c>
    </row>
    <row r="620" spans="1:2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 t="e">
        <f t="shared" si="55"/>
        <v>#DIV/0!</v>
      </c>
      <c r="Q620" t="s">
        <v>8322</v>
      </c>
      <c r="R620" t="s">
        <v>8323</v>
      </c>
      <c r="S620" s="10">
        <f t="shared" si="56"/>
        <v>42317.60188657407</v>
      </c>
      <c r="T620" s="10">
        <f t="shared" si="57"/>
        <v>42347.60188657407</v>
      </c>
      <c r="U620" s="9">
        <f t="shared" si="58"/>
        <v>30</v>
      </c>
      <c r="V620">
        <f>D620*VLOOKUP(H620,CURR,2)</f>
        <v>400</v>
      </c>
      <c r="W620">
        <f>E620*VLOOKUP(H620,CURR,2)</f>
        <v>0</v>
      </c>
      <c r="X620" s="11">
        <f t="shared" si="59"/>
        <v>0</v>
      </c>
    </row>
    <row r="621" spans="1:2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9">
        <f t="shared" si="55"/>
        <v>1</v>
      </c>
      <c r="Q621" t="s">
        <v>8322</v>
      </c>
      <c r="R621" t="s">
        <v>8323</v>
      </c>
      <c r="S621" s="10">
        <f t="shared" si="56"/>
        <v>41908.442013888889</v>
      </c>
      <c r="T621" s="10">
        <f t="shared" si="57"/>
        <v>41968.483680555553</v>
      </c>
      <c r="U621" s="9">
        <f t="shared" si="58"/>
        <v>60</v>
      </c>
      <c r="V621">
        <f>D621*VLOOKUP(H621,CURR,2)</f>
        <v>2500000</v>
      </c>
      <c r="W621">
        <f>E621*VLOOKUP(H621,CURR,2)</f>
        <v>1</v>
      </c>
      <c r="X621" s="11">
        <f t="shared" si="59"/>
        <v>3.9999999999999998E-7</v>
      </c>
    </row>
    <row r="622" spans="1:2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9">
        <f t="shared" si="55"/>
        <v>300</v>
      </c>
      <c r="Q622" t="s">
        <v>8322</v>
      </c>
      <c r="R622" t="s">
        <v>8323</v>
      </c>
      <c r="S622" s="10">
        <f t="shared" si="56"/>
        <v>41831.508541666662</v>
      </c>
      <c r="T622" s="10">
        <f t="shared" si="57"/>
        <v>41876.508541666662</v>
      </c>
      <c r="U622" s="9">
        <f t="shared" si="58"/>
        <v>45</v>
      </c>
      <c r="V622">
        <f>D622*VLOOKUP(H622,CURR,2)</f>
        <v>22800</v>
      </c>
      <c r="W622">
        <f>E622*VLOOKUP(H622,CURR,2)</f>
        <v>228</v>
      </c>
      <c r="X622" s="11">
        <f t="shared" si="59"/>
        <v>0.01</v>
      </c>
    </row>
    <row r="623" spans="1:2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9">
        <f t="shared" si="55"/>
        <v>87</v>
      </c>
      <c r="Q623" t="s">
        <v>8322</v>
      </c>
      <c r="R623" t="s">
        <v>8323</v>
      </c>
      <c r="S623" s="10">
        <f t="shared" si="56"/>
        <v>42528.779363425921</v>
      </c>
      <c r="T623" s="10">
        <f t="shared" si="57"/>
        <v>42558.779363425921</v>
      </c>
      <c r="U623" s="9">
        <f t="shared" si="58"/>
        <v>30</v>
      </c>
      <c r="V623">
        <f>D623*VLOOKUP(H623,CURR,2)</f>
        <v>25000</v>
      </c>
      <c r="W623">
        <f>E623*VLOOKUP(H623,CURR,2)</f>
        <v>261</v>
      </c>
      <c r="X623" s="11">
        <f t="shared" si="59"/>
        <v>1.044E-2</v>
      </c>
    </row>
    <row r="624" spans="1:2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9">
        <f t="shared" si="55"/>
        <v>37.888888888888886</v>
      </c>
      <c r="Q624" t="s">
        <v>8322</v>
      </c>
      <c r="R624" t="s">
        <v>8323</v>
      </c>
      <c r="S624" s="10">
        <f t="shared" si="56"/>
        <v>42532.566412037035</v>
      </c>
      <c r="T624" s="10">
        <f t="shared" si="57"/>
        <v>42552.566412037035</v>
      </c>
      <c r="U624" s="9">
        <f t="shared" si="58"/>
        <v>20</v>
      </c>
      <c r="V624">
        <f>D624*VLOOKUP(H624,CURR,2)</f>
        <v>6000</v>
      </c>
      <c r="W624">
        <f>E624*VLOOKUP(H624,CURR,2)</f>
        <v>341</v>
      </c>
      <c r="X624" s="11">
        <f t="shared" si="59"/>
        <v>5.6833333333333333E-2</v>
      </c>
    </row>
    <row r="625" spans="1:2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 t="e">
        <f t="shared" si="55"/>
        <v>#DIV/0!</v>
      </c>
      <c r="Q625" t="s">
        <v>8322</v>
      </c>
      <c r="R625" t="s">
        <v>8323</v>
      </c>
      <c r="S625" s="10">
        <f t="shared" si="56"/>
        <v>42121.800891203697</v>
      </c>
      <c r="T625" s="10">
        <f t="shared" si="57"/>
        <v>42151.800891203697</v>
      </c>
      <c r="U625" s="9">
        <f t="shared" si="58"/>
        <v>30</v>
      </c>
      <c r="V625">
        <f>D625*VLOOKUP(H625,CURR,2)</f>
        <v>54000</v>
      </c>
      <c r="W625">
        <f>E625*VLOOKUP(H625,CURR,2)</f>
        <v>0</v>
      </c>
      <c r="X625" s="11">
        <f t="shared" si="59"/>
        <v>0</v>
      </c>
    </row>
    <row r="626" spans="1:2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 t="e">
        <f t="shared" si="55"/>
        <v>#DIV/0!</v>
      </c>
      <c r="Q626" t="s">
        <v>8322</v>
      </c>
      <c r="R626" t="s">
        <v>8323</v>
      </c>
      <c r="S626" s="10">
        <f t="shared" si="56"/>
        <v>42108.78056712963</v>
      </c>
      <c r="T626" s="10">
        <f t="shared" si="57"/>
        <v>42138.78056712963</v>
      </c>
      <c r="U626" s="9">
        <f t="shared" si="58"/>
        <v>30</v>
      </c>
      <c r="V626">
        <f>D626*VLOOKUP(H626,CURR,2)</f>
        <v>5000</v>
      </c>
      <c r="W626">
        <f>E626*VLOOKUP(H626,CURR,2)</f>
        <v>0</v>
      </c>
      <c r="X626" s="11">
        <f t="shared" si="59"/>
        <v>0</v>
      </c>
    </row>
    <row r="627" spans="1:2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 t="e">
        <f t="shared" si="55"/>
        <v>#DIV/0!</v>
      </c>
      <c r="Q627" t="s">
        <v>8322</v>
      </c>
      <c r="R627" t="s">
        <v>8323</v>
      </c>
      <c r="S627" s="10">
        <f t="shared" si="56"/>
        <v>42790.687233796292</v>
      </c>
      <c r="T627" s="10">
        <f t="shared" si="57"/>
        <v>42820.645567129628</v>
      </c>
      <c r="U627" s="9">
        <f t="shared" si="58"/>
        <v>29</v>
      </c>
      <c r="V627">
        <f>D627*VLOOKUP(H627,CURR,2)</f>
        <v>19000</v>
      </c>
      <c r="W627">
        <f>E627*VLOOKUP(H627,CURR,2)</f>
        <v>0</v>
      </c>
      <c r="X627" s="11">
        <f t="shared" si="59"/>
        <v>0</v>
      </c>
    </row>
    <row r="628" spans="1:2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9">
        <f t="shared" si="55"/>
        <v>111.41025641025641</v>
      </c>
      <c r="Q628" t="s">
        <v>8322</v>
      </c>
      <c r="R628" t="s">
        <v>8323</v>
      </c>
      <c r="S628" s="10">
        <f t="shared" si="56"/>
        <v>42198.351145833331</v>
      </c>
      <c r="T628" s="10">
        <f t="shared" si="57"/>
        <v>42231.348611111105</v>
      </c>
      <c r="U628" s="9">
        <f t="shared" si="58"/>
        <v>32</v>
      </c>
      <c r="V628">
        <f>D628*VLOOKUP(H628,CURR,2)</f>
        <v>25000</v>
      </c>
      <c r="W628">
        <f>E628*VLOOKUP(H628,CURR,2)</f>
        <v>4345</v>
      </c>
      <c r="X628" s="11">
        <f t="shared" si="59"/>
        <v>0.17380000000000001</v>
      </c>
    </row>
    <row r="629" spans="1:2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9">
        <f t="shared" si="55"/>
        <v>90</v>
      </c>
      <c r="Q629" t="s">
        <v>8322</v>
      </c>
      <c r="R629" t="s">
        <v>8323</v>
      </c>
      <c r="S629" s="10">
        <f t="shared" si="56"/>
        <v>42384.098506944443</v>
      </c>
      <c r="T629" s="10">
        <f t="shared" si="57"/>
        <v>42443.749999999993</v>
      </c>
      <c r="U629" s="9">
        <f t="shared" si="58"/>
        <v>59</v>
      </c>
      <c r="V629">
        <f>D629*VLOOKUP(H629,CURR,2)</f>
        <v>49500</v>
      </c>
      <c r="W629">
        <f>E629*VLOOKUP(H629,CURR,2)</f>
        <v>9.9</v>
      </c>
      <c r="X629" s="11">
        <f t="shared" si="59"/>
        <v>2.0000000000000001E-4</v>
      </c>
    </row>
    <row r="630" spans="1:2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 t="e">
        <f t="shared" si="55"/>
        <v>#DIV/0!</v>
      </c>
      <c r="Q630" t="s">
        <v>8322</v>
      </c>
      <c r="R630" t="s">
        <v>8323</v>
      </c>
      <c r="S630" s="10">
        <f t="shared" si="56"/>
        <v>41803.484456018516</v>
      </c>
      <c r="T630" s="10">
        <f t="shared" si="57"/>
        <v>41833.484456018516</v>
      </c>
      <c r="U630" s="9">
        <f t="shared" si="58"/>
        <v>30</v>
      </c>
      <c r="V630">
        <f>D630*VLOOKUP(H630,CURR,2)</f>
        <v>5000</v>
      </c>
      <c r="W630">
        <f>E630*VLOOKUP(H630,CURR,2)</f>
        <v>0</v>
      </c>
      <c r="X630" s="11">
        <f t="shared" si="59"/>
        <v>0</v>
      </c>
    </row>
    <row r="631" spans="1:2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9">
        <f t="shared" si="55"/>
        <v>116.66666666666667</v>
      </c>
      <c r="Q631" t="s">
        <v>8322</v>
      </c>
      <c r="R631" t="s">
        <v>8323</v>
      </c>
      <c r="S631" s="10">
        <f t="shared" si="56"/>
        <v>42474.429490740738</v>
      </c>
      <c r="T631" s="10">
        <f t="shared" si="57"/>
        <v>42504.429490740738</v>
      </c>
      <c r="U631" s="9">
        <f t="shared" si="58"/>
        <v>30</v>
      </c>
      <c r="V631">
        <f>D631*VLOOKUP(H631,CURR,2)</f>
        <v>144000</v>
      </c>
      <c r="W631">
        <f>E631*VLOOKUP(H631,CURR,2)</f>
        <v>252</v>
      </c>
      <c r="X631" s="11">
        <f t="shared" si="59"/>
        <v>1.75E-3</v>
      </c>
    </row>
    <row r="632" spans="1:2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9">
        <f t="shared" si="55"/>
        <v>10</v>
      </c>
      <c r="Q632" t="s">
        <v>8322</v>
      </c>
      <c r="R632" t="s">
        <v>8323</v>
      </c>
      <c r="S632" s="10">
        <f t="shared" si="56"/>
        <v>42223.411122685182</v>
      </c>
      <c r="T632" s="10">
        <f t="shared" si="57"/>
        <v>42253.006944444445</v>
      </c>
      <c r="U632" s="9">
        <f t="shared" si="58"/>
        <v>29</v>
      </c>
      <c r="V632">
        <f>D632*VLOOKUP(H632,CURR,2)</f>
        <v>11999</v>
      </c>
      <c r="W632">
        <f>E632*VLOOKUP(H632,CURR,2)</f>
        <v>10</v>
      </c>
      <c r="X632" s="11">
        <f t="shared" si="59"/>
        <v>8.3340278356529708E-4</v>
      </c>
    </row>
    <row r="633" spans="1:2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9">
        <f t="shared" si="55"/>
        <v>76.666666666666671</v>
      </c>
      <c r="Q633" t="s">
        <v>8322</v>
      </c>
      <c r="R633" t="s">
        <v>8323</v>
      </c>
      <c r="S633" s="10">
        <f t="shared" si="56"/>
        <v>42489.563993055555</v>
      </c>
      <c r="T633" s="10">
        <f t="shared" si="57"/>
        <v>42518.563993055555</v>
      </c>
      <c r="U633" s="9">
        <f t="shared" si="58"/>
        <v>29</v>
      </c>
      <c r="V633">
        <f>D633*VLOOKUP(H633,CURR,2)</f>
        <v>38000</v>
      </c>
      <c r="W633">
        <f>E633*VLOOKUP(H633,CURR,2)</f>
        <v>524.4</v>
      </c>
      <c r="X633" s="11">
        <f t="shared" si="59"/>
        <v>1.38E-2</v>
      </c>
    </row>
    <row r="634" spans="1:2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 t="e">
        <f t="shared" si="55"/>
        <v>#DIV/0!</v>
      </c>
      <c r="Q634" t="s">
        <v>8322</v>
      </c>
      <c r="R634" t="s">
        <v>8323</v>
      </c>
      <c r="S634" s="10">
        <f t="shared" si="56"/>
        <v>42303.450983796291</v>
      </c>
      <c r="T634" s="10">
        <f t="shared" si="57"/>
        <v>42333.492650462962</v>
      </c>
      <c r="U634" s="9">
        <f t="shared" si="58"/>
        <v>30</v>
      </c>
      <c r="V634">
        <f>D634*VLOOKUP(H634,CURR,2)</f>
        <v>22599.999999999996</v>
      </c>
      <c r="W634">
        <f>E634*VLOOKUP(H634,CURR,2)</f>
        <v>0</v>
      </c>
      <c r="X634" s="11">
        <f t="shared" si="59"/>
        <v>0</v>
      </c>
    </row>
    <row r="635" spans="1:2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9">
        <f t="shared" si="55"/>
        <v>49.8</v>
      </c>
      <c r="Q635" t="s">
        <v>8322</v>
      </c>
      <c r="R635" t="s">
        <v>8323</v>
      </c>
      <c r="S635" s="10">
        <f t="shared" si="56"/>
        <v>42507.090995370367</v>
      </c>
      <c r="T635" s="10">
        <f t="shared" si="57"/>
        <v>42538.749999999993</v>
      </c>
      <c r="U635" s="9">
        <f t="shared" si="58"/>
        <v>31</v>
      </c>
      <c r="V635">
        <f>D635*VLOOKUP(H635,CURR,2)</f>
        <v>10000</v>
      </c>
      <c r="W635">
        <f>E635*VLOOKUP(H635,CURR,2)</f>
        <v>1245</v>
      </c>
      <c r="X635" s="11">
        <f t="shared" si="59"/>
        <v>0.1245</v>
      </c>
    </row>
    <row r="636" spans="1:2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9">
        <f t="shared" si="55"/>
        <v>1</v>
      </c>
      <c r="Q636" t="s">
        <v>8322</v>
      </c>
      <c r="R636" t="s">
        <v>8323</v>
      </c>
      <c r="S636" s="10">
        <f t="shared" si="56"/>
        <v>42031.720243055555</v>
      </c>
      <c r="T636" s="10">
        <f t="shared" si="57"/>
        <v>42061.720243055555</v>
      </c>
      <c r="U636" s="9">
        <f t="shared" si="58"/>
        <v>30</v>
      </c>
      <c r="V636">
        <f>D636*VLOOKUP(H636,CURR,2)</f>
        <v>5000</v>
      </c>
      <c r="W636">
        <f>E636*VLOOKUP(H636,CURR,2)</f>
        <v>1</v>
      </c>
      <c r="X636" s="11">
        <f t="shared" si="59"/>
        <v>2.0000000000000001E-4</v>
      </c>
    </row>
    <row r="637" spans="1:2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9">
        <f t="shared" si="55"/>
        <v>2</v>
      </c>
      <c r="Q637" t="s">
        <v>8322</v>
      </c>
      <c r="R637" t="s">
        <v>8323</v>
      </c>
      <c r="S637" s="10">
        <f t="shared" si="56"/>
        <v>42075.883819444447</v>
      </c>
      <c r="T637" s="10">
        <f t="shared" si="57"/>
        <v>42105.883819444447</v>
      </c>
      <c r="U637" s="9">
        <f t="shared" si="58"/>
        <v>30</v>
      </c>
      <c r="V637">
        <f>D637*VLOOKUP(H637,CURR,2)</f>
        <v>25000</v>
      </c>
      <c r="W637">
        <f>E637*VLOOKUP(H637,CURR,2)</f>
        <v>2</v>
      </c>
      <c r="X637" s="11">
        <f t="shared" si="59"/>
        <v>8.0000000000000007E-5</v>
      </c>
    </row>
    <row r="638" spans="1:2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9">
        <f t="shared" si="55"/>
        <v>4</v>
      </c>
      <c r="Q638" t="s">
        <v>8322</v>
      </c>
      <c r="R638" t="s">
        <v>8323</v>
      </c>
      <c r="S638" s="10">
        <f t="shared" si="56"/>
        <v>42131.247106481482</v>
      </c>
      <c r="T638" s="10">
        <f t="shared" si="57"/>
        <v>42161.240972222215</v>
      </c>
      <c r="U638" s="9">
        <f t="shared" si="58"/>
        <v>29</v>
      </c>
      <c r="V638">
        <f>D638*VLOOKUP(H638,CURR,2)</f>
        <v>2560</v>
      </c>
      <c r="W638">
        <f>E638*VLOOKUP(H638,CURR,2)</f>
        <v>5.12</v>
      </c>
      <c r="X638" s="11">
        <f t="shared" si="59"/>
        <v>2E-3</v>
      </c>
    </row>
    <row r="639" spans="1:2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 t="e">
        <f t="shared" si="55"/>
        <v>#DIV/0!</v>
      </c>
      <c r="Q639" t="s">
        <v>8322</v>
      </c>
      <c r="R639" t="s">
        <v>8323</v>
      </c>
      <c r="S639" s="10">
        <f t="shared" si="56"/>
        <v>42762.75368055555</v>
      </c>
      <c r="T639" s="10">
        <f t="shared" si="57"/>
        <v>42791.75277777778</v>
      </c>
      <c r="U639" s="9">
        <f t="shared" si="58"/>
        <v>28</v>
      </c>
      <c r="V639">
        <f>D639*VLOOKUP(H639,CURR,2)</f>
        <v>128000</v>
      </c>
      <c r="W639">
        <f>E639*VLOOKUP(H639,CURR,2)</f>
        <v>0</v>
      </c>
      <c r="X639" s="11">
        <f t="shared" si="59"/>
        <v>0</v>
      </c>
    </row>
    <row r="640" spans="1:2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9">
        <f t="shared" si="55"/>
        <v>3</v>
      </c>
      <c r="Q640" t="s">
        <v>8322</v>
      </c>
      <c r="R640" t="s">
        <v>8323</v>
      </c>
      <c r="S640" s="10">
        <f t="shared" si="56"/>
        <v>42759.384976851848</v>
      </c>
      <c r="T640" s="10">
        <f t="shared" si="57"/>
        <v>42819.343310185184</v>
      </c>
      <c r="U640" s="9">
        <f t="shared" si="58"/>
        <v>59</v>
      </c>
      <c r="V640">
        <f>D640*VLOOKUP(H640,CURR,2)</f>
        <v>225999.99999999997</v>
      </c>
      <c r="W640">
        <f>E640*VLOOKUP(H640,CURR,2)</f>
        <v>20.339999999999996</v>
      </c>
      <c r="X640" s="11">
        <f t="shared" si="59"/>
        <v>8.9999999999999992E-5</v>
      </c>
    </row>
    <row r="641" spans="1:2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9">
        <f t="shared" si="55"/>
        <v>1</v>
      </c>
      <c r="Q641" t="s">
        <v>8322</v>
      </c>
      <c r="R641" t="s">
        <v>8323</v>
      </c>
      <c r="S641" s="10">
        <f t="shared" si="56"/>
        <v>41865.374942129631</v>
      </c>
      <c r="T641" s="10">
        <f t="shared" si="57"/>
        <v>41925.374942129631</v>
      </c>
      <c r="U641" s="9">
        <f t="shared" si="58"/>
        <v>60</v>
      </c>
      <c r="V641">
        <f>D641*VLOOKUP(H641,CURR,2)</f>
        <v>1000000</v>
      </c>
      <c r="W641">
        <f>E641*VLOOKUP(H641,CURR,2)</f>
        <v>1</v>
      </c>
      <c r="X641" s="11">
        <f t="shared" si="59"/>
        <v>9.9999999999999995E-7</v>
      </c>
    </row>
    <row r="642" spans="1:2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9">
        <f t="shared" si="55"/>
        <v>50.5</v>
      </c>
      <c r="Q642" t="s">
        <v>8322</v>
      </c>
      <c r="R642" t="s">
        <v>8324</v>
      </c>
      <c r="S642" s="10">
        <f t="shared" si="56"/>
        <v>42683.211979166663</v>
      </c>
      <c r="T642" s="10">
        <f t="shared" si="57"/>
        <v>42698.749999999993</v>
      </c>
      <c r="U642" s="9">
        <f t="shared" si="58"/>
        <v>15</v>
      </c>
      <c r="V642">
        <f>D642*VLOOKUP(H642,CURR,2)</f>
        <v>79.099999999999994</v>
      </c>
      <c r="W642">
        <f>E642*VLOOKUP(H642,CURR,2)</f>
        <v>114.13</v>
      </c>
      <c r="X642" s="11">
        <f t="shared" si="59"/>
        <v>1.4428571428571428</v>
      </c>
    </row>
    <row r="643" spans="1:2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E643/D643*100</f>
        <v>119.16249999999999</v>
      </c>
      <c r="P643" s="9">
        <f t="shared" ref="P643:P706" si="61">E643/L643</f>
        <v>151.31746031746033</v>
      </c>
      <c r="Q643" t="s">
        <v>8322</v>
      </c>
      <c r="R643" t="s">
        <v>8324</v>
      </c>
      <c r="S643" s="10">
        <f t="shared" ref="S643:S706" si="62">(J643/86400)+25569+(-5/24)</f>
        <v>42199.361666666664</v>
      </c>
      <c r="T643" s="10">
        <f t="shared" ref="T643:T706" si="63">(I643/86400)+25569+(-5/24)</f>
        <v>42229.361666666664</v>
      </c>
      <c r="U643" s="9">
        <f t="shared" ref="U643:U706" si="64">INT(T643-S643)</f>
        <v>30</v>
      </c>
      <c r="V643">
        <f>D643*VLOOKUP(H643,CURR,2)</f>
        <v>40000</v>
      </c>
      <c r="W643">
        <f>E643*VLOOKUP(H643,CURR,2)</f>
        <v>47665</v>
      </c>
      <c r="X643" s="11">
        <f t="shared" ref="X643:X706" si="65">W643/V643</f>
        <v>1.1916249999999999</v>
      </c>
    </row>
    <row r="644" spans="1:2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9">
        <f t="shared" si="61"/>
        <v>134.3592456301748</v>
      </c>
      <c r="Q644" t="s">
        <v>8322</v>
      </c>
      <c r="R644" t="s">
        <v>8324</v>
      </c>
      <c r="S644" s="10">
        <f t="shared" si="62"/>
        <v>42199.442986111106</v>
      </c>
      <c r="T644" s="10">
        <f t="shared" si="63"/>
        <v>42235.442986111106</v>
      </c>
      <c r="U644" s="9">
        <f t="shared" si="64"/>
        <v>36</v>
      </c>
      <c r="V644">
        <f>D644*VLOOKUP(H644,CURR,2)</f>
        <v>22599.999999999996</v>
      </c>
      <c r="W644">
        <f>E644*VLOOKUP(H644,CURR,2)</f>
        <v>330069.61</v>
      </c>
      <c r="X644" s="11">
        <f t="shared" si="65"/>
        <v>14.604850000000003</v>
      </c>
    </row>
    <row r="645" spans="1:2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9">
        <f t="shared" si="61"/>
        <v>174.02631578947367</v>
      </c>
      <c r="Q645" t="s">
        <v>8322</v>
      </c>
      <c r="R645" t="s">
        <v>8324</v>
      </c>
      <c r="S645" s="10">
        <f t="shared" si="62"/>
        <v>42100.43373842592</v>
      </c>
      <c r="T645" s="10">
        <f t="shared" si="63"/>
        <v>42155.43373842592</v>
      </c>
      <c r="U645" s="9">
        <f t="shared" si="64"/>
        <v>55</v>
      </c>
      <c r="V645">
        <f>D645*VLOOKUP(H645,CURR,2)</f>
        <v>25000</v>
      </c>
      <c r="W645">
        <f>E645*VLOOKUP(H645,CURR,2)</f>
        <v>26452</v>
      </c>
      <c r="X645" s="11">
        <f t="shared" si="65"/>
        <v>1.0580799999999999</v>
      </c>
    </row>
    <row r="646" spans="1:2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9">
        <f t="shared" si="61"/>
        <v>73.486268364348675</v>
      </c>
      <c r="Q646" t="s">
        <v>8322</v>
      </c>
      <c r="R646" t="s">
        <v>8324</v>
      </c>
      <c r="S646" s="10">
        <f t="shared" si="62"/>
        <v>41898.457627314812</v>
      </c>
      <c r="T646" s="10">
        <f t="shared" si="63"/>
        <v>41940.833333333328</v>
      </c>
      <c r="U646" s="9">
        <f t="shared" si="64"/>
        <v>42</v>
      </c>
      <c r="V646">
        <f>D646*VLOOKUP(H646,CURR,2)</f>
        <v>25000</v>
      </c>
      <c r="W646">
        <f>E646*VLOOKUP(H646,CURR,2)</f>
        <v>75029.48</v>
      </c>
      <c r="X646" s="11">
        <f t="shared" si="65"/>
        <v>3.0011791999999997</v>
      </c>
    </row>
    <row r="647" spans="1:2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9">
        <f t="shared" si="61"/>
        <v>23.518987341772153</v>
      </c>
      <c r="Q647" t="s">
        <v>8322</v>
      </c>
      <c r="R647" t="s">
        <v>8324</v>
      </c>
      <c r="S647" s="10">
        <f t="shared" si="62"/>
        <v>42563.817986111106</v>
      </c>
      <c r="T647" s="10">
        <f t="shared" si="63"/>
        <v>42593.817986111106</v>
      </c>
      <c r="U647" s="9">
        <f t="shared" si="64"/>
        <v>30</v>
      </c>
      <c r="V647">
        <f>D647*VLOOKUP(H647,CURR,2)</f>
        <v>2000</v>
      </c>
      <c r="W647">
        <f>E647*VLOOKUP(H647,CURR,2)</f>
        <v>5574</v>
      </c>
      <c r="X647" s="11">
        <f t="shared" si="65"/>
        <v>2.7869999999999999</v>
      </c>
    </row>
    <row r="648" spans="1:2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9">
        <f t="shared" si="61"/>
        <v>39.074444444444445</v>
      </c>
      <c r="Q648" t="s">
        <v>8322</v>
      </c>
      <c r="R648" t="s">
        <v>8324</v>
      </c>
      <c r="S648" s="10">
        <f t="shared" si="62"/>
        <v>41832.644293981481</v>
      </c>
      <c r="T648" s="10">
        <f t="shared" si="63"/>
        <v>41862.644293981481</v>
      </c>
      <c r="U648" s="9">
        <f t="shared" si="64"/>
        <v>30</v>
      </c>
      <c r="V648">
        <f>D648*VLOOKUP(H648,CURR,2)</f>
        <v>800</v>
      </c>
      <c r="W648">
        <f>E648*VLOOKUP(H648,CURR,2)</f>
        <v>1055.01</v>
      </c>
      <c r="X648" s="11">
        <f t="shared" si="65"/>
        <v>1.3187625000000001</v>
      </c>
    </row>
    <row r="649" spans="1:2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9">
        <f t="shared" si="61"/>
        <v>125.94117647058823</v>
      </c>
      <c r="Q649" t="s">
        <v>8322</v>
      </c>
      <c r="R649" t="s">
        <v>8324</v>
      </c>
      <c r="S649" s="10">
        <f t="shared" si="62"/>
        <v>42416.559594907405</v>
      </c>
      <c r="T649" s="10">
        <f t="shared" si="63"/>
        <v>42446.517928240741</v>
      </c>
      <c r="U649" s="9">
        <f t="shared" si="64"/>
        <v>29</v>
      </c>
      <c r="V649">
        <f>D649*VLOOKUP(H649,CURR,2)</f>
        <v>1520</v>
      </c>
      <c r="W649">
        <f>E649*VLOOKUP(H649,CURR,2)</f>
        <v>1627.16</v>
      </c>
      <c r="X649" s="11">
        <f t="shared" si="65"/>
        <v>1.0705</v>
      </c>
    </row>
    <row r="650" spans="1:2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9">
        <f t="shared" si="61"/>
        <v>1644</v>
      </c>
      <c r="Q650" t="s">
        <v>8322</v>
      </c>
      <c r="R650" t="s">
        <v>8324</v>
      </c>
      <c r="S650" s="10">
        <f t="shared" si="62"/>
        <v>41891.485046296293</v>
      </c>
      <c r="T650" s="10">
        <f t="shared" si="63"/>
        <v>41926.485046296293</v>
      </c>
      <c r="U650" s="9">
        <f t="shared" si="64"/>
        <v>35</v>
      </c>
      <c r="V650">
        <f>D650*VLOOKUP(H650,CURR,2)</f>
        <v>35000</v>
      </c>
      <c r="W650">
        <f>E650*VLOOKUP(H650,CURR,2)</f>
        <v>44388</v>
      </c>
      <c r="X650" s="11">
        <f t="shared" si="65"/>
        <v>1.2682285714285715</v>
      </c>
    </row>
    <row r="651" spans="1:2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9">
        <f t="shared" si="61"/>
        <v>42.670731707317074</v>
      </c>
      <c r="Q651" t="s">
        <v>8322</v>
      </c>
      <c r="R651" t="s">
        <v>8324</v>
      </c>
      <c r="S651" s="10">
        <f t="shared" si="62"/>
        <v>41877.703854166662</v>
      </c>
      <c r="T651" s="10">
        <f t="shared" si="63"/>
        <v>41898.703854166662</v>
      </c>
      <c r="U651" s="9">
        <f t="shared" si="64"/>
        <v>21</v>
      </c>
      <c r="V651">
        <f>D651*VLOOKUP(H651,CURR,2)</f>
        <v>2500</v>
      </c>
      <c r="W651">
        <f>E651*VLOOKUP(H651,CURR,2)</f>
        <v>3499</v>
      </c>
      <c r="X651" s="11">
        <f t="shared" si="65"/>
        <v>1.3996</v>
      </c>
    </row>
    <row r="652" spans="1:2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9">
        <f t="shared" si="61"/>
        <v>35.125</v>
      </c>
      <c r="Q652" t="s">
        <v>8322</v>
      </c>
      <c r="R652" t="s">
        <v>8324</v>
      </c>
      <c r="S652" s="10">
        <f t="shared" si="62"/>
        <v>41931.828518518516</v>
      </c>
      <c r="T652" s="10">
        <f t="shared" si="63"/>
        <v>41991.870185185187</v>
      </c>
      <c r="U652" s="9">
        <f t="shared" si="64"/>
        <v>60</v>
      </c>
      <c r="V652">
        <f>D652*VLOOKUP(H652,CURR,2)</f>
        <v>1500</v>
      </c>
      <c r="W652">
        <f>E652*VLOOKUP(H652,CURR,2)</f>
        <v>1686</v>
      </c>
      <c r="X652" s="11">
        <f t="shared" si="65"/>
        <v>1.1240000000000001</v>
      </c>
    </row>
    <row r="653" spans="1:2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9">
        <f t="shared" si="61"/>
        <v>239.35238095238094</v>
      </c>
      <c r="Q653" t="s">
        <v>8322</v>
      </c>
      <c r="R653" t="s">
        <v>8324</v>
      </c>
      <c r="S653" s="10">
        <f t="shared" si="62"/>
        <v>41955.809155092589</v>
      </c>
      <c r="T653" s="10">
        <f t="shared" si="63"/>
        <v>41985.809155092589</v>
      </c>
      <c r="U653" s="9">
        <f t="shared" si="64"/>
        <v>30</v>
      </c>
      <c r="V653">
        <f>D653*VLOOKUP(H653,CURR,2)</f>
        <v>25000</v>
      </c>
      <c r="W653">
        <f>E653*VLOOKUP(H653,CURR,2)</f>
        <v>25132</v>
      </c>
      <c r="X653" s="11">
        <f t="shared" si="65"/>
        <v>1.00528</v>
      </c>
    </row>
    <row r="654" spans="1:2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9">
        <f t="shared" si="61"/>
        <v>107.64285714285714</v>
      </c>
      <c r="Q654" t="s">
        <v>8322</v>
      </c>
      <c r="R654" t="s">
        <v>8324</v>
      </c>
      <c r="S654" s="10">
        <f t="shared" si="62"/>
        <v>42675.482060185182</v>
      </c>
      <c r="T654" s="10">
        <f t="shared" si="63"/>
        <v>42705.523726851847</v>
      </c>
      <c r="U654" s="9">
        <f t="shared" si="64"/>
        <v>30</v>
      </c>
      <c r="V654">
        <f>D654*VLOOKUP(H654,CURR,2)</f>
        <v>3000</v>
      </c>
      <c r="W654">
        <f>E654*VLOOKUP(H654,CURR,2)</f>
        <v>3014</v>
      </c>
      <c r="X654" s="11">
        <f t="shared" si="65"/>
        <v>1.0046666666666666</v>
      </c>
    </row>
    <row r="655" spans="1:2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9">
        <f t="shared" si="61"/>
        <v>95.830623306233065</v>
      </c>
      <c r="Q655" t="s">
        <v>8322</v>
      </c>
      <c r="R655" t="s">
        <v>8324</v>
      </c>
      <c r="S655" s="10">
        <f t="shared" si="62"/>
        <v>42199.410185185181</v>
      </c>
      <c r="T655" s="10">
        <f t="shared" si="63"/>
        <v>42236.410185185181</v>
      </c>
      <c r="U655" s="9">
        <f t="shared" si="64"/>
        <v>37</v>
      </c>
      <c r="V655">
        <f>D655*VLOOKUP(H655,CURR,2)</f>
        <v>75000</v>
      </c>
      <c r="W655">
        <f>E655*VLOOKUP(H655,CURR,2)</f>
        <v>106084.5</v>
      </c>
      <c r="X655" s="11">
        <f t="shared" si="65"/>
        <v>1.4144600000000001</v>
      </c>
    </row>
    <row r="656" spans="1:2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9">
        <f t="shared" si="61"/>
        <v>31.663376110562684</v>
      </c>
      <c r="Q656" t="s">
        <v>8322</v>
      </c>
      <c r="R656" t="s">
        <v>8324</v>
      </c>
      <c r="S656" s="10">
        <f t="shared" si="62"/>
        <v>42163.748993055553</v>
      </c>
      <c r="T656" s="10">
        <f t="shared" si="63"/>
        <v>42193.748993055553</v>
      </c>
      <c r="U656" s="9">
        <f t="shared" si="64"/>
        <v>30</v>
      </c>
      <c r="V656">
        <f>D656*VLOOKUP(H656,CURR,2)</f>
        <v>12000</v>
      </c>
      <c r="W656">
        <f>E656*VLOOKUP(H656,CURR,2)</f>
        <v>32075</v>
      </c>
      <c r="X656" s="11">
        <f t="shared" si="65"/>
        <v>2.6729166666666666</v>
      </c>
    </row>
    <row r="657" spans="1:2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9">
        <f t="shared" si="61"/>
        <v>42.886861313868614</v>
      </c>
      <c r="Q657" t="s">
        <v>8322</v>
      </c>
      <c r="R657" t="s">
        <v>8324</v>
      </c>
      <c r="S657" s="10">
        <f t="shared" si="62"/>
        <v>42045.748981481483</v>
      </c>
      <c r="T657" s="10">
        <f t="shared" si="63"/>
        <v>42075.707314814812</v>
      </c>
      <c r="U657" s="9">
        <f t="shared" si="64"/>
        <v>29</v>
      </c>
      <c r="V657">
        <f>D657*VLOOKUP(H657,CURR,2)</f>
        <v>8000</v>
      </c>
      <c r="W657">
        <f>E657*VLOOKUP(H657,CURR,2)</f>
        <v>11751</v>
      </c>
      <c r="X657" s="11">
        <f t="shared" si="65"/>
        <v>1.4688749999999999</v>
      </c>
    </row>
    <row r="658" spans="1:2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9">
        <f t="shared" si="61"/>
        <v>122.73563218390805</v>
      </c>
      <c r="Q658" t="s">
        <v>8322</v>
      </c>
      <c r="R658" t="s">
        <v>8324</v>
      </c>
      <c r="S658" s="10">
        <f t="shared" si="62"/>
        <v>42417.596284722218</v>
      </c>
      <c r="T658" s="10">
        <f t="shared" si="63"/>
        <v>42477.554618055554</v>
      </c>
      <c r="U658" s="9">
        <f t="shared" si="64"/>
        <v>59</v>
      </c>
      <c r="V658">
        <f>D658*VLOOKUP(H658,CURR,2)</f>
        <v>5000</v>
      </c>
      <c r="W658">
        <f>E658*VLOOKUP(H658,CURR,2)</f>
        <v>10678</v>
      </c>
      <c r="X658" s="11">
        <f t="shared" si="65"/>
        <v>2.1356000000000002</v>
      </c>
    </row>
    <row r="659" spans="1:2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9">
        <f t="shared" si="61"/>
        <v>190.45454545454547</v>
      </c>
      <c r="Q659" t="s">
        <v>8322</v>
      </c>
      <c r="R659" t="s">
        <v>8324</v>
      </c>
      <c r="S659" s="10">
        <f t="shared" si="62"/>
        <v>42331.637407407405</v>
      </c>
      <c r="T659" s="10">
        <f t="shared" si="63"/>
        <v>42361.637407407405</v>
      </c>
      <c r="U659" s="9">
        <f t="shared" si="64"/>
        <v>30</v>
      </c>
      <c r="V659">
        <f>D659*VLOOKUP(H659,CURR,2)</f>
        <v>15000</v>
      </c>
      <c r="W659">
        <f>E659*VLOOKUP(H659,CURR,2)</f>
        <v>18855</v>
      </c>
      <c r="X659" s="11">
        <f t="shared" si="65"/>
        <v>1.2569999999999999</v>
      </c>
    </row>
    <row r="660" spans="1:2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9">
        <f t="shared" si="61"/>
        <v>109.33695652173913</v>
      </c>
      <c r="Q660" t="s">
        <v>8322</v>
      </c>
      <c r="R660" t="s">
        <v>8324</v>
      </c>
      <c r="S660" s="10">
        <f t="shared" si="62"/>
        <v>42178.952418981477</v>
      </c>
      <c r="T660" s="10">
        <f t="shared" si="63"/>
        <v>42211.541666666664</v>
      </c>
      <c r="U660" s="9">
        <f t="shared" si="64"/>
        <v>32</v>
      </c>
      <c r="V660">
        <f>D660*VLOOKUP(H660,CURR,2)</f>
        <v>28888</v>
      </c>
      <c r="W660">
        <f>E660*VLOOKUP(H660,CURR,2)</f>
        <v>30177</v>
      </c>
      <c r="X660" s="11">
        <f t="shared" si="65"/>
        <v>1.0446206037108834</v>
      </c>
    </row>
    <row r="661" spans="1:2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9">
        <f t="shared" si="61"/>
        <v>143.66666666666666</v>
      </c>
      <c r="Q661" t="s">
        <v>8322</v>
      </c>
      <c r="R661" t="s">
        <v>8324</v>
      </c>
      <c r="S661" s="10">
        <f t="shared" si="62"/>
        <v>42209.385358796295</v>
      </c>
      <c r="T661" s="10">
        <f t="shared" si="63"/>
        <v>42239.385358796295</v>
      </c>
      <c r="U661" s="9">
        <f t="shared" si="64"/>
        <v>30</v>
      </c>
      <c r="V661">
        <f>D661*VLOOKUP(H661,CURR,2)</f>
        <v>3000</v>
      </c>
      <c r="W661">
        <f>E661*VLOOKUP(H661,CURR,2)</f>
        <v>3017</v>
      </c>
      <c r="X661" s="11">
        <f t="shared" si="65"/>
        <v>1.0056666666666667</v>
      </c>
    </row>
    <row r="662" spans="1:2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9">
        <f t="shared" si="61"/>
        <v>84.944444444444443</v>
      </c>
      <c r="Q662" t="s">
        <v>8322</v>
      </c>
      <c r="R662" t="s">
        <v>8324</v>
      </c>
      <c r="S662" s="10">
        <f t="shared" si="62"/>
        <v>41922.533321759256</v>
      </c>
      <c r="T662" s="10">
        <f t="shared" si="63"/>
        <v>41952.57498842592</v>
      </c>
      <c r="U662" s="9">
        <f t="shared" si="64"/>
        <v>30</v>
      </c>
      <c r="V662">
        <f>D662*VLOOKUP(H662,CURR,2)</f>
        <v>50000</v>
      </c>
      <c r="W662">
        <f>E662*VLOOKUP(H662,CURR,2)</f>
        <v>1529</v>
      </c>
      <c r="X662" s="11">
        <f t="shared" si="65"/>
        <v>3.058E-2</v>
      </c>
    </row>
    <row r="663" spans="1:2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9">
        <f t="shared" si="61"/>
        <v>10.555555555555555</v>
      </c>
      <c r="Q663" t="s">
        <v>8322</v>
      </c>
      <c r="R663" t="s">
        <v>8324</v>
      </c>
      <c r="S663" s="10">
        <f t="shared" si="62"/>
        <v>42636.437025462961</v>
      </c>
      <c r="T663" s="10">
        <f t="shared" si="63"/>
        <v>42666.437025462961</v>
      </c>
      <c r="U663" s="9">
        <f t="shared" si="64"/>
        <v>30</v>
      </c>
      <c r="V663">
        <f>D663*VLOOKUP(H663,CURR,2)</f>
        <v>10000</v>
      </c>
      <c r="W663">
        <f>E663*VLOOKUP(H663,CURR,2)</f>
        <v>95</v>
      </c>
      <c r="X663" s="11">
        <f t="shared" si="65"/>
        <v>9.4999999999999998E-3</v>
      </c>
    </row>
    <row r="664" spans="1:2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9">
        <f t="shared" si="61"/>
        <v>39</v>
      </c>
      <c r="Q664" t="s">
        <v>8322</v>
      </c>
      <c r="R664" t="s">
        <v>8324</v>
      </c>
      <c r="S664" s="10">
        <f t="shared" si="62"/>
        <v>41990.229710648149</v>
      </c>
      <c r="T664" s="10">
        <f t="shared" si="63"/>
        <v>42020.229710648149</v>
      </c>
      <c r="U664" s="9">
        <f t="shared" si="64"/>
        <v>30</v>
      </c>
      <c r="V664">
        <f>D664*VLOOKUP(H664,CURR,2)</f>
        <v>39000</v>
      </c>
      <c r="W664">
        <f>E664*VLOOKUP(H664,CURR,2)</f>
        <v>156</v>
      </c>
      <c r="X664" s="11">
        <f t="shared" si="65"/>
        <v>4.0000000000000001E-3</v>
      </c>
    </row>
    <row r="665" spans="1:2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9">
        <f t="shared" si="61"/>
        <v>100</v>
      </c>
      <c r="Q665" t="s">
        <v>8322</v>
      </c>
      <c r="R665" t="s">
        <v>8324</v>
      </c>
      <c r="S665" s="10">
        <f t="shared" si="62"/>
        <v>42173.634907407402</v>
      </c>
      <c r="T665" s="10">
        <f t="shared" si="63"/>
        <v>42203.634907407402</v>
      </c>
      <c r="U665" s="9">
        <f t="shared" si="64"/>
        <v>30</v>
      </c>
      <c r="V665">
        <f>D665*VLOOKUP(H665,CURR,2)</f>
        <v>30000</v>
      </c>
      <c r="W665">
        <f>E665*VLOOKUP(H665,CURR,2)</f>
        <v>105</v>
      </c>
      <c r="X665" s="11">
        <f t="shared" si="65"/>
        <v>3.5000000000000001E-3</v>
      </c>
    </row>
    <row r="666" spans="1:2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9">
        <f t="shared" si="61"/>
        <v>31.172413793103448</v>
      </c>
      <c r="Q666" t="s">
        <v>8322</v>
      </c>
      <c r="R666" t="s">
        <v>8324</v>
      </c>
      <c r="S666" s="10">
        <f t="shared" si="62"/>
        <v>42077.458043981482</v>
      </c>
      <c r="T666" s="10">
        <f t="shared" si="63"/>
        <v>42107.458043981482</v>
      </c>
      <c r="U666" s="9">
        <f t="shared" si="64"/>
        <v>30</v>
      </c>
      <c r="V666">
        <f>D666*VLOOKUP(H666,CURR,2)</f>
        <v>12000</v>
      </c>
      <c r="W666">
        <f>E666*VLOOKUP(H666,CURR,2)</f>
        <v>904</v>
      </c>
      <c r="X666" s="11">
        <f t="shared" si="65"/>
        <v>7.5333333333333335E-2</v>
      </c>
    </row>
    <row r="667" spans="1:2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9">
        <f t="shared" si="61"/>
        <v>155.33333333333334</v>
      </c>
      <c r="Q667" t="s">
        <v>8322</v>
      </c>
      <c r="R667" t="s">
        <v>8324</v>
      </c>
      <c r="S667" s="10">
        <f t="shared" si="62"/>
        <v>42688.503020833326</v>
      </c>
      <c r="T667" s="10">
        <f t="shared" si="63"/>
        <v>42748.503020833326</v>
      </c>
      <c r="U667" s="9">
        <f t="shared" si="64"/>
        <v>60</v>
      </c>
      <c r="V667">
        <f>D667*VLOOKUP(H667,CURR,2)</f>
        <v>10000</v>
      </c>
      <c r="W667">
        <f>E667*VLOOKUP(H667,CURR,2)</f>
        <v>1864</v>
      </c>
      <c r="X667" s="11">
        <f t="shared" si="65"/>
        <v>0.18640000000000001</v>
      </c>
    </row>
    <row r="668" spans="1:2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9">
        <f t="shared" si="61"/>
        <v>2</v>
      </c>
      <c r="Q668" t="s">
        <v>8322</v>
      </c>
      <c r="R668" t="s">
        <v>8324</v>
      </c>
      <c r="S668" s="10">
        <f t="shared" si="62"/>
        <v>41838.623819444438</v>
      </c>
      <c r="T668" s="10">
        <f t="shared" si="63"/>
        <v>41868.623819444438</v>
      </c>
      <c r="U668" s="9">
        <f t="shared" si="64"/>
        <v>30</v>
      </c>
      <c r="V668">
        <f>D668*VLOOKUP(H668,CURR,2)</f>
        <v>200000</v>
      </c>
      <c r="W668">
        <f>E668*VLOOKUP(H668,CURR,2)</f>
        <v>8</v>
      </c>
      <c r="X668" s="11">
        <f t="shared" si="65"/>
        <v>4.0000000000000003E-5</v>
      </c>
    </row>
    <row r="669" spans="1:2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9">
        <f t="shared" si="61"/>
        <v>178.92857142857142</v>
      </c>
      <c r="Q669" t="s">
        <v>8322</v>
      </c>
      <c r="R669" t="s">
        <v>8324</v>
      </c>
      <c r="S669" s="10">
        <f t="shared" si="62"/>
        <v>42632.165081018517</v>
      </c>
      <c r="T669" s="10">
        <f t="shared" si="63"/>
        <v>42672.165081018517</v>
      </c>
      <c r="U669" s="9">
        <f t="shared" si="64"/>
        <v>40</v>
      </c>
      <c r="V669">
        <f>D669*VLOOKUP(H669,CURR,2)</f>
        <v>56499.999999999993</v>
      </c>
      <c r="W669">
        <f>E669*VLOOKUP(H669,CURR,2)</f>
        <v>5661.2999999999993</v>
      </c>
      <c r="X669" s="11">
        <f t="shared" si="65"/>
        <v>0.1002</v>
      </c>
    </row>
    <row r="670" spans="1:2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9">
        <f t="shared" si="61"/>
        <v>27.36</v>
      </c>
      <c r="Q670" t="s">
        <v>8322</v>
      </c>
      <c r="R670" t="s">
        <v>8324</v>
      </c>
      <c r="S670" s="10">
        <f t="shared" si="62"/>
        <v>42090.622939814813</v>
      </c>
      <c r="T670" s="10">
        <f t="shared" si="63"/>
        <v>42135.622939814813</v>
      </c>
      <c r="U670" s="9">
        <f t="shared" si="64"/>
        <v>45</v>
      </c>
      <c r="V670">
        <f>D670*VLOOKUP(H670,CURR,2)</f>
        <v>15000</v>
      </c>
      <c r="W670">
        <f>E670*VLOOKUP(H670,CURR,2)</f>
        <v>684</v>
      </c>
      <c r="X670" s="11">
        <f t="shared" si="65"/>
        <v>4.5600000000000002E-2</v>
      </c>
    </row>
    <row r="671" spans="1:2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9">
        <f t="shared" si="61"/>
        <v>1536.25</v>
      </c>
      <c r="Q671" t="s">
        <v>8322</v>
      </c>
      <c r="R671" t="s">
        <v>8324</v>
      </c>
      <c r="S671" s="10">
        <f t="shared" si="62"/>
        <v>42527.417337962957</v>
      </c>
      <c r="T671" s="10">
        <f t="shared" si="63"/>
        <v>42557.417337962957</v>
      </c>
      <c r="U671" s="9">
        <f t="shared" si="64"/>
        <v>30</v>
      </c>
      <c r="V671">
        <f>D671*VLOOKUP(H671,CURR,2)</f>
        <v>22000</v>
      </c>
      <c r="W671">
        <f>E671*VLOOKUP(H671,CURR,2)</f>
        <v>4731.6499999999996</v>
      </c>
      <c r="X671" s="11">
        <f t="shared" si="65"/>
        <v>0.21507499999999999</v>
      </c>
    </row>
    <row r="672" spans="1:2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9">
        <f t="shared" si="61"/>
        <v>84.99677419354839</v>
      </c>
      <c r="Q672" t="s">
        <v>8322</v>
      </c>
      <c r="R672" t="s">
        <v>8324</v>
      </c>
      <c r="S672" s="10">
        <f t="shared" si="62"/>
        <v>42506.501388888886</v>
      </c>
      <c r="T672" s="10">
        <f t="shared" si="63"/>
        <v>42540.131944444445</v>
      </c>
      <c r="U672" s="9">
        <f t="shared" si="64"/>
        <v>33</v>
      </c>
      <c r="V672">
        <f>D672*VLOOKUP(H672,CURR,2)</f>
        <v>101699.99999999999</v>
      </c>
      <c r="W672">
        <f>E672*VLOOKUP(H672,CURR,2)</f>
        <v>29774.37</v>
      </c>
      <c r="X672" s="11">
        <f t="shared" si="65"/>
        <v>0.29276666666666668</v>
      </c>
    </row>
    <row r="673" spans="1:2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9">
        <f t="shared" si="61"/>
        <v>788.5333333333333</v>
      </c>
      <c r="Q673" t="s">
        <v>8322</v>
      </c>
      <c r="R673" t="s">
        <v>8324</v>
      </c>
      <c r="S673" s="10">
        <f t="shared" si="62"/>
        <v>41984.484398148146</v>
      </c>
      <c r="T673" s="10">
        <f t="shared" si="63"/>
        <v>42017.958333333336</v>
      </c>
      <c r="U673" s="9">
        <f t="shared" si="64"/>
        <v>33</v>
      </c>
      <c r="V673">
        <f>D673*VLOOKUP(H673,CURR,2)</f>
        <v>30000</v>
      </c>
      <c r="W673">
        <f>E673*VLOOKUP(H673,CURR,2)</f>
        <v>11828</v>
      </c>
      <c r="X673" s="11">
        <f t="shared" si="65"/>
        <v>0.39426666666666665</v>
      </c>
    </row>
    <row r="674" spans="1:2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9">
        <f t="shared" si="61"/>
        <v>50.29767441860465</v>
      </c>
      <c r="Q674" t="s">
        <v>8322</v>
      </c>
      <c r="R674" t="s">
        <v>8324</v>
      </c>
      <c r="S674" s="10">
        <f t="shared" si="62"/>
        <v>41974.011157407404</v>
      </c>
      <c r="T674" s="10">
        <f t="shared" si="63"/>
        <v>42004.999305555553</v>
      </c>
      <c r="U674" s="9">
        <f t="shared" si="64"/>
        <v>30</v>
      </c>
      <c r="V674">
        <f>D674*VLOOKUP(H674,CURR,2)</f>
        <v>50000</v>
      </c>
      <c r="W674">
        <f>E674*VLOOKUP(H674,CURR,2)</f>
        <v>10814</v>
      </c>
      <c r="X674" s="11">
        <f t="shared" si="65"/>
        <v>0.21628</v>
      </c>
    </row>
    <row r="675" spans="1:2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9">
        <f t="shared" si="61"/>
        <v>68.333333333333329</v>
      </c>
      <c r="Q675" t="s">
        <v>8322</v>
      </c>
      <c r="R675" t="s">
        <v>8324</v>
      </c>
      <c r="S675" s="10">
        <f t="shared" si="62"/>
        <v>41838.6321412037</v>
      </c>
      <c r="T675" s="10">
        <f t="shared" si="63"/>
        <v>41883.6321412037</v>
      </c>
      <c r="U675" s="9">
        <f t="shared" si="64"/>
        <v>45</v>
      </c>
      <c r="V675">
        <f>D675*VLOOKUP(H675,CURR,2)</f>
        <v>100000</v>
      </c>
      <c r="W675">
        <f>E675*VLOOKUP(H675,CURR,2)</f>
        <v>205</v>
      </c>
      <c r="X675" s="11">
        <f t="shared" si="65"/>
        <v>2.0500000000000002E-3</v>
      </c>
    </row>
    <row r="676" spans="1:2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9">
        <f t="shared" si="61"/>
        <v>7.5</v>
      </c>
      <c r="Q676" t="s">
        <v>8322</v>
      </c>
      <c r="R676" t="s">
        <v>8324</v>
      </c>
      <c r="S676" s="10">
        <f t="shared" si="62"/>
        <v>41802.907719907402</v>
      </c>
      <c r="T676" s="10">
        <f t="shared" si="63"/>
        <v>41862.907719907402</v>
      </c>
      <c r="U676" s="9">
        <f t="shared" si="64"/>
        <v>60</v>
      </c>
      <c r="V676">
        <f>D676*VLOOKUP(H676,CURR,2)</f>
        <v>50000</v>
      </c>
      <c r="W676">
        <f>E676*VLOOKUP(H676,CURR,2)</f>
        <v>15</v>
      </c>
      <c r="X676" s="11">
        <f t="shared" si="65"/>
        <v>2.9999999999999997E-4</v>
      </c>
    </row>
    <row r="677" spans="1:2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9">
        <f t="shared" si="61"/>
        <v>34.269230769230766</v>
      </c>
      <c r="Q677" t="s">
        <v>8322</v>
      </c>
      <c r="R677" t="s">
        <v>8324</v>
      </c>
      <c r="S677" s="10">
        <f t="shared" si="62"/>
        <v>41975.722268518519</v>
      </c>
      <c r="T677" s="10">
        <f t="shared" si="63"/>
        <v>42005.082638888889</v>
      </c>
      <c r="U677" s="9">
        <f t="shared" si="64"/>
        <v>29</v>
      </c>
      <c r="V677">
        <f>D677*VLOOKUP(H677,CURR,2)</f>
        <v>6000</v>
      </c>
      <c r="W677">
        <f>E677*VLOOKUP(H677,CURR,2)</f>
        <v>891</v>
      </c>
      <c r="X677" s="11">
        <f t="shared" si="65"/>
        <v>0.14849999999999999</v>
      </c>
    </row>
    <row r="678" spans="1:2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9">
        <f t="shared" si="61"/>
        <v>61.291666666666664</v>
      </c>
      <c r="Q678" t="s">
        <v>8322</v>
      </c>
      <c r="R678" t="s">
        <v>8324</v>
      </c>
      <c r="S678" s="10">
        <f t="shared" si="62"/>
        <v>42012.559965277775</v>
      </c>
      <c r="T678" s="10">
        <f t="shared" si="63"/>
        <v>42042.559965277775</v>
      </c>
      <c r="U678" s="9">
        <f t="shared" si="64"/>
        <v>30</v>
      </c>
      <c r="V678">
        <f>D678*VLOOKUP(H678,CURR,2)</f>
        <v>76000</v>
      </c>
      <c r="W678">
        <f>E678*VLOOKUP(H678,CURR,2)</f>
        <v>1117.96</v>
      </c>
      <c r="X678" s="11">
        <f t="shared" si="65"/>
        <v>1.4710000000000001E-2</v>
      </c>
    </row>
    <row r="679" spans="1:2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9">
        <f t="shared" si="61"/>
        <v>133.25</v>
      </c>
      <c r="Q679" t="s">
        <v>8322</v>
      </c>
      <c r="R679" t="s">
        <v>8324</v>
      </c>
      <c r="S679" s="10">
        <f t="shared" si="62"/>
        <v>42504.195543981477</v>
      </c>
      <c r="T679" s="10">
        <f t="shared" si="63"/>
        <v>42549.195543981477</v>
      </c>
      <c r="U679" s="9">
        <f t="shared" si="64"/>
        <v>45</v>
      </c>
      <c r="V679">
        <f>D679*VLOOKUP(H679,CURR,2)</f>
        <v>56499.999999999993</v>
      </c>
      <c r="W679">
        <f>E679*VLOOKUP(H679,CURR,2)</f>
        <v>14454.96</v>
      </c>
      <c r="X679" s="11">
        <f t="shared" si="65"/>
        <v>0.25584000000000001</v>
      </c>
    </row>
    <row r="680" spans="1:2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9">
        <f t="shared" si="61"/>
        <v>65.17647058823529</v>
      </c>
      <c r="Q680" t="s">
        <v>8322</v>
      </c>
      <c r="R680" t="s">
        <v>8324</v>
      </c>
      <c r="S680" s="10">
        <f t="shared" si="62"/>
        <v>42481.168263888881</v>
      </c>
      <c r="T680" s="10">
        <f t="shared" si="63"/>
        <v>42511.168263888881</v>
      </c>
      <c r="U680" s="9">
        <f t="shared" si="64"/>
        <v>30</v>
      </c>
      <c r="V680">
        <f>D680*VLOOKUP(H680,CURR,2)</f>
        <v>29000</v>
      </c>
      <c r="W680">
        <f>E680*VLOOKUP(H680,CURR,2)</f>
        <v>1108</v>
      </c>
      <c r="X680" s="11">
        <f t="shared" si="65"/>
        <v>3.8206896551724136E-2</v>
      </c>
    </row>
    <row r="681" spans="1:2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9">
        <f t="shared" si="61"/>
        <v>93.90425531914893</v>
      </c>
      <c r="Q681" t="s">
        <v>8322</v>
      </c>
      <c r="R681" t="s">
        <v>8324</v>
      </c>
      <c r="S681" s="10">
        <f t="shared" si="62"/>
        <v>42556.487372685187</v>
      </c>
      <c r="T681" s="10">
        <f t="shared" si="63"/>
        <v>42616.487372685187</v>
      </c>
      <c r="U681" s="9">
        <f t="shared" si="64"/>
        <v>60</v>
      </c>
      <c r="V681">
        <f>D681*VLOOKUP(H681,CURR,2)</f>
        <v>57000</v>
      </c>
      <c r="W681">
        <f>E681*VLOOKUP(H681,CURR,2)</f>
        <v>8827</v>
      </c>
      <c r="X681" s="11">
        <f t="shared" si="65"/>
        <v>0.15485964912280703</v>
      </c>
    </row>
    <row r="682" spans="1:2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9">
        <f t="shared" si="61"/>
        <v>150.65116279069767</v>
      </c>
      <c r="Q682" t="s">
        <v>8322</v>
      </c>
      <c r="R682" t="s">
        <v>8324</v>
      </c>
      <c r="S682" s="10">
        <f t="shared" si="62"/>
        <v>41864.293182870366</v>
      </c>
      <c r="T682" s="10">
        <f t="shared" si="63"/>
        <v>41899.293182870366</v>
      </c>
      <c r="U682" s="9">
        <f t="shared" si="64"/>
        <v>35</v>
      </c>
      <c r="V682">
        <f>D682*VLOOKUP(H682,CURR,2)</f>
        <v>75000</v>
      </c>
      <c r="W682">
        <f>E682*VLOOKUP(H682,CURR,2)</f>
        <v>19434</v>
      </c>
      <c r="X682" s="11">
        <f t="shared" si="65"/>
        <v>0.25912000000000002</v>
      </c>
    </row>
    <row r="683" spans="1:2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9">
        <f t="shared" si="61"/>
        <v>1</v>
      </c>
      <c r="Q683" t="s">
        <v>8322</v>
      </c>
      <c r="R683" t="s">
        <v>8324</v>
      </c>
      <c r="S683" s="10">
        <f t="shared" si="62"/>
        <v>42639.597268518519</v>
      </c>
      <c r="T683" s="10">
        <f t="shared" si="63"/>
        <v>42669.597268518519</v>
      </c>
      <c r="U683" s="9">
        <f t="shared" si="64"/>
        <v>30</v>
      </c>
      <c r="V683">
        <f>D683*VLOOKUP(H683,CURR,2)</f>
        <v>2500</v>
      </c>
      <c r="W683">
        <f>E683*VLOOKUP(H683,CURR,2)</f>
        <v>1</v>
      </c>
      <c r="X683" s="11">
        <f t="shared" si="65"/>
        <v>4.0000000000000002E-4</v>
      </c>
    </row>
    <row r="684" spans="1:2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9">
        <f t="shared" si="61"/>
        <v>13.25</v>
      </c>
      <c r="Q684" t="s">
        <v>8322</v>
      </c>
      <c r="R684" t="s">
        <v>8324</v>
      </c>
      <c r="S684" s="10">
        <f t="shared" si="62"/>
        <v>42778.556967592587</v>
      </c>
      <c r="T684" s="10">
        <f t="shared" si="63"/>
        <v>42808.515300925923</v>
      </c>
      <c r="U684" s="9">
        <f t="shared" si="64"/>
        <v>29</v>
      </c>
      <c r="V684">
        <f>D684*VLOOKUP(H684,CURR,2)</f>
        <v>50000</v>
      </c>
      <c r="W684">
        <f>E684*VLOOKUP(H684,CURR,2)</f>
        <v>53</v>
      </c>
      <c r="X684" s="11">
        <f t="shared" si="65"/>
        <v>1.06E-3</v>
      </c>
    </row>
    <row r="685" spans="1:2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9">
        <f t="shared" si="61"/>
        <v>99.333333333333329</v>
      </c>
      <c r="Q685" t="s">
        <v>8322</v>
      </c>
      <c r="R685" t="s">
        <v>8324</v>
      </c>
      <c r="S685" s="10">
        <f t="shared" si="62"/>
        <v>42634.691712962966</v>
      </c>
      <c r="T685" s="10">
        <f t="shared" si="63"/>
        <v>42674.691712962966</v>
      </c>
      <c r="U685" s="9">
        <f t="shared" si="64"/>
        <v>40</v>
      </c>
      <c r="V685">
        <f>D685*VLOOKUP(H685,CURR,2)</f>
        <v>35000</v>
      </c>
      <c r="W685">
        <f>E685*VLOOKUP(H685,CURR,2)</f>
        <v>298</v>
      </c>
      <c r="X685" s="11">
        <f t="shared" si="65"/>
        <v>8.5142857142857138E-3</v>
      </c>
    </row>
    <row r="686" spans="1:2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9">
        <f t="shared" si="61"/>
        <v>177.39259259259259</v>
      </c>
      <c r="Q686" t="s">
        <v>8322</v>
      </c>
      <c r="R686" t="s">
        <v>8324</v>
      </c>
      <c r="S686" s="10">
        <f t="shared" si="62"/>
        <v>41809.26494212963</v>
      </c>
      <c r="T686" s="10">
        <f t="shared" si="63"/>
        <v>41844.916666666664</v>
      </c>
      <c r="U686" s="9">
        <f t="shared" si="64"/>
        <v>35</v>
      </c>
      <c r="V686">
        <f>D686*VLOOKUP(H686,CURR,2)</f>
        <v>320000</v>
      </c>
      <c r="W686">
        <f>E686*VLOOKUP(H686,CURR,2)</f>
        <v>23948</v>
      </c>
      <c r="X686" s="11">
        <f t="shared" si="65"/>
        <v>7.4837500000000001E-2</v>
      </c>
    </row>
    <row r="687" spans="1:2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9">
        <f t="shared" si="61"/>
        <v>55.3</v>
      </c>
      <c r="Q687" t="s">
        <v>8322</v>
      </c>
      <c r="R687" t="s">
        <v>8324</v>
      </c>
      <c r="S687" s="10">
        <f t="shared" si="62"/>
        <v>41971.658240740733</v>
      </c>
      <c r="T687" s="10">
        <f t="shared" si="63"/>
        <v>42016.658240740733</v>
      </c>
      <c r="U687" s="9">
        <f t="shared" si="64"/>
        <v>45</v>
      </c>
      <c r="V687">
        <f>D687*VLOOKUP(H687,CURR,2)</f>
        <v>2000</v>
      </c>
      <c r="W687">
        <f>E687*VLOOKUP(H687,CURR,2)</f>
        <v>553</v>
      </c>
      <c r="X687" s="11">
        <f t="shared" si="65"/>
        <v>0.27650000000000002</v>
      </c>
    </row>
    <row r="688" spans="1:2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 t="e">
        <f t="shared" si="61"/>
        <v>#DIV/0!</v>
      </c>
      <c r="Q688" t="s">
        <v>8322</v>
      </c>
      <c r="R688" t="s">
        <v>8324</v>
      </c>
      <c r="S688" s="10">
        <f t="shared" si="62"/>
        <v>42189.464930555558</v>
      </c>
      <c r="T688" s="10">
        <f t="shared" si="63"/>
        <v>42219.464930555558</v>
      </c>
      <c r="U688" s="9">
        <f t="shared" si="64"/>
        <v>30</v>
      </c>
      <c r="V688">
        <f>D688*VLOOKUP(H688,CURR,2)</f>
        <v>565000</v>
      </c>
      <c r="W688">
        <f>E688*VLOOKUP(H688,CURR,2)</f>
        <v>0</v>
      </c>
      <c r="X688" s="11">
        <f t="shared" si="65"/>
        <v>0</v>
      </c>
    </row>
    <row r="689" spans="1:2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9">
        <f t="shared" si="61"/>
        <v>591.66666666666663</v>
      </c>
      <c r="Q689" t="s">
        <v>8322</v>
      </c>
      <c r="R689" t="s">
        <v>8324</v>
      </c>
      <c r="S689" s="10">
        <f t="shared" si="62"/>
        <v>42711.542280092595</v>
      </c>
      <c r="T689" s="10">
        <f t="shared" si="63"/>
        <v>42771.542280092595</v>
      </c>
      <c r="U689" s="9">
        <f t="shared" si="64"/>
        <v>60</v>
      </c>
      <c r="V689">
        <f>D689*VLOOKUP(H689,CURR,2)</f>
        <v>4900</v>
      </c>
      <c r="W689">
        <f>E689*VLOOKUP(H689,CURR,2)</f>
        <v>173.95000000000002</v>
      </c>
      <c r="X689" s="11">
        <f t="shared" si="65"/>
        <v>3.5500000000000004E-2</v>
      </c>
    </row>
    <row r="690" spans="1:2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9">
        <f t="shared" si="61"/>
        <v>405.5</v>
      </c>
      <c r="Q690" t="s">
        <v>8322</v>
      </c>
      <c r="R690" t="s">
        <v>8324</v>
      </c>
      <c r="S690" s="10">
        <f t="shared" si="62"/>
        <v>42261.896446759252</v>
      </c>
      <c r="T690" s="10">
        <f t="shared" si="63"/>
        <v>42291.896446759252</v>
      </c>
      <c r="U690" s="9">
        <f t="shared" si="64"/>
        <v>30</v>
      </c>
      <c r="V690">
        <f>D690*VLOOKUP(H690,CURR,2)</f>
        <v>20000</v>
      </c>
      <c r="W690">
        <f>E690*VLOOKUP(H690,CURR,2)</f>
        <v>14598</v>
      </c>
      <c r="X690" s="11">
        <f t="shared" si="65"/>
        <v>0.72989999999999999</v>
      </c>
    </row>
    <row r="691" spans="1:2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9">
        <f t="shared" si="61"/>
        <v>343.14732142857144</v>
      </c>
      <c r="Q691" t="s">
        <v>8322</v>
      </c>
      <c r="R691" t="s">
        <v>8324</v>
      </c>
      <c r="S691" s="10">
        <f t="shared" si="62"/>
        <v>42675.459456018514</v>
      </c>
      <c r="T691" s="10">
        <f t="shared" si="63"/>
        <v>42711.999305555553</v>
      </c>
      <c r="U691" s="9">
        <f t="shared" si="64"/>
        <v>36</v>
      </c>
      <c r="V691">
        <f>D691*VLOOKUP(H691,CURR,2)</f>
        <v>200000</v>
      </c>
      <c r="W691">
        <f>E691*VLOOKUP(H691,CURR,2)</f>
        <v>115297.5</v>
      </c>
      <c r="X691" s="11">
        <f t="shared" si="65"/>
        <v>0.57648750000000004</v>
      </c>
    </row>
    <row r="692" spans="1:2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9">
        <f t="shared" si="61"/>
        <v>72.588235294117652</v>
      </c>
      <c r="Q692" t="s">
        <v>8322</v>
      </c>
      <c r="R692" t="s">
        <v>8324</v>
      </c>
      <c r="S692" s="10">
        <f t="shared" si="62"/>
        <v>42579.426400462959</v>
      </c>
      <c r="T692" s="10">
        <f t="shared" si="63"/>
        <v>42622.041666666664</v>
      </c>
      <c r="U692" s="9">
        <f t="shared" si="64"/>
        <v>42</v>
      </c>
      <c r="V692">
        <f>D692*VLOOKUP(H692,CURR,2)</f>
        <v>20000</v>
      </c>
      <c r="W692">
        <f>E692*VLOOKUP(H692,CURR,2)</f>
        <v>2468</v>
      </c>
      <c r="X692" s="11">
        <f t="shared" si="65"/>
        <v>0.1234</v>
      </c>
    </row>
    <row r="693" spans="1:2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9">
        <f t="shared" si="61"/>
        <v>26</v>
      </c>
      <c r="Q693" t="s">
        <v>8322</v>
      </c>
      <c r="R693" t="s">
        <v>8324</v>
      </c>
      <c r="S693" s="10">
        <f t="shared" si="62"/>
        <v>42157.819976851846</v>
      </c>
      <c r="T693" s="10">
        <f t="shared" si="63"/>
        <v>42185.819976851846</v>
      </c>
      <c r="U693" s="9">
        <f t="shared" si="64"/>
        <v>28</v>
      </c>
      <c r="V693">
        <f>D693*VLOOKUP(H693,CURR,2)</f>
        <v>50000</v>
      </c>
      <c r="W693">
        <f>E693*VLOOKUP(H693,CURR,2)</f>
        <v>260</v>
      </c>
      <c r="X693" s="11">
        <f t="shared" si="65"/>
        <v>5.1999999999999998E-3</v>
      </c>
    </row>
    <row r="694" spans="1:2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9">
        <f t="shared" si="61"/>
        <v>6.4975124378109452</v>
      </c>
      <c r="Q694" t="s">
        <v>8322</v>
      </c>
      <c r="R694" t="s">
        <v>8324</v>
      </c>
      <c r="S694" s="10">
        <f t="shared" si="62"/>
        <v>42696.167395833334</v>
      </c>
      <c r="T694" s="10">
        <f t="shared" si="63"/>
        <v>42726.167395833334</v>
      </c>
      <c r="U694" s="9">
        <f t="shared" si="64"/>
        <v>30</v>
      </c>
      <c r="V694">
        <f>D694*VLOOKUP(H694,CURR,2)</f>
        <v>25600</v>
      </c>
      <c r="W694">
        <f>E694*VLOOKUP(H694,CURR,2)</f>
        <v>1671.68</v>
      </c>
      <c r="X694" s="11">
        <f t="shared" si="65"/>
        <v>6.5299999999999997E-2</v>
      </c>
    </row>
    <row r="695" spans="1:2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9">
        <f t="shared" si="61"/>
        <v>119.38513513513513</v>
      </c>
      <c r="Q695" t="s">
        <v>8322</v>
      </c>
      <c r="R695" t="s">
        <v>8324</v>
      </c>
      <c r="S695" s="10">
        <f t="shared" si="62"/>
        <v>42094.599849537037</v>
      </c>
      <c r="T695" s="10">
        <f t="shared" si="63"/>
        <v>42124.599849537037</v>
      </c>
      <c r="U695" s="9">
        <f t="shared" si="64"/>
        <v>30</v>
      </c>
      <c r="V695">
        <f>D695*VLOOKUP(H695,CURR,2)</f>
        <v>100000</v>
      </c>
      <c r="W695">
        <f>E695*VLOOKUP(H695,CURR,2)</f>
        <v>35338</v>
      </c>
      <c r="X695" s="11">
        <f t="shared" si="65"/>
        <v>0.35338000000000003</v>
      </c>
    </row>
    <row r="696" spans="1:2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9">
        <f t="shared" si="61"/>
        <v>84.285714285714292</v>
      </c>
      <c r="Q696" t="s">
        <v>8322</v>
      </c>
      <c r="R696" t="s">
        <v>8324</v>
      </c>
      <c r="S696" s="10">
        <f t="shared" si="62"/>
        <v>42737.455543981479</v>
      </c>
      <c r="T696" s="10">
        <f t="shared" si="63"/>
        <v>42767.455543981479</v>
      </c>
      <c r="U696" s="9">
        <f t="shared" si="64"/>
        <v>30</v>
      </c>
      <c r="V696">
        <f>D696*VLOOKUP(H696,CURR,2)</f>
        <v>150000</v>
      </c>
      <c r="W696">
        <f>E696*VLOOKUP(H696,CURR,2)</f>
        <v>590</v>
      </c>
      <c r="X696" s="11">
        <f t="shared" si="65"/>
        <v>3.933333333333333E-3</v>
      </c>
    </row>
    <row r="697" spans="1:2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9">
        <f t="shared" si="61"/>
        <v>90.857142857142861</v>
      </c>
      <c r="Q697" t="s">
        <v>8322</v>
      </c>
      <c r="R697" t="s">
        <v>8324</v>
      </c>
      <c r="S697" s="10">
        <f t="shared" si="62"/>
        <v>41913.312731481477</v>
      </c>
      <c r="T697" s="10">
        <f t="shared" si="63"/>
        <v>41943.312731481477</v>
      </c>
      <c r="U697" s="9">
        <f t="shared" si="64"/>
        <v>30</v>
      </c>
      <c r="V697">
        <f>D697*VLOOKUP(H697,CURR,2)</f>
        <v>60000</v>
      </c>
      <c r="W697">
        <f>E697*VLOOKUP(H697,CURR,2)</f>
        <v>636</v>
      </c>
      <c r="X697" s="11">
        <f t="shared" si="65"/>
        <v>1.06E-2</v>
      </c>
    </row>
    <row r="698" spans="1:2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9">
        <f t="shared" si="61"/>
        <v>1</v>
      </c>
      <c r="Q698" t="s">
        <v>8322</v>
      </c>
      <c r="R698" t="s">
        <v>8324</v>
      </c>
      <c r="S698" s="10">
        <f t="shared" si="62"/>
        <v>41815.718773148146</v>
      </c>
      <c r="T698" s="10">
        <f t="shared" si="63"/>
        <v>41845.718773148146</v>
      </c>
      <c r="U698" s="9">
        <f t="shared" si="64"/>
        <v>30</v>
      </c>
      <c r="V698">
        <f>D698*VLOOKUP(H698,CURR,2)</f>
        <v>197749.99999999997</v>
      </c>
      <c r="W698">
        <f>E698*VLOOKUP(H698,CURR,2)</f>
        <v>1.1299999999999999</v>
      </c>
      <c r="X698" s="11">
        <f t="shared" si="65"/>
        <v>5.7142857142857145E-6</v>
      </c>
    </row>
    <row r="699" spans="1:2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9">
        <f t="shared" si="61"/>
        <v>20.342105263157894</v>
      </c>
      <c r="Q699" t="s">
        <v>8322</v>
      </c>
      <c r="R699" t="s">
        <v>8324</v>
      </c>
      <c r="S699" s="10">
        <f t="shared" si="62"/>
        <v>42388.314687500002</v>
      </c>
      <c r="T699" s="10">
        <f t="shared" si="63"/>
        <v>42403.314687500002</v>
      </c>
      <c r="U699" s="9">
        <f t="shared" si="64"/>
        <v>15</v>
      </c>
      <c r="V699">
        <f>D699*VLOOKUP(H699,CURR,2)</f>
        <v>5649.9999999999991</v>
      </c>
      <c r="W699">
        <f>E699*VLOOKUP(H699,CURR,2)</f>
        <v>2620.4699999999998</v>
      </c>
      <c r="X699" s="11">
        <f t="shared" si="65"/>
        <v>0.46380000000000005</v>
      </c>
    </row>
    <row r="700" spans="1:2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9">
        <f t="shared" si="61"/>
        <v>530.68965517241384</v>
      </c>
      <c r="Q700" t="s">
        <v>8322</v>
      </c>
      <c r="R700" t="s">
        <v>8324</v>
      </c>
      <c r="S700" s="10">
        <f t="shared" si="62"/>
        <v>41866.722743055558</v>
      </c>
      <c r="T700" s="10">
        <f t="shared" si="63"/>
        <v>41899.875</v>
      </c>
      <c r="U700" s="9">
        <f t="shared" si="64"/>
        <v>33</v>
      </c>
      <c r="V700">
        <f>D700*VLOOKUP(H700,CURR,2)</f>
        <v>100000</v>
      </c>
      <c r="W700">
        <f>E700*VLOOKUP(H700,CURR,2)</f>
        <v>15390</v>
      </c>
      <c r="X700" s="11">
        <f t="shared" si="65"/>
        <v>0.15390000000000001</v>
      </c>
    </row>
    <row r="701" spans="1:2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9">
        <f t="shared" si="61"/>
        <v>120.39184269662923</v>
      </c>
      <c r="Q701" t="s">
        <v>8322</v>
      </c>
      <c r="R701" t="s">
        <v>8324</v>
      </c>
      <c r="S701" s="10">
        <f t="shared" si="62"/>
        <v>41563.277175925927</v>
      </c>
      <c r="T701" s="10">
        <f t="shared" si="63"/>
        <v>41600.458333333328</v>
      </c>
      <c r="U701" s="9">
        <f t="shared" si="64"/>
        <v>37</v>
      </c>
      <c r="V701">
        <f>D701*VLOOKUP(H701,CURR,2)</f>
        <v>130000</v>
      </c>
      <c r="W701">
        <f>E701*VLOOKUP(H701,CURR,2)</f>
        <v>107148.74</v>
      </c>
      <c r="X701" s="11">
        <f t="shared" si="65"/>
        <v>0.824221076923077</v>
      </c>
    </row>
    <row r="702" spans="1:2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9">
        <f t="shared" si="61"/>
        <v>13</v>
      </c>
      <c r="Q702" t="s">
        <v>8322</v>
      </c>
      <c r="R702" t="s">
        <v>8324</v>
      </c>
      <c r="S702" s="10">
        <f t="shared" si="62"/>
        <v>42715.480104166665</v>
      </c>
      <c r="T702" s="10">
        <f t="shared" si="63"/>
        <v>42745.480104166665</v>
      </c>
      <c r="U702" s="9">
        <f t="shared" si="64"/>
        <v>30</v>
      </c>
      <c r="V702">
        <f>D702*VLOOKUP(H702,CURR,2)</f>
        <v>16950</v>
      </c>
      <c r="W702">
        <f>E702*VLOOKUP(H702,CURR,2)</f>
        <v>455.38999999999993</v>
      </c>
      <c r="X702" s="11">
        <f t="shared" si="65"/>
        <v>2.6866666666666664E-2</v>
      </c>
    </row>
    <row r="703" spans="1:2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9">
        <f t="shared" si="61"/>
        <v>291.33333333333331</v>
      </c>
      <c r="Q703" t="s">
        <v>8322</v>
      </c>
      <c r="R703" t="s">
        <v>8324</v>
      </c>
      <c r="S703" s="10">
        <f t="shared" si="62"/>
        <v>41813.454629629625</v>
      </c>
      <c r="T703" s="10">
        <f t="shared" si="63"/>
        <v>41843.454629629625</v>
      </c>
      <c r="U703" s="9">
        <f t="shared" si="64"/>
        <v>30</v>
      </c>
      <c r="V703">
        <f>D703*VLOOKUP(H703,CURR,2)</f>
        <v>29440</v>
      </c>
      <c r="W703">
        <f>E703*VLOOKUP(H703,CURR,2)</f>
        <v>7831.04</v>
      </c>
      <c r="X703" s="11">
        <f t="shared" si="65"/>
        <v>0.26600000000000001</v>
      </c>
    </row>
    <row r="704" spans="1:2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9">
        <f t="shared" si="61"/>
        <v>124.9191891891892</v>
      </c>
      <c r="Q704" t="s">
        <v>8322</v>
      </c>
      <c r="R704" t="s">
        <v>8324</v>
      </c>
      <c r="S704" s="10">
        <f t="shared" si="62"/>
        <v>42668.518368055556</v>
      </c>
      <c r="T704" s="10">
        <f t="shared" si="63"/>
        <v>42698.560034722221</v>
      </c>
      <c r="U704" s="9">
        <f t="shared" si="64"/>
        <v>30</v>
      </c>
      <c r="V704">
        <f>D704*VLOOKUP(H704,CURR,2)</f>
        <v>15000</v>
      </c>
      <c r="W704">
        <f>E704*VLOOKUP(H704,CURR,2)</f>
        <v>4622.01</v>
      </c>
      <c r="X704" s="11">
        <f t="shared" si="65"/>
        <v>0.30813400000000002</v>
      </c>
    </row>
    <row r="705" spans="1:2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9">
        <f t="shared" si="61"/>
        <v>119.57142857142857</v>
      </c>
      <c r="Q705" t="s">
        <v>8322</v>
      </c>
      <c r="R705" t="s">
        <v>8324</v>
      </c>
      <c r="S705" s="10">
        <f t="shared" si="62"/>
        <v>42711.742465277777</v>
      </c>
      <c r="T705" s="10">
        <f t="shared" si="63"/>
        <v>42766.772222222215</v>
      </c>
      <c r="U705" s="9">
        <f t="shared" si="64"/>
        <v>55</v>
      </c>
      <c r="V705">
        <f>D705*VLOOKUP(H705,CURR,2)</f>
        <v>15000</v>
      </c>
      <c r="W705">
        <f>E705*VLOOKUP(H705,CURR,2)</f>
        <v>837</v>
      </c>
      <c r="X705" s="11">
        <f t="shared" si="65"/>
        <v>5.5800000000000002E-2</v>
      </c>
    </row>
    <row r="706" spans="1:2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9">
        <f t="shared" si="61"/>
        <v>120.25</v>
      </c>
      <c r="Q706" t="s">
        <v>8322</v>
      </c>
      <c r="R706" t="s">
        <v>8324</v>
      </c>
      <c r="S706" s="10">
        <f t="shared" si="62"/>
        <v>42725.984583333331</v>
      </c>
      <c r="T706" s="10">
        <f t="shared" si="63"/>
        <v>42785.984583333331</v>
      </c>
      <c r="U706" s="9">
        <f t="shared" si="64"/>
        <v>60</v>
      </c>
      <c r="V706">
        <f>D706*VLOOKUP(H706,CURR,2)</f>
        <v>41800</v>
      </c>
      <c r="W706">
        <f>E706*VLOOKUP(H706,CURR,2)</f>
        <v>365.56</v>
      </c>
      <c r="X706" s="11">
        <f t="shared" si="65"/>
        <v>8.7454545454545458E-3</v>
      </c>
    </row>
    <row r="707" spans="1:2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E707/D707*100</f>
        <v>0.97699999999999987</v>
      </c>
      <c r="P707" s="9">
        <f t="shared" ref="P707:P770" si="67">E707/L707</f>
        <v>195.4</v>
      </c>
      <c r="Q707" t="s">
        <v>8322</v>
      </c>
      <c r="R707" t="s">
        <v>8324</v>
      </c>
      <c r="S707" s="10">
        <f t="shared" ref="S707:S770" si="68">(J707/86400)+25569+(-5/24)</f>
        <v>42726.283310185179</v>
      </c>
      <c r="T707" s="10">
        <f t="shared" ref="T707:T770" si="69">(I707/86400)+25569+(-5/24)</f>
        <v>42756.283310185179</v>
      </c>
      <c r="U707" s="9">
        <f t="shared" ref="U707:U770" si="70">INT(T707-S707)</f>
        <v>30</v>
      </c>
      <c r="V707">
        <f>D707*VLOOKUP(H707,CURR,2)</f>
        <v>112999.99999999999</v>
      </c>
      <c r="W707">
        <f>E707*VLOOKUP(H707,CURR,2)</f>
        <v>1104.01</v>
      </c>
      <c r="X707" s="11">
        <f t="shared" ref="X707:X770" si="71">W707/V707</f>
        <v>9.7700000000000009E-3</v>
      </c>
    </row>
    <row r="708" spans="1:2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 t="e">
        <f t="shared" si="67"/>
        <v>#DIV/0!</v>
      </c>
      <c r="Q708" t="s">
        <v>8322</v>
      </c>
      <c r="R708" t="s">
        <v>8324</v>
      </c>
      <c r="S708" s="10">
        <f t="shared" si="68"/>
        <v>42676.786840277775</v>
      </c>
      <c r="T708" s="10">
        <f t="shared" si="69"/>
        <v>42718.568749999999</v>
      </c>
      <c r="U708" s="9">
        <f t="shared" si="70"/>
        <v>41</v>
      </c>
      <c r="V708">
        <f>D708*VLOOKUP(H708,CURR,2)</f>
        <v>112999.99999999999</v>
      </c>
      <c r="W708">
        <f>E708*VLOOKUP(H708,CURR,2)</f>
        <v>0</v>
      </c>
      <c r="X708" s="11">
        <f t="shared" si="71"/>
        <v>0</v>
      </c>
    </row>
    <row r="709" spans="1:2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9">
        <f t="shared" si="67"/>
        <v>117.69868421052631</v>
      </c>
      <c r="Q709" t="s">
        <v>8322</v>
      </c>
      <c r="R709" t="s">
        <v>8324</v>
      </c>
      <c r="S709" s="10">
        <f t="shared" si="68"/>
        <v>42696.45517361111</v>
      </c>
      <c r="T709" s="10">
        <f t="shared" si="69"/>
        <v>42736.45517361111</v>
      </c>
      <c r="U709" s="9">
        <f t="shared" si="70"/>
        <v>40</v>
      </c>
      <c r="V709">
        <f>D709*VLOOKUP(H709,CURR,2)</f>
        <v>87040</v>
      </c>
      <c r="W709">
        <f>E709*VLOOKUP(H709,CURR,2)</f>
        <v>68698.368000000002</v>
      </c>
      <c r="X709" s="11">
        <f t="shared" si="71"/>
        <v>0.78927352941176476</v>
      </c>
    </row>
    <row r="710" spans="1:2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9">
        <f t="shared" si="67"/>
        <v>23.948509485094849</v>
      </c>
      <c r="Q710" t="s">
        <v>8322</v>
      </c>
      <c r="R710" t="s">
        <v>8324</v>
      </c>
      <c r="S710" s="10">
        <f t="shared" si="68"/>
        <v>41835.372685185182</v>
      </c>
      <c r="T710" s="10">
        <f t="shared" si="69"/>
        <v>41895.372685185182</v>
      </c>
      <c r="U710" s="9">
        <f t="shared" si="70"/>
        <v>60</v>
      </c>
      <c r="V710">
        <f>D710*VLOOKUP(H710,CURR,2)</f>
        <v>51200</v>
      </c>
      <c r="W710">
        <f>E710*VLOOKUP(H710,CURR,2)</f>
        <v>11311.36</v>
      </c>
      <c r="X710" s="11">
        <f t="shared" si="71"/>
        <v>0.22092500000000001</v>
      </c>
    </row>
    <row r="711" spans="1:2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9">
        <f t="shared" si="67"/>
        <v>30.5</v>
      </c>
      <c r="Q711" t="s">
        <v>8322</v>
      </c>
      <c r="R711" t="s">
        <v>8324</v>
      </c>
      <c r="S711" s="10">
        <f t="shared" si="68"/>
        <v>41947.832858796297</v>
      </c>
      <c r="T711" s="10">
        <f t="shared" si="69"/>
        <v>41977.832858796297</v>
      </c>
      <c r="U711" s="9">
        <f t="shared" si="70"/>
        <v>30</v>
      </c>
      <c r="V711">
        <f>D711*VLOOKUP(H711,CURR,2)</f>
        <v>15000</v>
      </c>
      <c r="W711">
        <f>E711*VLOOKUP(H711,CURR,2)</f>
        <v>61</v>
      </c>
      <c r="X711" s="11">
        <f t="shared" si="71"/>
        <v>4.0666666666666663E-3</v>
      </c>
    </row>
    <row r="712" spans="1:2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 t="e">
        <f t="shared" si="67"/>
        <v>#DIV/0!</v>
      </c>
      <c r="Q712" t="s">
        <v>8322</v>
      </c>
      <c r="R712" t="s">
        <v>8324</v>
      </c>
      <c r="S712" s="10">
        <f t="shared" si="68"/>
        <v>41837.776643518519</v>
      </c>
      <c r="T712" s="10">
        <f t="shared" si="69"/>
        <v>41870.822222222218</v>
      </c>
      <c r="U712" s="9">
        <f t="shared" si="70"/>
        <v>33</v>
      </c>
      <c r="V712">
        <f>D712*VLOOKUP(H712,CURR,2)</f>
        <v>912</v>
      </c>
      <c r="W712">
        <f>E712*VLOOKUP(H712,CURR,2)</f>
        <v>0</v>
      </c>
      <c r="X712" s="11">
        <f t="shared" si="71"/>
        <v>0</v>
      </c>
    </row>
    <row r="713" spans="1:2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9">
        <f t="shared" si="67"/>
        <v>99.973372781065095</v>
      </c>
      <c r="Q713" t="s">
        <v>8322</v>
      </c>
      <c r="R713" t="s">
        <v>8324</v>
      </c>
      <c r="S713" s="10">
        <f t="shared" si="68"/>
        <v>42678.250787037039</v>
      </c>
      <c r="T713" s="10">
        <f t="shared" si="69"/>
        <v>42718.292453703696</v>
      </c>
      <c r="U713" s="9">
        <f t="shared" si="70"/>
        <v>40</v>
      </c>
      <c r="V713">
        <f>D713*VLOOKUP(H713,CURR,2)</f>
        <v>112999.99999999999</v>
      </c>
      <c r="W713">
        <f>E713*VLOOKUP(H713,CURR,2)</f>
        <v>38183.829999999994</v>
      </c>
      <c r="X713" s="11">
        <f t="shared" si="71"/>
        <v>0.33790999999999999</v>
      </c>
    </row>
    <row r="714" spans="1:2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9">
        <f t="shared" si="67"/>
        <v>26.25</v>
      </c>
      <c r="Q714" t="s">
        <v>8322</v>
      </c>
      <c r="R714" t="s">
        <v>8324</v>
      </c>
      <c r="S714" s="10">
        <f t="shared" si="68"/>
        <v>42384.472592592589</v>
      </c>
      <c r="T714" s="10">
        <f t="shared" si="69"/>
        <v>42414.472592592589</v>
      </c>
      <c r="U714" s="9">
        <f t="shared" si="70"/>
        <v>30</v>
      </c>
      <c r="V714">
        <f>D714*VLOOKUP(H714,CURR,2)</f>
        <v>48500</v>
      </c>
      <c r="W714">
        <f>E714*VLOOKUP(H714,CURR,2)</f>
        <v>105</v>
      </c>
      <c r="X714" s="11">
        <f t="shared" si="71"/>
        <v>2.1649484536082476E-3</v>
      </c>
    </row>
    <row r="715" spans="1:2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9">
        <f t="shared" si="67"/>
        <v>199</v>
      </c>
      <c r="Q715" t="s">
        <v>8322</v>
      </c>
      <c r="R715" t="s">
        <v>8324</v>
      </c>
      <c r="S715" s="10">
        <f t="shared" si="68"/>
        <v>42496.320972222216</v>
      </c>
      <c r="T715" s="10">
        <f t="shared" si="69"/>
        <v>42526.320972222216</v>
      </c>
      <c r="U715" s="9">
        <f t="shared" si="70"/>
        <v>30</v>
      </c>
      <c r="V715">
        <f>D715*VLOOKUP(H715,CURR,2)</f>
        <v>28249.999999999996</v>
      </c>
      <c r="W715">
        <f>E715*VLOOKUP(H715,CURR,2)</f>
        <v>224.86999999999998</v>
      </c>
      <c r="X715" s="11">
        <f t="shared" si="71"/>
        <v>7.9600000000000001E-3</v>
      </c>
    </row>
    <row r="716" spans="1:2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9">
        <f t="shared" si="67"/>
        <v>80.321428571428569</v>
      </c>
      <c r="Q716" t="s">
        <v>8322</v>
      </c>
      <c r="R716" t="s">
        <v>8324</v>
      </c>
      <c r="S716" s="10">
        <f t="shared" si="68"/>
        <v>42734.579652777778</v>
      </c>
      <c r="T716" s="10">
        <f t="shared" si="69"/>
        <v>42794.579652777778</v>
      </c>
      <c r="U716" s="9">
        <f t="shared" si="70"/>
        <v>60</v>
      </c>
      <c r="V716">
        <f>D716*VLOOKUP(H716,CURR,2)</f>
        <v>15000</v>
      </c>
      <c r="W716">
        <f>E716*VLOOKUP(H716,CURR,2)</f>
        <v>2249</v>
      </c>
      <c r="X716" s="11">
        <f t="shared" si="71"/>
        <v>0.14993333333333334</v>
      </c>
    </row>
    <row r="717" spans="1:2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9">
        <f t="shared" si="67"/>
        <v>115.75</v>
      </c>
      <c r="Q717" t="s">
        <v>8322</v>
      </c>
      <c r="R717" t="s">
        <v>8324</v>
      </c>
      <c r="S717" s="10">
        <f t="shared" si="68"/>
        <v>42272.8824074074</v>
      </c>
      <c r="T717" s="10">
        <f t="shared" si="69"/>
        <v>42312.924074074072</v>
      </c>
      <c r="U717" s="9">
        <f t="shared" si="70"/>
        <v>40</v>
      </c>
      <c r="V717">
        <f>D717*VLOOKUP(H717,CURR,2)</f>
        <v>27500</v>
      </c>
      <c r="W717">
        <f>E717*VLOOKUP(H717,CURR,2)</f>
        <v>1389</v>
      </c>
      <c r="X717" s="11">
        <f t="shared" si="71"/>
        <v>5.0509090909090906E-2</v>
      </c>
    </row>
    <row r="718" spans="1:2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9">
        <f t="shared" si="67"/>
        <v>44.6875</v>
      </c>
      <c r="Q718" t="s">
        <v>8322</v>
      </c>
      <c r="R718" t="s">
        <v>8324</v>
      </c>
      <c r="S718" s="10">
        <f t="shared" si="68"/>
        <v>41940.450312499997</v>
      </c>
      <c r="T718" s="10">
        <f t="shared" si="69"/>
        <v>41973.791666666664</v>
      </c>
      <c r="U718" s="9">
        <f t="shared" si="70"/>
        <v>33</v>
      </c>
      <c r="V718">
        <f>D718*VLOOKUP(H718,CURR,2)</f>
        <v>7000</v>
      </c>
      <c r="W718">
        <f>E718*VLOOKUP(H718,CURR,2)</f>
        <v>715</v>
      </c>
      <c r="X718" s="11">
        <f t="shared" si="71"/>
        <v>0.10214285714285715</v>
      </c>
    </row>
    <row r="719" spans="1:2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9">
        <f t="shared" si="67"/>
        <v>76.25</v>
      </c>
      <c r="Q719" t="s">
        <v>8322</v>
      </c>
      <c r="R719" t="s">
        <v>8324</v>
      </c>
      <c r="S719" s="10">
        <f t="shared" si="68"/>
        <v>41857.645856481475</v>
      </c>
      <c r="T719" s="10">
        <f t="shared" si="69"/>
        <v>41887.645856481475</v>
      </c>
      <c r="U719" s="9">
        <f t="shared" si="70"/>
        <v>30</v>
      </c>
      <c r="V719">
        <f>D719*VLOOKUP(H719,CURR,2)</f>
        <v>100000</v>
      </c>
      <c r="W719">
        <f>E719*VLOOKUP(H719,CURR,2)</f>
        <v>305</v>
      </c>
      <c r="X719" s="11">
        <f t="shared" si="71"/>
        <v>3.0500000000000002E-3</v>
      </c>
    </row>
    <row r="720" spans="1:2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9">
        <f t="shared" si="67"/>
        <v>22.5</v>
      </c>
      <c r="Q720" t="s">
        <v>8322</v>
      </c>
      <c r="R720" t="s">
        <v>8324</v>
      </c>
      <c r="S720" s="10">
        <f t="shared" si="68"/>
        <v>42752.637118055551</v>
      </c>
      <c r="T720" s="10">
        <f t="shared" si="69"/>
        <v>42784.040972222218</v>
      </c>
      <c r="U720" s="9">
        <f t="shared" si="70"/>
        <v>31</v>
      </c>
      <c r="V720">
        <f>D720*VLOOKUP(H720,CURR,2)</f>
        <v>12000</v>
      </c>
      <c r="W720">
        <f>E720*VLOOKUP(H720,CURR,2)</f>
        <v>90</v>
      </c>
      <c r="X720" s="11">
        <f t="shared" si="71"/>
        <v>7.4999999999999997E-3</v>
      </c>
    </row>
    <row r="721" spans="1:2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9">
        <f t="shared" si="67"/>
        <v>19.399999999999999</v>
      </c>
      <c r="Q721" t="s">
        <v>8322</v>
      </c>
      <c r="R721" t="s">
        <v>8324</v>
      </c>
      <c r="S721" s="10">
        <f t="shared" si="68"/>
        <v>42408.83189814815</v>
      </c>
      <c r="T721" s="10">
        <f t="shared" si="69"/>
        <v>42422.83189814815</v>
      </c>
      <c r="U721" s="9">
        <f t="shared" si="70"/>
        <v>14</v>
      </c>
      <c r="V721">
        <f>D721*VLOOKUP(H721,CURR,2)</f>
        <v>15000</v>
      </c>
      <c r="W721">
        <f>E721*VLOOKUP(H721,CURR,2)</f>
        <v>194</v>
      </c>
      <c r="X721" s="11">
        <f t="shared" si="71"/>
        <v>1.2933333333333333E-2</v>
      </c>
    </row>
    <row r="722" spans="1:2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9">
        <f t="shared" si="67"/>
        <v>66.707317073170728</v>
      </c>
      <c r="Q722" t="s">
        <v>8325</v>
      </c>
      <c r="R722" t="s">
        <v>8326</v>
      </c>
      <c r="S722" s="10">
        <f t="shared" si="68"/>
        <v>40909.440868055557</v>
      </c>
      <c r="T722" s="10">
        <f t="shared" si="69"/>
        <v>40937.440868055557</v>
      </c>
      <c r="U722" s="9">
        <f t="shared" si="70"/>
        <v>28</v>
      </c>
      <c r="V722">
        <f>D722*VLOOKUP(H722,CURR,2)</f>
        <v>1900</v>
      </c>
      <c r="W722">
        <f>E722*VLOOKUP(H722,CURR,2)</f>
        <v>2735</v>
      </c>
      <c r="X722" s="11">
        <f t="shared" si="71"/>
        <v>1.4394736842105262</v>
      </c>
    </row>
    <row r="723" spans="1:2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9">
        <f t="shared" si="67"/>
        <v>84.142857142857139</v>
      </c>
      <c r="Q723" t="s">
        <v>8325</v>
      </c>
      <c r="R723" t="s">
        <v>8326</v>
      </c>
      <c r="S723" s="10">
        <f t="shared" si="68"/>
        <v>41807.363506944443</v>
      </c>
      <c r="T723" s="10">
        <f t="shared" si="69"/>
        <v>41852.363506944443</v>
      </c>
      <c r="U723" s="9">
        <f t="shared" si="70"/>
        <v>45</v>
      </c>
      <c r="V723">
        <f>D723*VLOOKUP(H723,CURR,2)</f>
        <v>8200</v>
      </c>
      <c r="W723">
        <f>E723*VLOOKUP(H723,CURR,2)</f>
        <v>10013</v>
      </c>
      <c r="X723" s="11">
        <f t="shared" si="71"/>
        <v>1.2210975609756098</v>
      </c>
    </row>
    <row r="724" spans="1:2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9">
        <f t="shared" si="67"/>
        <v>215.72549019607843</v>
      </c>
      <c r="Q724" t="s">
        <v>8325</v>
      </c>
      <c r="R724" t="s">
        <v>8326</v>
      </c>
      <c r="S724" s="10">
        <f t="shared" si="68"/>
        <v>40977.596967592588</v>
      </c>
      <c r="T724" s="10">
        <f t="shared" si="69"/>
        <v>41007.555300925924</v>
      </c>
      <c r="U724" s="9">
        <f t="shared" si="70"/>
        <v>29</v>
      </c>
      <c r="V724">
        <f>D724*VLOOKUP(H724,CURR,2)</f>
        <v>25000</v>
      </c>
      <c r="W724">
        <f>E724*VLOOKUP(H724,CURR,2)</f>
        <v>33006</v>
      </c>
      <c r="X724" s="11">
        <f t="shared" si="71"/>
        <v>1.3202400000000001</v>
      </c>
    </row>
    <row r="725" spans="1:2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9">
        <f t="shared" si="67"/>
        <v>54.69</v>
      </c>
      <c r="Q725" t="s">
        <v>8325</v>
      </c>
      <c r="R725" t="s">
        <v>8326</v>
      </c>
      <c r="S725" s="10">
        <f t="shared" si="68"/>
        <v>42184.608206018514</v>
      </c>
      <c r="T725" s="10">
        <f t="shared" si="69"/>
        <v>42214.957638888889</v>
      </c>
      <c r="U725" s="9">
        <f t="shared" si="70"/>
        <v>30</v>
      </c>
      <c r="V725">
        <f>D725*VLOOKUP(H725,CURR,2)</f>
        <v>5000</v>
      </c>
      <c r="W725">
        <f>E725*VLOOKUP(H725,CURR,2)</f>
        <v>5469</v>
      </c>
      <c r="X725" s="11">
        <f t="shared" si="71"/>
        <v>1.0938000000000001</v>
      </c>
    </row>
    <row r="726" spans="1:2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9">
        <f t="shared" si="67"/>
        <v>51.62944055944056</v>
      </c>
      <c r="Q726" t="s">
        <v>8325</v>
      </c>
      <c r="R726" t="s">
        <v>8326</v>
      </c>
      <c r="S726" s="10">
        <f t="shared" si="68"/>
        <v>40694.430127314808</v>
      </c>
      <c r="T726" s="10">
        <f t="shared" si="69"/>
        <v>40724.430127314808</v>
      </c>
      <c r="U726" s="9">
        <f t="shared" si="70"/>
        <v>30</v>
      </c>
      <c r="V726">
        <f>D726*VLOOKUP(H726,CURR,2)</f>
        <v>7000</v>
      </c>
      <c r="W726">
        <f>E726*VLOOKUP(H726,CURR,2)</f>
        <v>7383.01</v>
      </c>
      <c r="X726" s="11">
        <f t="shared" si="71"/>
        <v>1.0547157142857144</v>
      </c>
    </row>
    <row r="727" spans="1:2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9">
        <f t="shared" si="67"/>
        <v>143.35714285714286</v>
      </c>
      <c r="Q727" t="s">
        <v>8325</v>
      </c>
      <c r="R727" t="s">
        <v>8326</v>
      </c>
      <c r="S727" s="10">
        <f t="shared" si="68"/>
        <v>42321.417962962958</v>
      </c>
      <c r="T727" s="10">
        <f t="shared" si="69"/>
        <v>42351.417962962958</v>
      </c>
      <c r="U727" s="9">
        <f t="shared" si="70"/>
        <v>30</v>
      </c>
      <c r="V727">
        <f>D727*VLOOKUP(H727,CURR,2)</f>
        <v>20000</v>
      </c>
      <c r="W727">
        <f>E727*VLOOKUP(H727,CURR,2)</f>
        <v>20070</v>
      </c>
      <c r="X727" s="11">
        <f t="shared" si="71"/>
        <v>1.0035000000000001</v>
      </c>
    </row>
    <row r="728" spans="1:2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9">
        <f t="shared" si="67"/>
        <v>72.428571428571431</v>
      </c>
      <c r="Q728" t="s">
        <v>8325</v>
      </c>
      <c r="R728" t="s">
        <v>8326</v>
      </c>
      <c r="S728" s="10">
        <f t="shared" si="68"/>
        <v>41345.834340277775</v>
      </c>
      <c r="T728" s="10">
        <f t="shared" si="69"/>
        <v>41375.834340277775</v>
      </c>
      <c r="U728" s="9">
        <f t="shared" si="70"/>
        <v>30</v>
      </c>
      <c r="V728">
        <f>D728*VLOOKUP(H728,CURR,2)</f>
        <v>2500</v>
      </c>
      <c r="W728">
        <f>E728*VLOOKUP(H728,CURR,2)</f>
        <v>2535</v>
      </c>
      <c r="X728" s="11">
        <f t="shared" si="71"/>
        <v>1.014</v>
      </c>
    </row>
    <row r="729" spans="1:2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9">
        <f t="shared" si="67"/>
        <v>36.530201342281877</v>
      </c>
      <c r="Q729" t="s">
        <v>8325</v>
      </c>
      <c r="R729" t="s">
        <v>8326</v>
      </c>
      <c r="S729" s="10">
        <f t="shared" si="68"/>
        <v>41246.811909722222</v>
      </c>
      <c r="T729" s="10">
        <f t="shared" si="69"/>
        <v>41288.680555555555</v>
      </c>
      <c r="U729" s="9">
        <f t="shared" si="70"/>
        <v>41</v>
      </c>
      <c r="V729">
        <f>D729*VLOOKUP(H729,CURR,2)</f>
        <v>3500</v>
      </c>
      <c r="W729">
        <f>E729*VLOOKUP(H729,CURR,2)</f>
        <v>5443</v>
      </c>
      <c r="X729" s="11">
        <f t="shared" si="71"/>
        <v>1.5551428571428572</v>
      </c>
    </row>
    <row r="730" spans="1:2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9">
        <f t="shared" si="67"/>
        <v>60.903461538461535</v>
      </c>
      <c r="Q730" t="s">
        <v>8325</v>
      </c>
      <c r="R730" t="s">
        <v>8326</v>
      </c>
      <c r="S730" s="10">
        <f t="shared" si="68"/>
        <v>40731.629131944443</v>
      </c>
      <c r="T730" s="10">
        <f t="shared" si="69"/>
        <v>40776.629131944443</v>
      </c>
      <c r="U730" s="9">
        <f t="shared" si="70"/>
        <v>45</v>
      </c>
      <c r="V730">
        <f>D730*VLOOKUP(H730,CURR,2)</f>
        <v>7500</v>
      </c>
      <c r="W730">
        <f>E730*VLOOKUP(H730,CURR,2)</f>
        <v>7917.45</v>
      </c>
      <c r="X730" s="11">
        <f t="shared" si="71"/>
        <v>1.05566</v>
      </c>
    </row>
    <row r="731" spans="1:2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9">
        <f t="shared" si="67"/>
        <v>43.55</v>
      </c>
      <c r="Q731" t="s">
        <v>8325</v>
      </c>
      <c r="R731" t="s">
        <v>8326</v>
      </c>
      <c r="S731" s="10">
        <f t="shared" si="68"/>
        <v>41110.97755787037</v>
      </c>
      <c r="T731" s="10">
        <f t="shared" si="69"/>
        <v>41170.97755787037</v>
      </c>
      <c r="U731" s="9">
        <f t="shared" si="70"/>
        <v>60</v>
      </c>
      <c r="V731">
        <f>D731*VLOOKUP(H731,CURR,2)</f>
        <v>4000</v>
      </c>
      <c r="W731">
        <f>E731*VLOOKUP(H731,CURR,2)</f>
        <v>5226</v>
      </c>
      <c r="X731" s="11">
        <f t="shared" si="71"/>
        <v>1.3065</v>
      </c>
    </row>
    <row r="732" spans="1:2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9">
        <f t="shared" si="67"/>
        <v>99.766037735849054</v>
      </c>
      <c r="Q732" t="s">
        <v>8325</v>
      </c>
      <c r="R732" t="s">
        <v>8326</v>
      </c>
      <c r="S732" s="10">
        <f t="shared" si="68"/>
        <v>40854.536932870367</v>
      </c>
      <c r="T732" s="10">
        <f t="shared" si="69"/>
        <v>40884.536932870367</v>
      </c>
      <c r="U732" s="9">
        <f t="shared" si="70"/>
        <v>30</v>
      </c>
      <c r="V732">
        <f>D732*VLOOKUP(H732,CURR,2)</f>
        <v>20000</v>
      </c>
      <c r="W732">
        <f>E732*VLOOKUP(H732,CURR,2)</f>
        <v>26438</v>
      </c>
      <c r="X732" s="11">
        <f t="shared" si="71"/>
        <v>1.3219000000000001</v>
      </c>
    </row>
    <row r="733" spans="1:2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9">
        <f t="shared" si="67"/>
        <v>88.732394366197184</v>
      </c>
      <c r="Q733" t="s">
        <v>8325</v>
      </c>
      <c r="R733" t="s">
        <v>8326</v>
      </c>
      <c r="S733" s="10">
        <f t="shared" si="68"/>
        <v>40879.587349537032</v>
      </c>
      <c r="T733" s="10">
        <f t="shared" si="69"/>
        <v>40930.041666666664</v>
      </c>
      <c r="U733" s="9">
        <f t="shared" si="70"/>
        <v>50</v>
      </c>
      <c r="V733">
        <f>D733*VLOOKUP(H733,CURR,2)</f>
        <v>5000</v>
      </c>
      <c r="W733">
        <f>E733*VLOOKUP(H733,CURR,2)</f>
        <v>6300</v>
      </c>
      <c r="X733" s="11">
        <f t="shared" si="71"/>
        <v>1.26</v>
      </c>
    </row>
    <row r="734" spans="1:2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9">
        <f t="shared" si="67"/>
        <v>4.9230769230769234</v>
      </c>
      <c r="Q734" t="s">
        <v>8325</v>
      </c>
      <c r="R734" t="s">
        <v>8326</v>
      </c>
      <c r="S734" s="10">
        <f t="shared" si="68"/>
        <v>41486.21598379629</v>
      </c>
      <c r="T734" s="10">
        <f t="shared" si="69"/>
        <v>41546.21598379629</v>
      </c>
      <c r="U734" s="9">
        <f t="shared" si="70"/>
        <v>60</v>
      </c>
      <c r="V734">
        <f>D734*VLOOKUP(H734,CURR,2)</f>
        <v>51.2</v>
      </c>
      <c r="W734">
        <f>E734*VLOOKUP(H734,CURR,2)</f>
        <v>81.92</v>
      </c>
      <c r="X734" s="11">
        <f t="shared" si="71"/>
        <v>1.5999999999999999</v>
      </c>
    </row>
    <row r="735" spans="1:2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9">
        <f t="shared" si="67"/>
        <v>17.822485207100591</v>
      </c>
      <c r="Q735" t="s">
        <v>8325</v>
      </c>
      <c r="R735" t="s">
        <v>8326</v>
      </c>
      <c r="S735" s="10">
        <f t="shared" si="68"/>
        <v>41598.211712962962</v>
      </c>
      <c r="T735" s="10">
        <f t="shared" si="69"/>
        <v>41628.211712962962</v>
      </c>
      <c r="U735" s="9">
        <f t="shared" si="70"/>
        <v>30</v>
      </c>
      <c r="V735">
        <f>D735*VLOOKUP(H735,CURR,2)</f>
        <v>3200</v>
      </c>
      <c r="W735">
        <f>E735*VLOOKUP(H735,CURR,2)</f>
        <v>3855.36</v>
      </c>
      <c r="X735" s="11">
        <f t="shared" si="71"/>
        <v>1.2048000000000001</v>
      </c>
    </row>
    <row r="736" spans="1:2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9">
        <f t="shared" si="67"/>
        <v>187.19298245614036</v>
      </c>
      <c r="Q736" t="s">
        <v>8325</v>
      </c>
      <c r="R736" t="s">
        <v>8326</v>
      </c>
      <c r="S736" s="10">
        <f t="shared" si="68"/>
        <v>42101.956249999996</v>
      </c>
      <c r="T736" s="10">
        <f t="shared" si="69"/>
        <v>42132.999999999993</v>
      </c>
      <c r="U736" s="9">
        <f t="shared" si="70"/>
        <v>31</v>
      </c>
      <c r="V736">
        <f>D736*VLOOKUP(H736,CURR,2)</f>
        <v>6460</v>
      </c>
      <c r="W736">
        <f>E736*VLOOKUP(H736,CURR,2)</f>
        <v>8109.2</v>
      </c>
      <c r="X736" s="11">
        <f t="shared" si="71"/>
        <v>1.2552941176470589</v>
      </c>
    </row>
    <row r="737" spans="1:2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9">
        <f t="shared" si="67"/>
        <v>234.80786026200875</v>
      </c>
      <c r="Q737" t="s">
        <v>8325</v>
      </c>
      <c r="R737" t="s">
        <v>8326</v>
      </c>
      <c r="S737" s="10">
        <f t="shared" si="68"/>
        <v>41945.821134259255</v>
      </c>
      <c r="T737" s="10">
        <f t="shared" si="69"/>
        <v>41976.818749999999</v>
      </c>
      <c r="U737" s="9">
        <f t="shared" si="70"/>
        <v>30</v>
      </c>
      <c r="V737">
        <f>D737*VLOOKUP(H737,CURR,2)</f>
        <v>47000</v>
      </c>
      <c r="W737">
        <f>E737*VLOOKUP(H737,CURR,2)</f>
        <v>53771</v>
      </c>
      <c r="X737" s="11">
        <f t="shared" si="71"/>
        <v>1.1440638297872341</v>
      </c>
    </row>
    <row r="738" spans="1:2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9">
        <f t="shared" si="67"/>
        <v>105.04629629629629</v>
      </c>
      <c r="Q738" t="s">
        <v>8325</v>
      </c>
      <c r="R738" t="s">
        <v>8326</v>
      </c>
      <c r="S738" s="10">
        <f t="shared" si="68"/>
        <v>41579.525925925926</v>
      </c>
      <c r="T738" s="10">
        <f t="shared" si="69"/>
        <v>41598.999305555553</v>
      </c>
      <c r="U738" s="9">
        <f t="shared" si="70"/>
        <v>19</v>
      </c>
      <c r="V738">
        <f>D738*VLOOKUP(H738,CURR,2)</f>
        <v>3600</v>
      </c>
      <c r="W738">
        <f>E738*VLOOKUP(H738,CURR,2)</f>
        <v>11345</v>
      </c>
      <c r="X738" s="11">
        <f t="shared" si="71"/>
        <v>3.151388888888889</v>
      </c>
    </row>
    <row r="739" spans="1:2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9">
        <f t="shared" si="67"/>
        <v>56.666666666666664</v>
      </c>
      <c r="Q739" t="s">
        <v>8325</v>
      </c>
      <c r="R739" t="s">
        <v>8326</v>
      </c>
      <c r="S739" s="10">
        <f t="shared" si="68"/>
        <v>41667.066979166666</v>
      </c>
      <c r="T739" s="10">
        <f t="shared" si="69"/>
        <v>41684.625</v>
      </c>
      <c r="U739" s="9">
        <f t="shared" si="70"/>
        <v>17</v>
      </c>
      <c r="V739">
        <f>D739*VLOOKUP(H739,CURR,2)</f>
        <v>5000</v>
      </c>
      <c r="W739">
        <f>E739*VLOOKUP(H739,CURR,2)</f>
        <v>6120</v>
      </c>
      <c r="X739" s="11">
        <f t="shared" si="71"/>
        <v>1.224</v>
      </c>
    </row>
    <row r="740" spans="1:2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9">
        <f t="shared" si="67"/>
        <v>39.048780487804876</v>
      </c>
      <c r="Q740" t="s">
        <v>8325</v>
      </c>
      <c r="R740" t="s">
        <v>8326</v>
      </c>
      <c r="S740" s="10">
        <f t="shared" si="68"/>
        <v>41943.39576388889</v>
      </c>
      <c r="T740" s="10">
        <f t="shared" si="69"/>
        <v>41973.999305555553</v>
      </c>
      <c r="U740" s="9">
        <f t="shared" si="70"/>
        <v>30</v>
      </c>
      <c r="V740">
        <f>D740*VLOOKUP(H740,CURR,2)</f>
        <v>1500</v>
      </c>
      <c r="W740">
        <f>E740*VLOOKUP(H740,CURR,2)</f>
        <v>1601</v>
      </c>
      <c r="X740" s="11">
        <f t="shared" si="71"/>
        <v>1.0673333333333332</v>
      </c>
    </row>
    <row r="741" spans="1:2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9">
        <f t="shared" si="67"/>
        <v>68.345323741007192</v>
      </c>
      <c r="Q741" t="s">
        <v>8325</v>
      </c>
      <c r="R741" t="s">
        <v>8326</v>
      </c>
      <c r="S741" s="10">
        <f t="shared" si="68"/>
        <v>41829.294317129628</v>
      </c>
      <c r="T741" s="10">
        <f t="shared" si="69"/>
        <v>41862.294317129628</v>
      </c>
      <c r="U741" s="9">
        <f t="shared" si="70"/>
        <v>33</v>
      </c>
      <c r="V741">
        <f>D741*VLOOKUP(H741,CURR,2)</f>
        <v>6000</v>
      </c>
      <c r="W741">
        <f>E741*VLOOKUP(H741,CURR,2)</f>
        <v>9500</v>
      </c>
      <c r="X741" s="11">
        <f t="shared" si="71"/>
        <v>1.5833333333333333</v>
      </c>
    </row>
    <row r="742" spans="1:2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9">
        <f t="shared" si="67"/>
        <v>169.57894736842104</v>
      </c>
      <c r="Q742" t="s">
        <v>8325</v>
      </c>
      <c r="R742" t="s">
        <v>8326</v>
      </c>
      <c r="S742" s="10">
        <f t="shared" si="68"/>
        <v>42161.93844907407</v>
      </c>
      <c r="T742" s="10">
        <f t="shared" si="69"/>
        <v>42175.93844907407</v>
      </c>
      <c r="U742" s="9">
        <f t="shared" si="70"/>
        <v>14</v>
      </c>
      <c r="V742">
        <f>D742*VLOOKUP(H742,CURR,2)</f>
        <v>3000</v>
      </c>
      <c r="W742">
        <f>E742*VLOOKUP(H742,CURR,2)</f>
        <v>3222</v>
      </c>
      <c r="X742" s="11">
        <f t="shared" si="71"/>
        <v>1.0740000000000001</v>
      </c>
    </row>
    <row r="743" spans="1:2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9">
        <f t="shared" si="67"/>
        <v>141.42340425531913</v>
      </c>
      <c r="Q743" t="s">
        <v>8325</v>
      </c>
      <c r="R743" t="s">
        <v>8326</v>
      </c>
      <c r="S743" s="10">
        <f t="shared" si="68"/>
        <v>41401.439884259256</v>
      </c>
      <c r="T743" s="10">
        <f t="shared" si="69"/>
        <v>41436.439884259256</v>
      </c>
      <c r="U743" s="9">
        <f t="shared" si="70"/>
        <v>35</v>
      </c>
      <c r="V743">
        <f>D743*VLOOKUP(H743,CURR,2)</f>
        <v>13000</v>
      </c>
      <c r="W743">
        <f>E743*VLOOKUP(H743,CURR,2)</f>
        <v>13293.8</v>
      </c>
      <c r="X743" s="11">
        <f t="shared" si="71"/>
        <v>1.0226</v>
      </c>
    </row>
    <row r="744" spans="1:2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9">
        <f t="shared" si="67"/>
        <v>67.391304347826093</v>
      </c>
      <c r="Q744" t="s">
        <v>8325</v>
      </c>
      <c r="R744" t="s">
        <v>8326</v>
      </c>
      <c r="S744" s="10">
        <f t="shared" si="68"/>
        <v>41689.709629629629</v>
      </c>
      <c r="T744" s="10">
        <f t="shared" si="69"/>
        <v>41719.667962962958</v>
      </c>
      <c r="U744" s="9">
        <f t="shared" si="70"/>
        <v>29</v>
      </c>
      <c r="V744">
        <f>D744*VLOOKUP(H744,CURR,2)</f>
        <v>1400</v>
      </c>
      <c r="W744">
        <f>E744*VLOOKUP(H744,CURR,2)</f>
        <v>1550</v>
      </c>
      <c r="X744" s="11">
        <f t="shared" si="71"/>
        <v>1.1071428571428572</v>
      </c>
    </row>
    <row r="745" spans="1:2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9">
        <f t="shared" si="67"/>
        <v>54.266666666666666</v>
      </c>
      <c r="Q745" t="s">
        <v>8325</v>
      </c>
      <c r="R745" t="s">
        <v>8326</v>
      </c>
      <c r="S745" s="10">
        <f t="shared" si="68"/>
        <v>40990.500983796293</v>
      </c>
      <c r="T745" s="10">
        <f t="shared" si="69"/>
        <v>41015.666666666664</v>
      </c>
      <c r="U745" s="9">
        <f t="shared" si="70"/>
        <v>25</v>
      </c>
      <c r="V745">
        <f>D745*VLOOKUP(H745,CURR,2)</f>
        <v>550</v>
      </c>
      <c r="W745">
        <f>E745*VLOOKUP(H745,CURR,2)</f>
        <v>814</v>
      </c>
      <c r="X745" s="11">
        <f t="shared" si="71"/>
        <v>1.48</v>
      </c>
    </row>
    <row r="746" spans="1:2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9">
        <f t="shared" si="67"/>
        <v>82.516129032258064</v>
      </c>
      <c r="Q746" t="s">
        <v>8325</v>
      </c>
      <c r="R746" t="s">
        <v>8326</v>
      </c>
      <c r="S746" s="10">
        <f t="shared" si="68"/>
        <v>41226.748877314814</v>
      </c>
      <c r="T746" s="10">
        <f t="shared" si="69"/>
        <v>41256.748877314814</v>
      </c>
      <c r="U746" s="9">
        <f t="shared" si="70"/>
        <v>30</v>
      </c>
      <c r="V746">
        <f>D746*VLOOKUP(H746,CURR,2)</f>
        <v>5000</v>
      </c>
      <c r="W746">
        <f>E746*VLOOKUP(H746,CURR,2)</f>
        <v>5116</v>
      </c>
      <c r="X746" s="11">
        <f t="shared" si="71"/>
        <v>1.0232000000000001</v>
      </c>
    </row>
    <row r="747" spans="1:2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9">
        <f t="shared" si="67"/>
        <v>53.729729729729726</v>
      </c>
      <c r="Q747" t="s">
        <v>8325</v>
      </c>
      <c r="R747" t="s">
        <v>8326</v>
      </c>
      <c r="S747" s="10">
        <f t="shared" si="68"/>
        <v>41367.363946759258</v>
      </c>
      <c r="T747" s="10">
        <f t="shared" si="69"/>
        <v>41397.363946759258</v>
      </c>
      <c r="U747" s="9">
        <f t="shared" si="70"/>
        <v>30</v>
      </c>
      <c r="V747">
        <f>D747*VLOOKUP(H747,CURR,2)</f>
        <v>2220</v>
      </c>
      <c r="W747">
        <f>E747*VLOOKUP(H747,CURR,2)</f>
        <v>3976</v>
      </c>
      <c r="X747" s="11">
        <f t="shared" si="71"/>
        <v>1.7909909909909909</v>
      </c>
    </row>
    <row r="748" spans="1:2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9">
        <f t="shared" si="67"/>
        <v>34.206185567010309</v>
      </c>
      <c r="Q748" t="s">
        <v>8325</v>
      </c>
      <c r="R748" t="s">
        <v>8326</v>
      </c>
      <c r="S748" s="10">
        <f t="shared" si="68"/>
        <v>41156.834594907406</v>
      </c>
      <c r="T748" s="10">
        <f t="shared" si="69"/>
        <v>41174.957638888889</v>
      </c>
      <c r="U748" s="9">
        <f t="shared" si="70"/>
        <v>18</v>
      </c>
      <c r="V748">
        <f>D748*VLOOKUP(H748,CURR,2)</f>
        <v>2987</v>
      </c>
      <c r="W748">
        <f>E748*VLOOKUP(H748,CURR,2)</f>
        <v>3318</v>
      </c>
      <c r="X748" s="11">
        <f t="shared" si="71"/>
        <v>1.1108135252761968</v>
      </c>
    </row>
    <row r="749" spans="1:2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9">
        <f t="shared" si="67"/>
        <v>127.32727272727273</v>
      </c>
      <c r="Q749" t="s">
        <v>8325</v>
      </c>
      <c r="R749" t="s">
        <v>8326</v>
      </c>
      <c r="S749" s="10">
        <f t="shared" si="68"/>
        <v>41988.340497685182</v>
      </c>
      <c r="T749" s="10">
        <f t="shared" si="69"/>
        <v>42019.245833333327</v>
      </c>
      <c r="U749" s="9">
        <f t="shared" si="70"/>
        <v>30</v>
      </c>
      <c r="V749">
        <f>D749*VLOOKUP(H749,CURR,2)</f>
        <v>7909.9999999999991</v>
      </c>
      <c r="W749">
        <f>E749*VLOOKUP(H749,CURR,2)</f>
        <v>7913.3899999999994</v>
      </c>
      <c r="X749" s="11">
        <f t="shared" si="71"/>
        <v>1.0004285714285714</v>
      </c>
    </row>
    <row r="750" spans="1:2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9">
        <f t="shared" si="67"/>
        <v>45.56818181818182</v>
      </c>
      <c r="Q750" t="s">
        <v>8325</v>
      </c>
      <c r="R750" t="s">
        <v>8326</v>
      </c>
      <c r="S750" s="10">
        <f t="shared" si="68"/>
        <v>41831.638495370367</v>
      </c>
      <c r="T750" s="10">
        <f t="shared" si="69"/>
        <v>41861.638495370367</v>
      </c>
      <c r="U750" s="9">
        <f t="shared" si="70"/>
        <v>30</v>
      </c>
      <c r="V750">
        <f>D750*VLOOKUP(H750,CURR,2)</f>
        <v>2000</v>
      </c>
      <c r="W750">
        <f>E750*VLOOKUP(H750,CURR,2)</f>
        <v>2005</v>
      </c>
      <c r="X750" s="11">
        <f t="shared" si="71"/>
        <v>1.0024999999999999</v>
      </c>
    </row>
    <row r="751" spans="1:2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9">
        <f t="shared" si="67"/>
        <v>95.963636363636368</v>
      </c>
      <c r="Q751" t="s">
        <v>8325</v>
      </c>
      <c r="R751" t="s">
        <v>8326</v>
      </c>
      <c r="S751" s="10">
        <f t="shared" si="68"/>
        <v>42733.732986111114</v>
      </c>
      <c r="T751" s="10">
        <f t="shared" si="69"/>
        <v>42763.732986111114</v>
      </c>
      <c r="U751" s="9">
        <f t="shared" si="70"/>
        <v>30</v>
      </c>
      <c r="V751">
        <f>D751*VLOOKUP(H751,CURR,2)</f>
        <v>10000</v>
      </c>
      <c r="W751">
        <f>E751*VLOOKUP(H751,CURR,2)</f>
        <v>10556</v>
      </c>
      <c r="X751" s="11">
        <f t="shared" si="71"/>
        <v>1.0556000000000001</v>
      </c>
    </row>
    <row r="752" spans="1:2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9">
        <f t="shared" si="67"/>
        <v>77.271186440677965</v>
      </c>
      <c r="Q752" t="s">
        <v>8325</v>
      </c>
      <c r="R752" t="s">
        <v>8326</v>
      </c>
      <c r="S752" s="10">
        <f t="shared" si="68"/>
        <v>41299.669814814813</v>
      </c>
      <c r="T752" s="10">
        <f t="shared" si="69"/>
        <v>41329.669814814813</v>
      </c>
      <c r="U752" s="9">
        <f t="shared" si="70"/>
        <v>30</v>
      </c>
      <c r="V752">
        <f>D752*VLOOKUP(H752,CURR,2)</f>
        <v>4444</v>
      </c>
      <c r="W752">
        <f>E752*VLOOKUP(H752,CURR,2)</f>
        <v>4559</v>
      </c>
      <c r="X752" s="11">
        <f t="shared" si="71"/>
        <v>1.0258775877587758</v>
      </c>
    </row>
    <row r="753" spans="1:2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9">
        <f t="shared" si="67"/>
        <v>57.338709677419352</v>
      </c>
      <c r="Q753" t="s">
        <v>8325</v>
      </c>
      <c r="R753" t="s">
        <v>8326</v>
      </c>
      <c r="S753" s="10">
        <f t="shared" si="68"/>
        <v>40713.422164351847</v>
      </c>
      <c r="T753" s="10">
        <f t="shared" si="69"/>
        <v>40759.422164351847</v>
      </c>
      <c r="U753" s="9">
        <f t="shared" si="70"/>
        <v>46</v>
      </c>
      <c r="V753">
        <f>D753*VLOOKUP(H753,CURR,2)</f>
        <v>3000</v>
      </c>
      <c r="W753">
        <f>E753*VLOOKUP(H753,CURR,2)</f>
        <v>3555</v>
      </c>
      <c r="X753" s="11">
        <f t="shared" si="71"/>
        <v>1.1850000000000001</v>
      </c>
    </row>
    <row r="754" spans="1:2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9">
        <f t="shared" si="67"/>
        <v>53.19047619047619</v>
      </c>
      <c r="Q754" t="s">
        <v>8325</v>
      </c>
      <c r="R754" t="s">
        <v>8326</v>
      </c>
      <c r="S754" s="10">
        <f t="shared" si="68"/>
        <v>42639.213159722225</v>
      </c>
      <c r="T754" s="10">
        <f t="shared" si="69"/>
        <v>42659.249999999993</v>
      </c>
      <c r="U754" s="9">
        <f t="shared" si="70"/>
        <v>20</v>
      </c>
      <c r="V754">
        <f>D754*VLOOKUP(H754,CURR,2)</f>
        <v>3600</v>
      </c>
      <c r="W754">
        <f>E754*VLOOKUP(H754,CURR,2)</f>
        <v>4021.2</v>
      </c>
      <c r="X754" s="11">
        <f t="shared" si="71"/>
        <v>1.117</v>
      </c>
    </row>
    <row r="755" spans="1:2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9">
        <f t="shared" si="67"/>
        <v>492.30769230769232</v>
      </c>
      <c r="Q755" t="s">
        <v>8325</v>
      </c>
      <c r="R755" t="s">
        <v>8326</v>
      </c>
      <c r="S755" s="10">
        <f t="shared" si="68"/>
        <v>42019.381840277776</v>
      </c>
      <c r="T755" s="10">
        <f t="shared" si="69"/>
        <v>42049.381840277776</v>
      </c>
      <c r="U755" s="9">
        <f t="shared" si="70"/>
        <v>30</v>
      </c>
      <c r="V755">
        <f>D755*VLOOKUP(H755,CURR,2)</f>
        <v>10000</v>
      </c>
      <c r="W755">
        <f>E755*VLOOKUP(H755,CURR,2)</f>
        <v>12800</v>
      </c>
      <c r="X755" s="11">
        <f t="shared" si="71"/>
        <v>1.28</v>
      </c>
    </row>
    <row r="756" spans="1:2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9">
        <f t="shared" si="67"/>
        <v>42.346938775510203</v>
      </c>
      <c r="Q756" t="s">
        <v>8325</v>
      </c>
      <c r="R756" t="s">
        <v>8326</v>
      </c>
      <c r="S756" s="10">
        <f t="shared" si="68"/>
        <v>41249.54075231481</v>
      </c>
      <c r="T756" s="10">
        <f t="shared" si="69"/>
        <v>41279.54075231481</v>
      </c>
      <c r="U756" s="9">
        <f t="shared" si="70"/>
        <v>30</v>
      </c>
      <c r="V756">
        <f>D756*VLOOKUP(H756,CURR,2)</f>
        <v>2000</v>
      </c>
      <c r="W756">
        <f>E756*VLOOKUP(H756,CURR,2)</f>
        <v>2075</v>
      </c>
      <c r="X756" s="11">
        <f t="shared" si="71"/>
        <v>1.0375000000000001</v>
      </c>
    </row>
    <row r="757" spans="1:2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9">
        <f t="shared" si="67"/>
        <v>37.466029411764708</v>
      </c>
      <c r="Q757" t="s">
        <v>8325</v>
      </c>
      <c r="R757" t="s">
        <v>8326</v>
      </c>
      <c r="S757" s="10">
        <f t="shared" si="68"/>
        <v>41383.396724537037</v>
      </c>
      <c r="T757" s="10">
        <f t="shared" si="69"/>
        <v>41413.820138888885</v>
      </c>
      <c r="U757" s="9">
        <f t="shared" si="70"/>
        <v>30</v>
      </c>
      <c r="V757">
        <f>D757*VLOOKUP(H757,CURR,2)</f>
        <v>2500</v>
      </c>
      <c r="W757">
        <f>E757*VLOOKUP(H757,CURR,2)</f>
        <v>2547.69</v>
      </c>
      <c r="X757" s="11">
        <f t="shared" si="71"/>
        <v>1.0190760000000001</v>
      </c>
    </row>
    <row r="758" spans="1:2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9">
        <f t="shared" si="67"/>
        <v>37.454545454545453</v>
      </c>
      <c r="Q758" t="s">
        <v>8325</v>
      </c>
      <c r="R758" t="s">
        <v>8326</v>
      </c>
      <c r="S758" s="10">
        <f t="shared" si="68"/>
        <v>40590.558553240735</v>
      </c>
      <c r="T758" s="10">
        <f t="shared" si="69"/>
        <v>40651.516886574071</v>
      </c>
      <c r="U758" s="9">
        <f t="shared" si="70"/>
        <v>60</v>
      </c>
      <c r="V758">
        <f>D758*VLOOKUP(H758,CURR,2)</f>
        <v>700</v>
      </c>
      <c r="W758">
        <f>E758*VLOOKUP(H758,CURR,2)</f>
        <v>824</v>
      </c>
      <c r="X758" s="11">
        <f t="shared" si="71"/>
        <v>1.177142857142857</v>
      </c>
    </row>
    <row r="759" spans="1:2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9">
        <f t="shared" si="67"/>
        <v>33.055555555555557</v>
      </c>
      <c r="Q759" t="s">
        <v>8325</v>
      </c>
      <c r="R759" t="s">
        <v>8326</v>
      </c>
      <c r="S759" s="10">
        <f t="shared" si="68"/>
        <v>41234.846226851849</v>
      </c>
      <c r="T759" s="10">
        <f t="shared" si="69"/>
        <v>41248.846226851849</v>
      </c>
      <c r="U759" s="9">
        <f t="shared" si="70"/>
        <v>14</v>
      </c>
      <c r="V759">
        <f>D759*VLOOKUP(H759,CURR,2)</f>
        <v>250</v>
      </c>
      <c r="W759">
        <f>E759*VLOOKUP(H759,CURR,2)</f>
        <v>595</v>
      </c>
      <c r="X759" s="11">
        <f t="shared" si="71"/>
        <v>2.38</v>
      </c>
    </row>
    <row r="760" spans="1:2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9">
        <f t="shared" si="67"/>
        <v>134.21052631578948</v>
      </c>
      <c r="Q760" t="s">
        <v>8325</v>
      </c>
      <c r="R760" t="s">
        <v>8326</v>
      </c>
      <c r="S760" s="10">
        <f t="shared" si="68"/>
        <v>40429.628101851849</v>
      </c>
      <c r="T760" s="10">
        <f t="shared" si="69"/>
        <v>40459.628101851849</v>
      </c>
      <c r="U760" s="9">
        <f t="shared" si="70"/>
        <v>30</v>
      </c>
      <c r="V760">
        <f>D760*VLOOKUP(H760,CURR,2)</f>
        <v>2500</v>
      </c>
      <c r="W760">
        <f>E760*VLOOKUP(H760,CURR,2)</f>
        <v>2550</v>
      </c>
      <c r="X760" s="11">
        <f t="shared" si="71"/>
        <v>1.02</v>
      </c>
    </row>
    <row r="761" spans="1:2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9">
        <f t="shared" si="67"/>
        <v>51.474747474747474</v>
      </c>
      <c r="Q761" t="s">
        <v>8325</v>
      </c>
      <c r="R761" t="s">
        <v>8326</v>
      </c>
      <c r="S761" s="10">
        <f t="shared" si="68"/>
        <v>41789.121979166666</v>
      </c>
      <c r="T761" s="10">
        <f t="shared" si="69"/>
        <v>41829.121979166666</v>
      </c>
      <c r="U761" s="9">
        <f t="shared" si="70"/>
        <v>40</v>
      </c>
      <c r="V761">
        <f>D761*VLOOKUP(H761,CURR,2)</f>
        <v>6400</v>
      </c>
      <c r="W761">
        <f>E761*VLOOKUP(H761,CURR,2)</f>
        <v>6522.88</v>
      </c>
      <c r="X761" s="11">
        <f t="shared" si="71"/>
        <v>1.0192000000000001</v>
      </c>
    </row>
    <row r="762" spans="1:2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 t="e">
        <f t="shared" si="67"/>
        <v>#DIV/0!</v>
      </c>
      <c r="Q762" t="s">
        <v>8325</v>
      </c>
      <c r="R762" t="s">
        <v>8327</v>
      </c>
      <c r="S762" s="10">
        <f t="shared" si="68"/>
        <v>42670.555706018517</v>
      </c>
      <c r="T762" s="10">
        <f t="shared" si="69"/>
        <v>42700.597372685188</v>
      </c>
      <c r="U762" s="9">
        <f t="shared" si="70"/>
        <v>30</v>
      </c>
      <c r="V762">
        <f>D762*VLOOKUP(H762,CURR,2)</f>
        <v>2200</v>
      </c>
      <c r="W762">
        <f>E762*VLOOKUP(H762,CURR,2)</f>
        <v>0</v>
      </c>
      <c r="X762" s="11">
        <f t="shared" si="71"/>
        <v>0</v>
      </c>
    </row>
    <row r="763" spans="1:2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9">
        <f t="shared" si="67"/>
        <v>39.166666666666664</v>
      </c>
      <c r="Q763" t="s">
        <v>8325</v>
      </c>
      <c r="R763" t="s">
        <v>8327</v>
      </c>
      <c r="S763" s="10">
        <f t="shared" si="68"/>
        <v>41642.543124999997</v>
      </c>
      <c r="T763" s="10">
        <f t="shared" si="69"/>
        <v>41672.543124999997</v>
      </c>
      <c r="U763" s="9">
        <f t="shared" si="70"/>
        <v>30</v>
      </c>
      <c r="V763">
        <f>D763*VLOOKUP(H763,CURR,2)</f>
        <v>5000</v>
      </c>
      <c r="W763">
        <f>E763*VLOOKUP(H763,CURR,2)</f>
        <v>235</v>
      </c>
      <c r="X763" s="11">
        <f t="shared" si="71"/>
        <v>4.7E-2</v>
      </c>
    </row>
    <row r="764" spans="1:2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 t="e">
        <f t="shared" si="67"/>
        <v>#DIV/0!</v>
      </c>
      <c r="Q764" t="s">
        <v>8325</v>
      </c>
      <c r="R764" t="s">
        <v>8327</v>
      </c>
      <c r="S764" s="10">
        <f t="shared" si="68"/>
        <v>42690.65011574074</v>
      </c>
      <c r="T764" s="10">
        <f t="shared" si="69"/>
        <v>42708.041666666664</v>
      </c>
      <c r="U764" s="9">
        <f t="shared" si="70"/>
        <v>17</v>
      </c>
      <c r="V764">
        <f>D764*VLOOKUP(H764,CURR,2)</f>
        <v>171.5</v>
      </c>
      <c r="W764">
        <f>E764*VLOOKUP(H764,CURR,2)</f>
        <v>0</v>
      </c>
      <c r="X764" s="11">
        <f t="shared" si="71"/>
        <v>0</v>
      </c>
    </row>
    <row r="765" spans="1:2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9">
        <f t="shared" si="67"/>
        <v>5</v>
      </c>
      <c r="Q765" t="s">
        <v>8325</v>
      </c>
      <c r="R765" t="s">
        <v>8327</v>
      </c>
      <c r="S765" s="10">
        <f t="shared" si="68"/>
        <v>41471.238518518519</v>
      </c>
      <c r="T765" s="10">
        <f t="shared" si="69"/>
        <v>41501.238518518519</v>
      </c>
      <c r="U765" s="9">
        <f t="shared" si="70"/>
        <v>30</v>
      </c>
      <c r="V765">
        <f>D765*VLOOKUP(H765,CURR,2)</f>
        <v>5491.2</v>
      </c>
      <c r="W765">
        <f>E765*VLOOKUP(H765,CURR,2)</f>
        <v>6.4</v>
      </c>
      <c r="X765" s="11">
        <f t="shared" si="71"/>
        <v>1.1655011655011655E-3</v>
      </c>
    </row>
    <row r="766" spans="1:2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 t="e">
        <f t="shared" si="67"/>
        <v>#DIV/0!</v>
      </c>
      <c r="Q766" t="s">
        <v>8325</v>
      </c>
      <c r="R766" t="s">
        <v>8327</v>
      </c>
      <c r="S766" s="10">
        <f t="shared" si="68"/>
        <v>42226.964826388888</v>
      </c>
      <c r="T766" s="10">
        <f t="shared" si="69"/>
        <v>42256.964826388888</v>
      </c>
      <c r="U766" s="9">
        <f t="shared" si="70"/>
        <v>30</v>
      </c>
      <c r="V766">
        <f>D766*VLOOKUP(H766,CURR,2)</f>
        <v>5000</v>
      </c>
      <c r="W766">
        <f>E766*VLOOKUP(H766,CURR,2)</f>
        <v>0</v>
      </c>
      <c r="X766" s="11">
        <f t="shared" si="71"/>
        <v>0</v>
      </c>
    </row>
    <row r="767" spans="1:2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9">
        <f t="shared" si="67"/>
        <v>57.295454545454547</v>
      </c>
      <c r="Q767" t="s">
        <v>8325</v>
      </c>
      <c r="R767" t="s">
        <v>8327</v>
      </c>
      <c r="S767" s="10">
        <f t="shared" si="68"/>
        <v>41901.334305555552</v>
      </c>
      <c r="T767" s="10">
        <f t="shared" si="69"/>
        <v>41931.334305555552</v>
      </c>
      <c r="U767" s="9">
        <f t="shared" si="70"/>
        <v>30</v>
      </c>
      <c r="V767">
        <f>D767*VLOOKUP(H767,CURR,2)</f>
        <v>7000</v>
      </c>
      <c r="W767">
        <f>E767*VLOOKUP(H767,CURR,2)</f>
        <v>2521</v>
      </c>
      <c r="X767" s="11">
        <f t="shared" si="71"/>
        <v>0.36014285714285715</v>
      </c>
    </row>
    <row r="768" spans="1:2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 t="e">
        <f t="shared" si="67"/>
        <v>#DIV/0!</v>
      </c>
      <c r="Q768" t="s">
        <v>8325</v>
      </c>
      <c r="R768" t="s">
        <v>8327</v>
      </c>
      <c r="S768" s="10">
        <f t="shared" si="68"/>
        <v>42021.57503472222</v>
      </c>
      <c r="T768" s="10">
        <f t="shared" si="69"/>
        <v>42051.57503472222</v>
      </c>
      <c r="U768" s="9">
        <f t="shared" si="70"/>
        <v>30</v>
      </c>
      <c r="V768">
        <f>D768*VLOOKUP(H768,CURR,2)</f>
        <v>3040</v>
      </c>
      <c r="W768">
        <f>E768*VLOOKUP(H768,CURR,2)</f>
        <v>0</v>
      </c>
      <c r="X768" s="11">
        <f t="shared" si="71"/>
        <v>0</v>
      </c>
    </row>
    <row r="769" spans="1:2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9">
        <f t="shared" si="67"/>
        <v>59</v>
      </c>
      <c r="Q769" t="s">
        <v>8325</v>
      </c>
      <c r="R769" t="s">
        <v>8327</v>
      </c>
      <c r="S769" s="10">
        <f t="shared" si="68"/>
        <v>42114.935300925928</v>
      </c>
      <c r="T769" s="10">
        <f t="shared" si="69"/>
        <v>42144.935300925928</v>
      </c>
      <c r="U769" s="9">
        <f t="shared" si="70"/>
        <v>30</v>
      </c>
      <c r="V769">
        <f>D769*VLOOKUP(H769,CURR,2)</f>
        <v>5000</v>
      </c>
      <c r="W769">
        <f>E769*VLOOKUP(H769,CURR,2)</f>
        <v>177</v>
      </c>
      <c r="X769" s="11">
        <f t="shared" si="71"/>
        <v>3.5400000000000001E-2</v>
      </c>
    </row>
    <row r="770" spans="1:2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9" t="e">
        <f t="shared" si="67"/>
        <v>#DIV/0!</v>
      </c>
      <c r="Q770" t="s">
        <v>8325</v>
      </c>
      <c r="R770" t="s">
        <v>8327</v>
      </c>
      <c r="S770" s="10">
        <f t="shared" si="68"/>
        <v>41593.998726851853</v>
      </c>
      <c r="T770" s="10">
        <f t="shared" si="69"/>
        <v>41623.998726851853</v>
      </c>
      <c r="U770" s="9">
        <f t="shared" si="70"/>
        <v>30</v>
      </c>
      <c r="V770">
        <f>D770*VLOOKUP(H770,CURR,2)</f>
        <v>2500</v>
      </c>
      <c r="W770">
        <f>E770*VLOOKUP(H770,CURR,2)</f>
        <v>0</v>
      </c>
      <c r="X770" s="11">
        <f t="shared" si="71"/>
        <v>0</v>
      </c>
    </row>
    <row r="771" spans="1:2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E771/D771*100</f>
        <v>41.4</v>
      </c>
      <c r="P771" s="9">
        <f t="shared" ref="P771:P834" si="73">E771/L771</f>
        <v>31.846153846153847</v>
      </c>
      <c r="Q771" t="s">
        <v>8325</v>
      </c>
      <c r="R771" t="s">
        <v>8327</v>
      </c>
      <c r="S771" s="10">
        <f t="shared" ref="S771:S834" si="74">(J771/86400)+25569+(-5/24)</f>
        <v>41604.788124999999</v>
      </c>
      <c r="T771" s="10">
        <f t="shared" ref="T771:T834" si="75">(I771/86400)+25569+(-5/24)</f>
        <v>41634.788124999999</v>
      </c>
      <c r="U771" s="9">
        <f t="shared" ref="U771:U834" si="76">INT(T771-S771)</f>
        <v>30</v>
      </c>
      <c r="V771">
        <f>D771*VLOOKUP(H771,CURR,2)</f>
        <v>4000</v>
      </c>
      <c r="W771">
        <f>E771*VLOOKUP(H771,CURR,2)</f>
        <v>1656</v>
      </c>
      <c r="X771" s="11">
        <f t="shared" ref="X771:X834" si="77">W771/V771</f>
        <v>0.41399999999999998</v>
      </c>
    </row>
    <row r="772" spans="1:2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 t="e">
        <f t="shared" si="73"/>
        <v>#DIV/0!</v>
      </c>
      <c r="Q772" t="s">
        <v>8325</v>
      </c>
      <c r="R772" t="s">
        <v>8327</v>
      </c>
      <c r="S772" s="10">
        <f t="shared" si="74"/>
        <v>41289.791307870364</v>
      </c>
      <c r="T772" s="10">
        <f t="shared" si="75"/>
        <v>41329.791307870364</v>
      </c>
      <c r="U772" s="9">
        <f t="shared" si="76"/>
        <v>40</v>
      </c>
      <c r="V772">
        <f>D772*VLOOKUP(H772,CURR,2)</f>
        <v>17500</v>
      </c>
      <c r="W772">
        <f>E772*VLOOKUP(H772,CURR,2)</f>
        <v>0</v>
      </c>
      <c r="X772" s="11">
        <f t="shared" si="77"/>
        <v>0</v>
      </c>
    </row>
    <row r="773" spans="1:2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9">
        <f t="shared" si="73"/>
        <v>10</v>
      </c>
      <c r="Q773" t="s">
        <v>8325</v>
      </c>
      <c r="R773" t="s">
        <v>8327</v>
      </c>
      <c r="S773" s="10">
        <f t="shared" si="74"/>
        <v>42349.615763888891</v>
      </c>
      <c r="T773" s="10">
        <f t="shared" si="75"/>
        <v>42399.615763888891</v>
      </c>
      <c r="U773" s="9">
        <f t="shared" si="76"/>
        <v>50</v>
      </c>
      <c r="V773">
        <f>D773*VLOOKUP(H773,CURR,2)</f>
        <v>38000</v>
      </c>
      <c r="W773">
        <f>E773*VLOOKUP(H773,CURR,2)</f>
        <v>10</v>
      </c>
      <c r="X773" s="11">
        <f t="shared" si="77"/>
        <v>2.631578947368421E-4</v>
      </c>
    </row>
    <row r="774" spans="1:2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9">
        <f t="shared" si="73"/>
        <v>50</v>
      </c>
      <c r="Q774" t="s">
        <v>8325</v>
      </c>
      <c r="R774" t="s">
        <v>8327</v>
      </c>
      <c r="S774" s="10">
        <f t="shared" si="74"/>
        <v>40067.848599537036</v>
      </c>
      <c r="T774" s="10">
        <f t="shared" si="75"/>
        <v>40117.957638888889</v>
      </c>
      <c r="U774" s="9">
        <f t="shared" si="76"/>
        <v>50</v>
      </c>
      <c r="V774">
        <f>D774*VLOOKUP(H774,CURR,2)</f>
        <v>1500</v>
      </c>
      <c r="W774">
        <f>E774*VLOOKUP(H774,CURR,2)</f>
        <v>50</v>
      </c>
      <c r="X774" s="11">
        <f t="shared" si="77"/>
        <v>3.3333333333333333E-2</v>
      </c>
    </row>
    <row r="775" spans="1:2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9">
        <f t="shared" si="73"/>
        <v>16</v>
      </c>
      <c r="Q775" t="s">
        <v>8325</v>
      </c>
      <c r="R775" t="s">
        <v>8327</v>
      </c>
      <c r="S775" s="10">
        <f t="shared" si="74"/>
        <v>42100.527604166666</v>
      </c>
      <c r="T775" s="10">
        <f t="shared" si="75"/>
        <v>42134.750694444439</v>
      </c>
      <c r="U775" s="9">
        <f t="shared" si="76"/>
        <v>34</v>
      </c>
      <c r="V775">
        <f>D775*VLOOKUP(H775,CURR,2)</f>
        <v>4811.5200000000004</v>
      </c>
      <c r="W775">
        <f>E775*VLOOKUP(H775,CURR,2)</f>
        <v>40.96</v>
      </c>
      <c r="X775" s="11">
        <f t="shared" si="77"/>
        <v>8.5129023676509697E-3</v>
      </c>
    </row>
    <row r="776" spans="1:2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9">
        <f t="shared" si="73"/>
        <v>39</v>
      </c>
      <c r="Q776" t="s">
        <v>8325</v>
      </c>
      <c r="R776" t="s">
        <v>8327</v>
      </c>
      <c r="S776" s="10">
        <f t="shared" si="74"/>
        <v>41663.571967592587</v>
      </c>
      <c r="T776" s="10">
        <f t="shared" si="75"/>
        <v>41693.571967592587</v>
      </c>
      <c r="U776" s="9">
        <f t="shared" si="76"/>
        <v>30</v>
      </c>
      <c r="V776">
        <f>D776*VLOOKUP(H776,CURR,2)</f>
        <v>500</v>
      </c>
      <c r="W776">
        <f>E776*VLOOKUP(H776,CURR,2)</f>
        <v>351</v>
      </c>
      <c r="X776" s="11">
        <f t="shared" si="77"/>
        <v>0.70199999999999996</v>
      </c>
    </row>
    <row r="777" spans="1:2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9">
        <f t="shared" si="73"/>
        <v>34</v>
      </c>
      <c r="Q777" t="s">
        <v>8325</v>
      </c>
      <c r="R777" t="s">
        <v>8327</v>
      </c>
      <c r="S777" s="10">
        <f t="shared" si="74"/>
        <v>40862.851793981477</v>
      </c>
      <c r="T777" s="10">
        <f t="shared" si="75"/>
        <v>40892.851793981477</v>
      </c>
      <c r="U777" s="9">
        <f t="shared" si="76"/>
        <v>30</v>
      </c>
      <c r="V777">
        <f>D777*VLOOKUP(H777,CURR,2)</f>
        <v>10000</v>
      </c>
      <c r="W777">
        <f>E777*VLOOKUP(H777,CURR,2)</f>
        <v>170</v>
      </c>
      <c r="X777" s="11">
        <f t="shared" si="77"/>
        <v>1.7000000000000001E-2</v>
      </c>
    </row>
    <row r="778" spans="1:2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9">
        <f t="shared" si="73"/>
        <v>63.122807017543863</v>
      </c>
      <c r="Q778" t="s">
        <v>8325</v>
      </c>
      <c r="R778" t="s">
        <v>8327</v>
      </c>
      <c r="S778" s="10">
        <f t="shared" si="74"/>
        <v>42250.477372685178</v>
      </c>
      <c r="T778" s="10">
        <f t="shared" si="75"/>
        <v>42287.999999999993</v>
      </c>
      <c r="U778" s="9">
        <f t="shared" si="76"/>
        <v>37</v>
      </c>
      <c r="V778">
        <f>D778*VLOOKUP(H778,CURR,2)</f>
        <v>7000</v>
      </c>
      <c r="W778">
        <f>E778*VLOOKUP(H778,CURR,2)</f>
        <v>3598</v>
      </c>
      <c r="X778" s="11">
        <f t="shared" si="77"/>
        <v>0.51400000000000001</v>
      </c>
    </row>
    <row r="779" spans="1:2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9">
        <f t="shared" si="73"/>
        <v>7</v>
      </c>
      <c r="Q779" t="s">
        <v>8325</v>
      </c>
      <c r="R779" t="s">
        <v>8327</v>
      </c>
      <c r="S779" s="10">
        <f t="shared" si="74"/>
        <v>41456.772881944438</v>
      </c>
      <c r="T779" s="10">
        <f t="shared" si="75"/>
        <v>41486.772881944438</v>
      </c>
      <c r="U779" s="9">
        <f t="shared" si="76"/>
        <v>30</v>
      </c>
      <c r="V779">
        <f>D779*VLOOKUP(H779,CURR,2)</f>
        <v>3000</v>
      </c>
      <c r="W779">
        <f>E779*VLOOKUP(H779,CURR,2)</f>
        <v>21</v>
      </c>
      <c r="X779" s="11">
        <f t="shared" si="77"/>
        <v>7.0000000000000001E-3</v>
      </c>
    </row>
    <row r="780" spans="1:2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9">
        <f t="shared" si="73"/>
        <v>2</v>
      </c>
      <c r="Q780" t="s">
        <v>8325</v>
      </c>
      <c r="R780" t="s">
        <v>8327</v>
      </c>
      <c r="S780" s="10">
        <f t="shared" si="74"/>
        <v>41729.493981481479</v>
      </c>
      <c r="T780" s="10">
        <f t="shared" si="75"/>
        <v>41759.493981481479</v>
      </c>
      <c r="U780" s="9">
        <f t="shared" si="76"/>
        <v>30</v>
      </c>
      <c r="V780">
        <f>D780*VLOOKUP(H780,CURR,2)</f>
        <v>500</v>
      </c>
      <c r="W780">
        <f>E780*VLOOKUP(H780,CURR,2)</f>
        <v>2</v>
      </c>
      <c r="X780" s="11">
        <f t="shared" si="77"/>
        <v>4.0000000000000001E-3</v>
      </c>
    </row>
    <row r="781" spans="1:2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9">
        <f t="shared" si="73"/>
        <v>66.666666666666671</v>
      </c>
      <c r="Q781" t="s">
        <v>8325</v>
      </c>
      <c r="R781" t="s">
        <v>8327</v>
      </c>
      <c r="S781" s="10">
        <f t="shared" si="74"/>
        <v>40436.475752314815</v>
      </c>
      <c r="T781" s="10">
        <f t="shared" si="75"/>
        <v>40465.958333333328</v>
      </c>
      <c r="U781" s="9">
        <f t="shared" si="76"/>
        <v>29</v>
      </c>
      <c r="V781">
        <f>D781*VLOOKUP(H781,CURR,2)</f>
        <v>15000</v>
      </c>
      <c r="W781">
        <f>E781*VLOOKUP(H781,CURR,2)</f>
        <v>400</v>
      </c>
      <c r="X781" s="11">
        <f t="shared" si="77"/>
        <v>2.6666666666666668E-2</v>
      </c>
    </row>
    <row r="782" spans="1:2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9">
        <f t="shared" si="73"/>
        <v>38.518518518518519</v>
      </c>
      <c r="Q782" t="s">
        <v>8328</v>
      </c>
      <c r="R782" t="s">
        <v>8329</v>
      </c>
      <c r="S782" s="10">
        <f t="shared" si="74"/>
        <v>40636.465567129628</v>
      </c>
      <c r="T782" s="10">
        <f t="shared" si="75"/>
        <v>40666.465567129628</v>
      </c>
      <c r="U782" s="9">
        <f t="shared" si="76"/>
        <v>30</v>
      </c>
      <c r="V782">
        <f>D782*VLOOKUP(H782,CURR,2)</f>
        <v>1000</v>
      </c>
      <c r="W782">
        <f>E782*VLOOKUP(H782,CURR,2)</f>
        <v>1040</v>
      </c>
      <c r="X782" s="11">
        <f t="shared" si="77"/>
        <v>1.04</v>
      </c>
    </row>
    <row r="783" spans="1:2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9">
        <f t="shared" si="73"/>
        <v>42.609200000000001</v>
      </c>
      <c r="Q783" t="s">
        <v>8328</v>
      </c>
      <c r="R783" t="s">
        <v>8329</v>
      </c>
      <c r="S783" s="10">
        <f t="shared" si="74"/>
        <v>41402.792523148142</v>
      </c>
      <c r="T783" s="10">
        <f t="shared" si="75"/>
        <v>41432.792523148142</v>
      </c>
      <c r="U783" s="9">
        <f t="shared" si="76"/>
        <v>30</v>
      </c>
      <c r="V783">
        <f>D783*VLOOKUP(H783,CURR,2)</f>
        <v>800</v>
      </c>
      <c r="W783">
        <f>E783*VLOOKUP(H783,CURR,2)</f>
        <v>1065.23</v>
      </c>
      <c r="X783" s="11">
        <f t="shared" si="77"/>
        <v>1.3315375</v>
      </c>
    </row>
    <row r="784" spans="1:2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9">
        <f t="shared" si="73"/>
        <v>50</v>
      </c>
      <c r="Q784" t="s">
        <v>8328</v>
      </c>
      <c r="R784" t="s">
        <v>8329</v>
      </c>
      <c r="S784" s="10">
        <f t="shared" si="74"/>
        <v>41116.549791666665</v>
      </c>
      <c r="T784" s="10">
        <f t="shared" si="75"/>
        <v>41146.549791666665</v>
      </c>
      <c r="U784" s="9">
        <f t="shared" si="76"/>
        <v>30</v>
      </c>
      <c r="V784">
        <f>D784*VLOOKUP(H784,CURR,2)</f>
        <v>700</v>
      </c>
      <c r="W784">
        <f>E784*VLOOKUP(H784,CURR,2)</f>
        <v>700</v>
      </c>
      <c r="X784" s="11">
        <f t="shared" si="77"/>
        <v>1</v>
      </c>
    </row>
    <row r="785" spans="1:2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9">
        <f t="shared" si="73"/>
        <v>63.485714285714288</v>
      </c>
      <c r="Q785" t="s">
        <v>8328</v>
      </c>
      <c r="R785" t="s">
        <v>8329</v>
      </c>
      <c r="S785" s="10">
        <f t="shared" si="74"/>
        <v>40987.565381944441</v>
      </c>
      <c r="T785" s="10">
        <f t="shared" si="75"/>
        <v>41026.708333333328</v>
      </c>
      <c r="U785" s="9">
        <f t="shared" si="76"/>
        <v>39</v>
      </c>
      <c r="V785">
        <f>D785*VLOOKUP(H785,CURR,2)</f>
        <v>1500</v>
      </c>
      <c r="W785">
        <f>E785*VLOOKUP(H785,CURR,2)</f>
        <v>2222</v>
      </c>
      <c r="X785" s="11">
        <f t="shared" si="77"/>
        <v>1.4813333333333334</v>
      </c>
    </row>
    <row r="786" spans="1:2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9">
        <f t="shared" si="73"/>
        <v>102.5</v>
      </c>
      <c r="Q786" t="s">
        <v>8328</v>
      </c>
      <c r="R786" t="s">
        <v>8329</v>
      </c>
      <c r="S786" s="10">
        <f t="shared" si="74"/>
        <v>41674.941192129627</v>
      </c>
      <c r="T786" s="10">
        <f t="shared" si="75"/>
        <v>41714.899525462963</v>
      </c>
      <c r="U786" s="9">
        <f t="shared" si="76"/>
        <v>39</v>
      </c>
      <c r="V786">
        <f>D786*VLOOKUP(H786,CURR,2)</f>
        <v>1000</v>
      </c>
      <c r="W786">
        <f>E786*VLOOKUP(H786,CURR,2)</f>
        <v>1025</v>
      </c>
      <c r="X786" s="11">
        <f t="shared" si="77"/>
        <v>1.0249999999999999</v>
      </c>
    </row>
    <row r="787" spans="1:2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9">
        <f t="shared" si="73"/>
        <v>31.142758620689655</v>
      </c>
      <c r="Q787" t="s">
        <v>8328</v>
      </c>
      <c r="R787" t="s">
        <v>8329</v>
      </c>
      <c r="S787" s="10">
        <f t="shared" si="74"/>
        <v>41303.38559027778</v>
      </c>
      <c r="T787" s="10">
        <f t="shared" si="75"/>
        <v>41333.38559027778</v>
      </c>
      <c r="U787" s="9">
        <f t="shared" si="76"/>
        <v>30</v>
      </c>
      <c r="V787">
        <f>D787*VLOOKUP(H787,CURR,2)</f>
        <v>500</v>
      </c>
      <c r="W787">
        <f>E787*VLOOKUP(H787,CURR,2)</f>
        <v>903.14</v>
      </c>
      <c r="X787" s="11">
        <f t="shared" si="77"/>
        <v>1.8062799999999999</v>
      </c>
    </row>
    <row r="788" spans="1:2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9">
        <f t="shared" si="73"/>
        <v>162.27272727272728</v>
      </c>
      <c r="Q788" t="s">
        <v>8328</v>
      </c>
      <c r="R788" t="s">
        <v>8329</v>
      </c>
      <c r="S788" s="10">
        <f t="shared" si="74"/>
        <v>40982.847615740735</v>
      </c>
      <c r="T788" s="10">
        <f t="shared" si="75"/>
        <v>41040.449305555558</v>
      </c>
      <c r="U788" s="9">
        <f t="shared" si="76"/>
        <v>57</v>
      </c>
      <c r="V788">
        <f>D788*VLOOKUP(H788,CURR,2)</f>
        <v>5000</v>
      </c>
      <c r="W788">
        <f>E788*VLOOKUP(H788,CURR,2)</f>
        <v>7140</v>
      </c>
      <c r="X788" s="11">
        <f t="shared" si="77"/>
        <v>1.4279999999999999</v>
      </c>
    </row>
    <row r="789" spans="1:2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9">
        <f t="shared" si="73"/>
        <v>80.588235294117652</v>
      </c>
      <c r="Q789" t="s">
        <v>8328</v>
      </c>
      <c r="R789" t="s">
        <v>8329</v>
      </c>
      <c r="S789" s="10">
        <f t="shared" si="74"/>
        <v>41549.419282407405</v>
      </c>
      <c r="T789" s="10">
        <f t="shared" si="75"/>
        <v>41579.419282407405</v>
      </c>
      <c r="U789" s="9">
        <f t="shared" si="76"/>
        <v>30</v>
      </c>
      <c r="V789">
        <f>D789*VLOOKUP(H789,CURR,2)</f>
        <v>1200</v>
      </c>
      <c r="W789">
        <f>E789*VLOOKUP(H789,CURR,2)</f>
        <v>1370</v>
      </c>
      <c r="X789" s="11">
        <f t="shared" si="77"/>
        <v>1.1416666666666666</v>
      </c>
    </row>
    <row r="790" spans="1:2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9">
        <f t="shared" si="73"/>
        <v>59.85441176470588</v>
      </c>
      <c r="Q790" t="s">
        <v>8328</v>
      </c>
      <c r="R790" t="s">
        <v>8329</v>
      </c>
      <c r="S790" s="10">
        <f t="shared" si="74"/>
        <v>41058.798472222217</v>
      </c>
      <c r="T790" s="10">
        <f t="shared" si="75"/>
        <v>41096.957638888889</v>
      </c>
      <c r="U790" s="9">
        <f t="shared" si="76"/>
        <v>38</v>
      </c>
      <c r="V790">
        <f>D790*VLOOKUP(H790,CURR,2)</f>
        <v>1000</v>
      </c>
      <c r="W790">
        <f>E790*VLOOKUP(H790,CURR,2)</f>
        <v>2035.05</v>
      </c>
      <c r="X790" s="11">
        <f t="shared" si="77"/>
        <v>2.03505</v>
      </c>
    </row>
    <row r="791" spans="1:2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9">
        <f t="shared" si="73"/>
        <v>132.85714285714286</v>
      </c>
      <c r="Q791" t="s">
        <v>8328</v>
      </c>
      <c r="R791" t="s">
        <v>8329</v>
      </c>
      <c r="S791" s="10">
        <f t="shared" si="74"/>
        <v>41276.977777777771</v>
      </c>
      <c r="T791" s="10">
        <f t="shared" si="75"/>
        <v>41295.124305555553</v>
      </c>
      <c r="U791" s="9">
        <f t="shared" si="76"/>
        <v>18</v>
      </c>
      <c r="V791">
        <f>D791*VLOOKUP(H791,CURR,2)</f>
        <v>1700</v>
      </c>
      <c r="W791">
        <f>E791*VLOOKUP(H791,CURR,2)</f>
        <v>1860</v>
      </c>
      <c r="X791" s="11">
        <f t="shared" si="77"/>
        <v>1.0941176470588236</v>
      </c>
    </row>
    <row r="792" spans="1:2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9">
        <f t="shared" si="73"/>
        <v>92.547820512820508</v>
      </c>
      <c r="Q792" t="s">
        <v>8328</v>
      </c>
      <c r="R792" t="s">
        <v>8329</v>
      </c>
      <c r="S792" s="10">
        <f t="shared" si="74"/>
        <v>41275.839571759258</v>
      </c>
      <c r="T792" s="10">
        <f t="shared" si="75"/>
        <v>41305.839571759258</v>
      </c>
      <c r="U792" s="9">
        <f t="shared" si="76"/>
        <v>30</v>
      </c>
      <c r="V792">
        <f>D792*VLOOKUP(H792,CURR,2)</f>
        <v>10000</v>
      </c>
      <c r="W792">
        <f>E792*VLOOKUP(H792,CURR,2)</f>
        <v>14437.46</v>
      </c>
      <c r="X792" s="11">
        <f t="shared" si="77"/>
        <v>1.443746</v>
      </c>
    </row>
    <row r="793" spans="1:2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9">
        <f t="shared" si="73"/>
        <v>60.859375</v>
      </c>
      <c r="Q793" t="s">
        <v>8328</v>
      </c>
      <c r="R793" t="s">
        <v>8329</v>
      </c>
      <c r="S793" s="10">
        <f t="shared" si="74"/>
        <v>41557.572291666664</v>
      </c>
      <c r="T793" s="10">
        <f t="shared" si="75"/>
        <v>41591.040972222218</v>
      </c>
      <c r="U793" s="9">
        <f t="shared" si="76"/>
        <v>33</v>
      </c>
      <c r="V793">
        <f>D793*VLOOKUP(H793,CURR,2)</f>
        <v>7500</v>
      </c>
      <c r="W793">
        <f>E793*VLOOKUP(H793,CURR,2)</f>
        <v>7790</v>
      </c>
      <c r="X793" s="11">
        <f t="shared" si="77"/>
        <v>1.0386666666666666</v>
      </c>
    </row>
    <row r="794" spans="1:2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9">
        <f t="shared" si="73"/>
        <v>41.851833333333339</v>
      </c>
      <c r="Q794" t="s">
        <v>8328</v>
      </c>
      <c r="R794" t="s">
        <v>8329</v>
      </c>
      <c r="S794" s="10">
        <f t="shared" si="74"/>
        <v>41555.665312499994</v>
      </c>
      <c r="T794" s="10">
        <f t="shared" si="75"/>
        <v>41585.706979166665</v>
      </c>
      <c r="U794" s="9">
        <f t="shared" si="76"/>
        <v>30</v>
      </c>
      <c r="V794">
        <f>D794*VLOOKUP(H794,CURR,2)</f>
        <v>2500</v>
      </c>
      <c r="W794">
        <f>E794*VLOOKUP(H794,CURR,2)</f>
        <v>2511.11</v>
      </c>
      <c r="X794" s="11">
        <f t="shared" si="77"/>
        <v>1.0044440000000001</v>
      </c>
    </row>
    <row r="795" spans="1:2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9">
        <f t="shared" si="73"/>
        <v>88.325937499999995</v>
      </c>
      <c r="Q795" t="s">
        <v>8328</v>
      </c>
      <c r="R795" t="s">
        <v>8329</v>
      </c>
      <c r="S795" s="10">
        <f t="shared" si="74"/>
        <v>41442.532916666663</v>
      </c>
      <c r="T795" s="10">
        <f t="shared" si="75"/>
        <v>41457.999305555553</v>
      </c>
      <c r="U795" s="9">
        <f t="shared" si="76"/>
        <v>15</v>
      </c>
      <c r="V795">
        <f>D795*VLOOKUP(H795,CURR,2)</f>
        <v>2750</v>
      </c>
      <c r="W795">
        <f>E795*VLOOKUP(H795,CURR,2)</f>
        <v>2826.43</v>
      </c>
      <c r="X795" s="11">
        <f t="shared" si="77"/>
        <v>1.0277927272727272</v>
      </c>
    </row>
    <row r="796" spans="1:2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9">
        <f t="shared" si="73"/>
        <v>158.96226415094338</v>
      </c>
      <c r="Q796" t="s">
        <v>8328</v>
      </c>
      <c r="R796" t="s">
        <v>8329</v>
      </c>
      <c r="S796" s="10">
        <f t="shared" si="74"/>
        <v>40735.906678240739</v>
      </c>
      <c r="T796" s="10">
        <f t="shared" si="75"/>
        <v>40791.504166666666</v>
      </c>
      <c r="U796" s="9">
        <f t="shared" si="76"/>
        <v>55</v>
      </c>
      <c r="V796">
        <f>D796*VLOOKUP(H796,CURR,2)</f>
        <v>8000</v>
      </c>
      <c r="W796">
        <f>E796*VLOOKUP(H796,CURR,2)</f>
        <v>8425</v>
      </c>
      <c r="X796" s="11">
        <f t="shared" si="77"/>
        <v>1.0531250000000001</v>
      </c>
    </row>
    <row r="797" spans="1:2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9">
        <f t="shared" si="73"/>
        <v>85.054347826086953</v>
      </c>
      <c r="Q797" t="s">
        <v>8328</v>
      </c>
      <c r="R797" t="s">
        <v>8329</v>
      </c>
      <c r="S797" s="10">
        <f t="shared" si="74"/>
        <v>40963.404699074068</v>
      </c>
      <c r="T797" s="10">
        <f t="shared" si="75"/>
        <v>41005.999305555553</v>
      </c>
      <c r="U797" s="9">
        <f t="shared" si="76"/>
        <v>42</v>
      </c>
      <c r="V797">
        <f>D797*VLOOKUP(H797,CURR,2)</f>
        <v>14000</v>
      </c>
      <c r="W797">
        <f>E797*VLOOKUP(H797,CURR,2)</f>
        <v>15650</v>
      </c>
      <c r="X797" s="11">
        <f t="shared" si="77"/>
        <v>1.1178571428571429</v>
      </c>
    </row>
    <row r="798" spans="1:2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9">
        <f t="shared" si="73"/>
        <v>112.61111111111111</v>
      </c>
      <c r="Q798" t="s">
        <v>8328</v>
      </c>
      <c r="R798" t="s">
        <v>8329</v>
      </c>
      <c r="S798" s="10">
        <f t="shared" si="74"/>
        <v>41502.674594907403</v>
      </c>
      <c r="T798" s="10">
        <f t="shared" si="75"/>
        <v>41532.673611111109</v>
      </c>
      <c r="U798" s="9">
        <f t="shared" si="76"/>
        <v>29</v>
      </c>
      <c r="V798">
        <f>D798*VLOOKUP(H798,CURR,2)</f>
        <v>10000</v>
      </c>
      <c r="W798">
        <f>E798*VLOOKUP(H798,CURR,2)</f>
        <v>10135</v>
      </c>
      <c r="X798" s="11">
        <f t="shared" si="77"/>
        <v>1.0135000000000001</v>
      </c>
    </row>
    <row r="799" spans="1:2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9">
        <f t="shared" si="73"/>
        <v>45.436619718309856</v>
      </c>
      <c r="Q799" t="s">
        <v>8328</v>
      </c>
      <c r="R799" t="s">
        <v>8329</v>
      </c>
      <c r="S799" s="10">
        <f t="shared" si="74"/>
        <v>40996.785740740735</v>
      </c>
      <c r="T799" s="10">
        <f t="shared" si="75"/>
        <v>41027.958333333328</v>
      </c>
      <c r="U799" s="9">
        <f t="shared" si="76"/>
        <v>31</v>
      </c>
      <c r="V799">
        <f>D799*VLOOKUP(H799,CURR,2)</f>
        <v>3000</v>
      </c>
      <c r="W799">
        <f>E799*VLOOKUP(H799,CURR,2)</f>
        <v>3226</v>
      </c>
      <c r="X799" s="11">
        <f t="shared" si="77"/>
        <v>1.0753333333333333</v>
      </c>
    </row>
    <row r="800" spans="1:2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9">
        <f t="shared" si="73"/>
        <v>46.218390804597703</v>
      </c>
      <c r="Q800" t="s">
        <v>8328</v>
      </c>
      <c r="R800" t="s">
        <v>8329</v>
      </c>
      <c r="S800" s="10">
        <f t="shared" si="74"/>
        <v>41882.381793981483</v>
      </c>
      <c r="T800" s="10">
        <f t="shared" si="75"/>
        <v>41912.381793981483</v>
      </c>
      <c r="U800" s="9">
        <f t="shared" si="76"/>
        <v>30</v>
      </c>
      <c r="V800">
        <f>D800*VLOOKUP(H800,CURR,2)</f>
        <v>3500</v>
      </c>
      <c r="W800">
        <f>E800*VLOOKUP(H800,CURR,2)</f>
        <v>4021</v>
      </c>
      <c r="X800" s="11">
        <f t="shared" si="77"/>
        <v>1.1488571428571428</v>
      </c>
    </row>
    <row r="801" spans="1:2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9">
        <f t="shared" si="73"/>
        <v>178.60714285714286</v>
      </c>
      <c r="Q801" t="s">
        <v>8328</v>
      </c>
      <c r="R801" t="s">
        <v>8329</v>
      </c>
      <c r="S801" s="10">
        <f t="shared" si="74"/>
        <v>40996.458865740737</v>
      </c>
      <c r="T801" s="10">
        <f t="shared" si="75"/>
        <v>41026.458865740737</v>
      </c>
      <c r="U801" s="9">
        <f t="shared" si="76"/>
        <v>30</v>
      </c>
      <c r="V801">
        <f>D801*VLOOKUP(H801,CURR,2)</f>
        <v>5000</v>
      </c>
      <c r="W801">
        <f>E801*VLOOKUP(H801,CURR,2)</f>
        <v>5001</v>
      </c>
      <c r="X801" s="11">
        <f t="shared" si="77"/>
        <v>1.0002</v>
      </c>
    </row>
    <row r="802" spans="1:2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9">
        <f t="shared" si="73"/>
        <v>40.75</v>
      </c>
      <c r="Q802" t="s">
        <v>8328</v>
      </c>
      <c r="R802" t="s">
        <v>8329</v>
      </c>
      <c r="S802" s="10">
        <f t="shared" si="74"/>
        <v>41863.225162037037</v>
      </c>
      <c r="T802" s="10">
        <f t="shared" si="75"/>
        <v>41893.225162037037</v>
      </c>
      <c r="U802" s="9">
        <f t="shared" si="76"/>
        <v>30</v>
      </c>
      <c r="V802">
        <f>D802*VLOOKUP(H802,CURR,2)</f>
        <v>1920</v>
      </c>
      <c r="W802">
        <f>E802*VLOOKUP(H802,CURR,2)</f>
        <v>2920.96</v>
      </c>
      <c r="X802" s="11">
        <f t="shared" si="77"/>
        <v>1.5213333333333334</v>
      </c>
    </row>
    <row r="803" spans="1:2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9">
        <f t="shared" si="73"/>
        <v>43.733921568627444</v>
      </c>
      <c r="Q803" t="s">
        <v>8328</v>
      </c>
      <c r="R803" t="s">
        <v>8329</v>
      </c>
      <c r="S803" s="10">
        <f t="shared" si="74"/>
        <v>40695.587037037032</v>
      </c>
      <c r="T803" s="10">
        <f t="shared" si="75"/>
        <v>40725.587037037032</v>
      </c>
      <c r="U803" s="9">
        <f t="shared" si="76"/>
        <v>30</v>
      </c>
      <c r="V803">
        <f>D803*VLOOKUP(H803,CURR,2)</f>
        <v>2000</v>
      </c>
      <c r="W803">
        <f>E803*VLOOKUP(H803,CURR,2)</f>
        <v>2230.4299999999998</v>
      </c>
      <c r="X803" s="11">
        <f t="shared" si="77"/>
        <v>1.1152149999999998</v>
      </c>
    </row>
    <row r="804" spans="1:2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9">
        <f t="shared" si="73"/>
        <v>81.066666666666663</v>
      </c>
      <c r="Q804" t="s">
        <v>8328</v>
      </c>
      <c r="R804" t="s">
        <v>8329</v>
      </c>
      <c r="S804" s="10">
        <f t="shared" si="74"/>
        <v>41122.813935185179</v>
      </c>
      <c r="T804" s="10">
        <f t="shared" si="75"/>
        <v>41168.961805555555</v>
      </c>
      <c r="U804" s="9">
        <f t="shared" si="76"/>
        <v>46</v>
      </c>
      <c r="V804">
        <f>D804*VLOOKUP(H804,CURR,2)</f>
        <v>6000</v>
      </c>
      <c r="W804">
        <f>E804*VLOOKUP(H804,CURR,2)</f>
        <v>6080</v>
      </c>
      <c r="X804" s="11">
        <f t="shared" si="77"/>
        <v>1.0133333333333334</v>
      </c>
    </row>
    <row r="805" spans="1:2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9">
        <f t="shared" si="73"/>
        <v>74.60526315789474</v>
      </c>
      <c r="Q805" t="s">
        <v>8328</v>
      </c>
      <c r="R805" t="s">
        <v>8329</v>
      </c>
      <c r="S805" s="10">
        <f t="shared" si="74"/>
        <v>40665.741643518515</v>
      </c>
      <c r="T805" s="10">
        <f t="shared" si="75"/>
        <v>40691.833333333328</v>
      </c>
      <c r="U805" s="9">
        <f t="shared" si="76"/>
        <v>26</v>
      </c>
      <c r="V805">
        <f>D805*VLOOKUP(H805,CURR,2)</f>
        <v>2300</v>
      </c>
      <c r="W805">
        <f>E805*VLOOKUP(H805,CURR,2)</f>
        <v>2835</v>
      </c>
      <c r="X805" s="11">
        <f t="shared" si="77"/>
        <v>1.232608695652174</v>
      </c>
    </row>
    <row r="806" spans="1:2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9">
        <f t="shared" si="73"/>
        <v>305.55555555555554</v>
      </c>
      <c r="Q806" t="s">
        <v>8328</v>
      </c>
      <c r="R806" t="s">
        <v>8329</v>
      </c>
      <c r="S806" s="10">
        <f t="shared" si="74"/>
        <v>40729.897291666661</v>
      </c>
      <c r="T806" s="10">
        <f t="shared" si="75"/>
        <v>40746.957638888889</v>
      </c>
      <c r="U806" s="9">
        <f t="shared" si="76"/>
        <v>17</v>
      </c>
      <c r="V806">
        <f>D806*VLOOKUP(H806,CURR,2)</f>
        <v>5500</v>
      </c>
      <c r="W806">
        <f>E806*VLOOKUP(H806,CURR,2)</f>
        <v>5500</v>
      </c>
      <c r="X806" s="11">
        <f t="shared" si="77"/>
        <v>1</v>
      </c>
    </row>
    <row r="807" spans="1:2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9">
        <f t="shared" si="73"/>
        <v>58.333333333333336</v>
      </c>
      <c r="Q807" t="s">
        <v>8328</v>
      </c>
      <c r="R807" t="s">
        <v>8329</v>
      </c>
      <c r="S807" s="10">
        <f t="shared" si="74"/>
        <v>40690.614722222221</v>
      </c>
      <c r="T807" s="10">
        <f t="shared" si="75"/>
        <v>40740.75</v>
      </c>
      <c r="U807" s="9">
        <f t="shared" si="76"/>
        <v>50</v>
      </c>
      <c r="V807">
        <f>D807*VLOOKUP(H807,CURR,2)</f>
        <v>3000</v>
      </c>
      <c r="W807">
        <f>E807*VLOOKUP(H807,CURR,2)</f>
        <v>3150</v>
      </c>
      <c r="X807" s="11">
        <f t="shared" si="77"/>
        <v>1.05</v>
      </c>
    </row>
    <row r="808" spans="1:2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9">
        <f t="shared" si="73"/>
        <v>117.67605633802818</v>
      </c>
      <c r="Q808" t="s">
        <v>8328</v>
      </c>
      <c r="R808" t="s">
        <v>8329</v>
      </c>
      <c r="S808" s="10">
        <f t="shared" si="74"/>
        <v>40763.483090277776</v>
      </c>
      <c r="T808" s="10">
        <f t="shared" si="75"/>
        <v>40793.483090277776</v>
      </c>
      <c r="U808" s="9">
        <f t="shared" si="76"/>
        <v>30</v>
      </c>
      <c r="V808">
        <f>D808*VLOOKUP(H808,CURR,2)</f>
        <v>8000</v>
      </c>
      <c r="W808">
        <f>E808*VLOOKUP(H808,CURR,2)</f>
        <v>8355</v>
      </c>
      <c r="X808" s="11">
        <f t="shared" si="77"/>
        <v>1.0443750000000001</v>
      </c>
    </row>
    <row r="809" spans="1:2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9">
        <f t="shared" si="73"/>
        <v>73.771929824561397</v>
      </c>
      <c r="Q809" t="s">
        <v>8328</v>
      </c>
      <c r="R809" t="s">
        <v>8329</v>
      </c>
      <c r="S809" s="10">
        <f t="shared" si="74"/>
        <v>42759.420266203706</v>
      </c>
      <c r="T809" s="10">
        <f t="shared" si="75"/>
        <v>42794.874999999993</v>
      </c>
      <c r="U809" s="9">
        <f t="shared" si="76"/>
        <v>35</v>
      </c>
      <c r="V809">
        <f>D809*VLOOKUP(H809,CURR,2)</f>
        <v>4000</v>
      </c>
      <c r="W809">
        <f>E809*VLOOKUP(H809,CURR,2)</f>
        <v>4205</v>
      </c>
      <c r="X809" s="11">
        <f t="shared" si="77"/>
        <v>1.05125</v>
      </c>
    </row>
    <row r="810" spans="1:2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9">
        <f t="shared" si="73"/>
        <v>104.65116279069767</v>
      </c>
      <c r="Q810" t="s">
        <v>8328</v>
      </c>
      <c r="R810" t="s">
        <v>8329</v>
      </c>
      <c r="S810" s="10">
        <f t="shared" si="74"/>
        <v>41961.892199074071</v>
      </c>
      <c r="T810" s="10">
        <f t="shared" si="75"/>
        <v>41994.999305555553</v>
      </c>
      <c r="U810" s="9">
        <f t="shared" si="76"/>
        <v>33</v>
      </c>
      <c r="V810">
        <f>D810*VLOOKUP(H810,CURR,2)</f>
        <v>3420</v>
      </c>
      <c r="W810">
        <f>E810*VLOOKUP(H810,CURR,2)</f>
        <v>3420</v>
      </c>
      <c r="X810" s="11">
        <f t="shared" si="77"/>
        <v>1</v>
      </c>
    </row>
    <row r="811" spans="1:2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9">
        <f t="shared" si="73"/>
        <v>79.82692307692308</v>
      </c>
      <c r="Q811" t="s">
        <v>8328</v>
      </c>
      <c r="R811" t="s">
        <v>8329</v>
      </c>
      <c r="S811" s="10">
        <f t="shared" si="74"/>
        <v>41628.625347222223</v>
      </c>
      <c r="T811" s="10">
        <f t="shared" si="75"/>
        <v>41658.625347222223</v>
      </c>
      <c r="U811" s="9">
        <f t="shared" si="76"/>
        <v>30</v>
      </c>
      <c r="V811">
        <f>D811*VLOOKUP(H811,CURR,2)</f>
        <v>4000</v>
      </c>
      <c r="W811">
        <f>E811*VLOOKUP(H811,CURR,2)</f>
        <v>4151</v>
      </c>
      <c r="X811" s="11">
        <f t="shared" si="77"/>
        <v>1.03775</v>
      </c>
    </row>
    <row r="812" spans="1:2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9">
        <f t="shared" si="73"/>
        <v>58.333333333333336</v>
      </c>
      <c r="Q812" t="s">
        <v>8328</v>
      </c>
      <c r="R812" t="s">
        <v>8329</v>
      </c>
      <c r="S812" s="10">
        <f t="shared" si="74"/>
        <v>41122.847939814812</v>
      </c>
      <c r="T812" s="10">
        <f t="shared" si="75"/>
        <v>41152.847939814812</v>
      </c>
      <c r="U812" s="9">
        <f t="shared" si="76"/>
        <v>30</v>
      </c>
      <c r="V812">
        <f>D812*VLOOKUP(H812,CURR,2)</f>
        <v>1500</v>
      </c>
      <c r="W812">
        <f>E812*VLOOKUP(H812,CURR,2)</f>
        <v>1575</v>
      </c>
      <c r="X812" s="11">
        <f t="shared" si="77"/>
        <v>1.05</v>
      </c>
    </row>
    <row r="813" spans="1:2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9">
        <f t="shared" si="73"/>
        <v>86.666666666666671</v>
      </c>
      <c r="Q813" t="s">
        <v>8328</v>
      </c>
      <c r="R813" t="s">
        <v>8329</v>
      </c>
      <c r="S813" s="10">
        <f t="shared" si="74"/>
        <v>41443.435208333329</v>
      </c>
      <c r="T813" s="10">
        <f t="shared" si="75"/>
        <v>41465.494444444441</v>
      </c>
      <c r="U813" s="9">
        <f t="shared" si="76"/>
        <v>22</v>
      </c>
      <c r="V813">
        <f>D813*VLOOKUP(H813,CURR,2)</f>
        <v>1000</v>
      </c>
      <c r="W813">
        <f>E813*VLOOKUP(H813,CURR,2)</f>
        <v>1040</v>
      </c>
      <c r="X813" s="11">
        <f t="shared" si="77"/>
        <v>1.04</v>
      </c>
    </row>
    <row r="814" spans="1:2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9">
        <f t="shared" si="73"/>
        <v>27.606060606060606</v>
      </c>
      <c r="Q814" t="s">
        <v>8328</v>
      </c>
      <c r="R814" t="s">
        <v>8329</v>
      </c>
      <c r="S814" s="10">
        <f t="shared" si="74"/>
        <v>41281.809629629628</v>
      </c>
      <c r="T814" s="10">
        <f t="shared" si="75"/>
        <v>41334.373611111107</v>
      </c>
      <c r="U814" s="9">
        <f t="shared" si="76"/>
        <v>52</v>
      </c>
      <c r="V814">
        <f>D814*VLOOKUP(H814,CURR,2)</f>
        <v>600</v>
      </c>
      <c r="W814">
        <f>E814*VLOOKUP(H814,CURR,2)</f>
        <v>911</v>
      </c>
      <c r="X814" s="11">
        <f t="shared" si="77"/>
        <v>1.5183333333333333</v>
      </c>
    </row>
    <row r="815" spans="1:2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9">
        <f t="shared" si="73"/>
        <v>24.999375000000001</v>
      </c>
      <c r="Q815" t="s">
        <v>8328</v>
      </c>
      <c r="R815" t="s">
        <v>8329</v>
      </c>
      <c r="S815" s="10">
        <f t="shared" si="74"/>
        <v>41080.751909722218</v>
      </c>
      <c r="T815" s="10">
        <f t="shared" si="75"/>
        <v>41110.751909722218</v>
      </c>
      <c r="U815" s="9">
        <f t="shared" si="76"/>
        <v>30</v>
      </c>
      <c r="V815">
        <f>D815*VLOOKUP(H815,CURR,2)</f>
        <v>1500</v>
      </c>
      <c r="W815">
        <f>E815*VLOOKUP(H815,CURR,2)</f>
        <v>2399.94</v>
      </c>
      <c r="X815" s="11">
        <f t="shared" si="77"/>
        <v>1.59996</v>
      </c>
    </row>
    <row r="816" spans="1:2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9">
        <f t="shared" si="73"/>
        <v>45.464285714285715</v>
      </c>
      <c r="Q816" t="s">
        <v>8328</v>
      </c>
      <c r="R816" t="s">
        <v>8329</v>
      </c>
      <c r="S816" s="10">
        <f t="shared" si="74"/>
        <v>40679.534733796296</v>
      </c>
      <c r="T816" s="10">
        <f t="shared" si="75"/>
        <v>40694.544444444444</v>
      </c>
      <c r="U816" s="9">
        <f t="shared" si="76"/>
        <v>15</v>
      </c>
      <c r="V816">
        <f>D816*VLOOKUP(H816,CURR,2)</f>
        <v>1000</v>
      </c>
      <c r="W816">
        <f>E816*VLOOKUP(H816,CURR,2)</f>
        <v>1273</v>
      </c>
      <c r="X816" s="11">
        <f t="shared" si="77"/>
        <v>1.2729999999999999</v>
      </c>
    </row>
    <row r="817" spans="1:2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9">
        <f t="shared" si="73"/>
        <v>99.534883720930239</v>
      </c>
      <c r="Q817" t="s">
        <v>8328</v>
      </c>
      <c r="R817" t="s">
        <v>8329</v>
      </c>
      <c r="S817" s="10">
        <f t="shared" si="74"/>
        <v>41914.70952546296</v>
      </c>
      <c r="T817" s="10">
        <f t="shared" si="75"/>
        <v>41944.70952546296</v>
      </c>
      <c r="U817" s="9">
        <f t="shared" si="76"/>
        <v>30</v>
      </c>
      <c r="V817">
        <f>D817*VLOOKUP(H817,CURR,2)</f>
        <v>4000</v>
      </c>
      <c r="W817">
        <f>E817*VLOOKUP(H817,CURR,2)</f>
        <v>4280</v>
      </c>
      <c r="X817" s="11">
        <f t="shared" si="77"/>
        <v>1.07</v>
      </c>
    </row>
    <row r="818" spans="1:2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9">
        <f t="shared" si="73"/>
        <v>39.31</v>
      </c>
      <c r="Q818" t="s">
        <v>8328</v>
      </c>
      <c r="R818" t="s">
        <v>8329</v>
      </c>
      <c r="S818" s="10">
        <f t="shared" si="74"/>
        <v>41341.662534722222</v>
      </c>
      <c r="T818" s="10">
        <f t="shared" si="75"/>
        <v>41373.0625</v>
      </c>
      <c r="U818" s="9">
        <f t="shared" si="76"/>
        <v>31</v>
      </c>
      <c r="V818">
        <f>D818*VLOOKUP(H818,CURR,2)</f>
        <v>7000</v>
      </c>
      <c r="W818">
        <f>E818*VLOOKUP(H818,CURR,2)</f>
        <v>8058.55</v>
      </c>
      <c r="X818" s="11">
        <f t="shared" si="77"/>
        <v>1.1512214285714286</v>
      </c>
    </row>
    <row r="819" spans="1:2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9">
        <f t="shared" si="73"/>
        <v>89.419999999999987</v>
      </c>
      <c r="Q819" t="s">
        <v>8328</v>
      </c>
      <c r="R819" t="s">
        <v>8329</v>
      </c>
      <c r="S819" s="10">
        <f t="shared" si="74"/>
        <v>40925.391331018516</v>
      </c>
      <c r="T819" s="10">
        <f t="shared" si="75"/>
        <v>40978.999305555553</v>
      </c>
      <c r="U819" s="9">
        <f t="shared" si="76"/>
        <v>53</v>
      </c>
      <c r="V819">
        <f>D819*VLOOKUP(H819,CURR,2)</f>
        <v>1500</v>
      </c>
      <c r="W819">
        <f>E819*VLOOKUP(H819,CURR,2)</f>
        <v>2056.66</v>
      </c>
      <c r="X819" s="11">
        <f t="shared" si="77"/>
        <v>1.3711066666666665</v>
      </c>
    </row>
    <row r="820" spans="1:2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9">
        <f t="shared" si="73"/>
        <v>28.684210526315791</v>
      </c>
      <c r="Q820" t="s">
        <v>8328</v>
      </c>
      <c r="R820" t="s">
        <v>8329</v>
      </c>
      <c r="S820" s="10">
        <f t="shared" si="74"/>
        <v>41120.67454861111</v>
      </c>
      <c r="T820" s="10">
        <f t="shared" si="75"/>
        <v>41128.500694444439</v>
      </c>
      <c r="U820" s="9">
        <f t="shared" si="76"/>
        <v>7</v>
      </c>
      <c r="V820">
        <f>D820*VLOOKUP(H820,CURR,2)</f>
        <v>350</v>
      </c>
      <c r="W820">
        <f>E820*VLOOKUP(H820,CURR,2)</f>
        <v>545</v>
      </c>
      <c r="X820" s="11">
        <f t="shared" si="77"/>
        <v>1.5571428571428572</v>
      </c>
    </row>
    <row r="821" spans="1:2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9">
        <f t="shared" si="73"/>
        <v>31.071428571428573</v>
      </c>
      <c r="Q821" t="s">
        <v>8328</v>
      </c>
      <c r="R821" t="s">
        <v>8329</v>
      </c>
      <c r="S821" s="10">
        <f t="shared" si="74"/>
        <v>41619.789976851847</v>
      </c>
      <c r="T821" s="10">
        <f t="shared" si="75"/>
        <v>41628.988888888889</v>
      </c>
      <c r="U821" s="9">
        <f t="shared" si="76"/>
        <v>9</v>
      </c>
      <c r="V821">
        <f>D821*VLOOKUP(H821,CURR,2)</f>
        <v>400</v>
      </c>
      <c r="W821">
        <f>E821*VLOOKUP(H821,CURR,2)</f>
        <v>435</v>
      </c>
      <c r="X821" s="11">
        <f t="shared" si="77"/>
        <v>1.0874999999999999</v>
      </c>
    </row>
    <row r="822" spans="1:2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9">
        <f t="shared" si="73"/>
        <v>70.55263157894737</v>
      </c>
      <c r="Q822" t="s">
        <v>8328</v>
      </c>
      <c r="R822" t="s">
        <v>8329</v>
      </c>
      <c r="S822" s="10">
        <f t="shared" si="74"/>
        <v>41768.633587962962</v>
      </c>
      <c r="T822" s="10">
        <f t="shared" si="75"/>
        <v>41799</v>
      </c>
      <c r="U822" s="9">
        <f t="shared" si="76"/>
        <v>30</v>
      </c>
      <c r="V822">
        <f>D822*VLOOKUP(H822,CURR,2)</f>
        <v>2000</v>
      </c>
      <c r="W822">
        <f>E822*VLOOKUP(H822,CURR,2)</f>
        <v>2681</v>
      </c>
      <c r="X822" s="11">
        <f t="shared" si="77"/>
        <v>1.3405</v>
      </c>
    </row>
    <row r="823" spans="1:2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9">
        <f t="shared" si="73"/>
        <v>224.12820512820514</v>
      </c>
      <c r="Q823" t="s">
        <v>8328</v>
      </c>
      <c r="R823" t="s">
        <v>8329</v>
      </c>
      <c r="S823" s="10">
        <f t="shared" si="74"/>
        <v>42093.71371527778</v>
      </c>
      <c r="T823" s="10">
        <f t="shared" si="75"/>
        <v>42127.959027777775</v>
      </c>
      <c r="U823" s="9">
        <f t="shared" si="76"/>
        <v>34</v>
      </c>
      <c r="V823">
        <f>D823*VLOOKUP(H823,CURR,2)</f>
        <v>17482</v>
      </c>
      <c r="W823">
        <f>E823*VLOOKUP(H823,CURR,2)</f>
        <v>17482</v>
      </c>
      <c r="X823" s="11">
        <f t="shared" si="77"/>
        <v>1</v>
      </c>
    </row>
    <row r="824" spans="1:2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9">
        <f t="shared" si="73"/>
        <v>51.811594202898547</v>
      </c>
      <c r="Q824" t="s">
        <v>8328</v>
      </c>
      <c r="R824" t="s">
        <v>8329</v>
      </c>
      <c r="S824" s="10">
        <f t="shared" si="74"/>
        <v>41157.739004629628</v>
      </c>
      <c r="T824" s="10">
        <f t="shared" si="75"/>
        <v>41187.739004629628</v>
      </c>
      <c r="U824" s="9">
        <f t="shared" si="76"/>
        <v>30</v>
      </c>
      <c r="V824">
        <f>D824*VLOOKUP(H824,CURR,2)</f>
        <v>3000</v>
      </c>
      <c r="W824">
        <f>E824*VLOOKUP(H824,CURR,2)</f>
        <v>3575</v>
      </c>
      <c r="X824" s="11">
        <f t="shared" si="77"/>
        <v>1.1916666666666667</v>
      </c>
    </row>
    <row r="825" spans="1:2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9">
        <f t="shared" si="73"/>
        <v>43.515151515151516</v>
      </c>
      <c r="Q825" t="s">
        <v>8328</v>
      </c>
      <c r="R825" t="s">
        <v>8329</v>
      </c>
      <c r="S825" s="10">
        <f t="shared" si="74"/>
        <v>42055.764490740738</v>
      </c>
      <c r="T825" s="10">
        <f t="shared" si="75"/>
        <v>42085.722824074073</v>
      </c>
      <c r="U825" s="9">
        <f t="shared" si="76"/>
        <v>29</v>
      </c>
      <c r="V825">
        <f>D825*VLOOKUP(H825,CURR,2)</f>
        <v>800</v>
      </c>
      <c r="W825">
        <f>E825*VLOOKUP(H825,CURR,2)</f>
        <v>1436</v>
      </c>
      <c r="X825" s="11">
        <f t="shared" si="77"/>
        <v>1.7949999999999999</v>
      </c>
    </row>
    <row r="826" spans="1:2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9">
        <f t="shared" si="73"/>
        <v>39.816666666666663</v>
      </c>
      <c r="Q826" t="s">
        <v>8328</v>
      </c>
      <c r="R826" t="s">
        <v>8329</v>
      </c>
      <c r="S826" s="10">
        <f t="shared" si="74"/>
        <v>40250.033773148149</v>
      </c>
      <c r="T826" s="10">
        <f t="shared" si="75"/>
        <v>40286.082638888889</v>
      </c>
      <c r="U826" s="9">
        <f t="shared" si="76"/>
        <v>36</v>
      </c>
      <c r="V826">
        <f>D826*VLOOKUP(H826,CURR,2)</f>
        <v>1600</v>
      </c>
      <c r="W826">
        <f>E826*VLOOKUP(H826,CURR,2)</f>
        <v>2150.1</v>
      </c>
      <c r="X826" s="11">
        <f t="shared" si="77"/>
        <v>1.3438124999999999</v>
      </c>
    </row>
    <row r="827" spans="1:2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9">
        <f t="shared" si="73"/>
        <v>126.8080808080808</v>
      </c>
      <c r="Q827" t="s">
        <v>8328</v>
      </c>
      <c r="R827" t="s">
        <v>8329</v>
      </c>
      <c r="S827" s="10">
        <f t="shared" si="74"/>
        <v>41186.098194444443</v>
      </c>
      <c r="T827" s="10">
        <f t="shared" si="75"/>
        <v>41211.098194444443</v>
      </c>
      <c r="U827" s="9">
        <f t="shared" si="76"/>
        <v>25</v>
      </c>
      <c r="V827">
        <f>D827*VLOOKUP(H827,CURR,2)</f>
        <v>12500</v>
      </c>
      <c r="W827">
        <f>E827*VLOOKUP(H827,CURR,2)</f>
        <v>12554</v>
      </c>
      <c r="X827" s="11">
        <f t="shared" si="77"/>
        <v>1.0043200000000001</v>
      </c>
    </row>
    <row r="828" spans="1:2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9">
        <f t="shared" si="73"/>
        <v>113.87755102040816</v>
      </c>
      <c r="Q828" t="s">
        <v>8328</v>
      </c>
      <c r="R828" t="s">
        <v>8329</v>
      </c>
      <c r="S828" s="10">
        <f t="shared" si="74"/>
        <v>40972.830208333333</v>
      </c>
      <c r="T828" s="10">
        <f t="shared" si="75"/>
        <v>40993.788541666661</v>
      </c>
      <c r="U828" s="9">
        <f t="shared" si="76"/>
        <v>20</v>
      </c>
      <c r="V828">
        <f>D828*VLOOKUP(H828,CURR,2)</f>
        <v>5500</v>
      </c>
      <c r="W828">
        <f>E828*VLOOKUP(H828,CURR,2)</f>
        <v>5580</v>
      </c>
      <c r="X828" s="11">
        <f t="shared" si="77"/>
        <v>1.0145454545454546</v>
      </c>
    </row>
    <row r="829" spans="1:2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9">
        <f t="shared" si="73"/>
        <v>28.181818181818183</v>
      </c>
      <c r="Q829" t="s">
        <v>8328</v>
      </c>
      <c r="R829" t="s">
        <v>8329</v>
      </c>
      <c r="S829" s="10">
        <f t="shared" si="74"/>
        <v>40927.265127314815</v>
      </c>
      <c r="T829" s="10">
        <f t="shared" si="75"/>
        <v>40953.617361111108</v>
      </c>
      <c r="U829" s="9">
        <f t="shared" si="76"/>
        <v>26</v>
      </c>
      <c r="V829">
        <f>D829*VLOOKUP(H829,CURR,2)</f>
        <v>300</v>
      </c>
      <c r="W829">
        <f>E829*VLOOKUP(H829,CURR,2)</f>
        <v>310</v>
      </c>
      <c r="X829" s="11">
        <f t="shared" si="77"/>
        <v>1.0333333333333334</v>
      </c>
    </row>
    <row r="830" spans="1:2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9">
        <f t="shared" si="73"/>
        <v>36.60526315789474</v>
      </c>
      <c r="Q830" t="s">
        <v>8328</v>
      </c>
      <c r="R830" t="s">
        <v>8329</v>
      </c>
      <c r="S830" s="10">
        <f t="shared" si="74"/>
        <v>41072.842384259253</v>
      </c>
      <c r="T830" s="10">
        <f t="shared" si="75"/>
        <v>41085.474999999999</v>
      </c>
      <c r="U830" s="9">
        <f t="shared" si="76"/>
        <v>12</v>
      </c>
      <c r="V830">
        <f>D830*VLOOKUP(H830,CURR,2)</f>
        <v>1300</v>
      </c>
      <c r="W830">
        <f>E830*VLOOKUP(H830,CURR,2)</f>
        <v>1391</v>
      </c>
      <c r="X830" s="11">
        <f t="shared" si="77"/>
        <v>1.07</v>
      </c>
    </row>
    <row r="831" spans="1:2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9">
        <f t="shared" si="73"/>
        <v>32.5</v>
      </c>
      <c r="Q831" t="s">
        <v>8328</v>
      </c>
      <c r="R831" t="s">
        <v>8329</v>
      </c>
      <c r="S831" s="10">
        <f t="shared" si="74"/>
        <v>42504.593055555553</v>
      </c>
      <c r="T831" s="10">
        <f t="shared" si="75"/>
        <v>42564.593055555553</v>
      </c>
      <c r="U831" s="9">
        <f t="shared" si="76"/>
        <v>60</v>
      </c>
      <c r="V831">
        <f>D831*VLOOKUP(H831,CURR,2)</f>
        <v>640</v>
      </c>
      <c r="W831">
        <f>E831*VLOOKUP(H831,CURR,2)</f>
        <v>665.6</v>
      </c>
      <c r="X831" s="11">
        <f t="shared" si="77"/>
        <v>1.04</v>
      </c>
    </row>
    <row r="832" spans="1:2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9">
        <f t="shared" si="73"/>
        <v>60.65625</v>
      </c>
      <c r="Q832" t="s">
        <v>8328</v>
      </c>
      <c r="R832" t="s">
        <v>8329</v>
      </c>
      <c r="S832" s="10">
        <f t="shared" si="74"/>
        <v>41325.317418981482</v>
      </c>
      <c r="T832" s="10">
        <f t="shared" si="75"/>
        <v>41355.27575231481</v>
      </c>
      <c r="U832" s="9">
        <f t="shared" si="76"/>
        <v>29</v>
      </c>
      <c r="V832">
        <f>D832*VLOOKUP(H832,CURR,2)</f>
        <v>1800</v>
      </c>
      <c r="W832">
        <f>E832*VLOOKUP(H832,CURR,2)</f>
        <v>1941</v>
      </c>
      <c r="X832" s="11">
        <f t="shared" si="77"/>
        <v>1.0783333333333334</v>
      </c>
    </row>
    <row r="833" spans="1:2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9">
        <f t="shared" si="73"/>
        <v>175</v>
      </c>
      <c r="Q833" t="s">
        <v>8328</v>
      </c>
      <c r="R833" t="s">
        <v>8329</v>
      </c>
      <c r="S833" s="10">
        <f t="shared" si="74"/>
        <v>40996.438587962963</v>
      </c>
      <c r="T833" s="10">
        <f t="shared" si="75"/>
        <v>41026.438587962963</v>
      </c>
      <c r="U833" s="9">
        <f t="shared" si="76"/>
        <v>30</v>
      </c>
      <c r="V833">
        <f>D833*VLOOKUP(H833,CURR,2)</f>
        <v>1500</v>
      </c>
      <c r="W833">
        <f>E833*VLOOKUP(H833,CURR,2)</f>
        <v>3500</v>
      </c>
      <c r="X833" s="11">
        <f t="shared" si="77"/>
        <v>2.3333333333333335</v>
      </c>
    </row>
    <row r="834" spans="1:2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9">
        <f t="shared" si="73"/>
        <v>97.993896103896105</v>
      </c>
      <c r="Q834" t="s">
        <v>8328</v>
      </c>
      <c r="R834" t="s">
        <v>8329</v>
      </c>
      <c r="S834" s="10">
        <f t="shared" si="74"/>
        <v>40869.466840277775</v>
      </c>
      <c r="T834" s="10">
        <f t="shared" si="75"/>
        <v>40929.134027777771</v>
      </c>
      <c r="U834" s="9">
        <f t="shared" si="76"/>
        <v>59</v>
      </c>
      <c r="V834">
        <f>D834*VLOOKUP(H834,CURR,2)</f>
        <v>15000</v>
      </c>
      <c r="W834">
        <f>E834*VLOOKUP(H834,CURR,2)</f>
        <v>15091.06</v>
      </c>
      <c r="X834" s="11">
        <f t="shared" si="77"/>
        <v>1.0060706666666666</v>
      </c>
    </row>
    <row r="835" spans="1:2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E835/D835*100</f>
        <v>101.66666666666666</v>
      </c>
      <c r="P835" s="9">
        <f t="shared" ref="P835:P898" si="79">E835/L835</f>
        <v>148.78048780487805</v>
      </c>
      <c r="Q835" t="s">
        <v>8328</v>
      </c>
      <c r="R835" t="s">
        <v>8329</v>
      </c>
      <c r="S835" s="10">
        <f t="shared" ref="S835:S898" si="80">(J835/86400)+25569+(-5/24)</f>
        <v>41718.669849537036</v>
      </c>
      <c r="T835" s="10">
        <f t="shared" ref="T835:T898" si="81">(I835/86400)+25569+(-5/24)</f>
        <v>41748.669849537036</v>
      </c>
      <c r="U835" s="9">
        <f t="shared" ref="U835:U898" si="82">INT(T835-S835)</f>
        <v>30</v>
      </c>
      <c r="V835">
        <f>D835*VLOOKUP(H835,CURR,2)</f>
        <v>6000</v>
      </c>
      <c r="W835">
        <f>E835*VLOOKUP(H835,CURR,2)</f>
        <v>6100</v>
      </c>
      <c r="X835" s="11">
        <f t="shared" ref="X835:X898" si="83">W835/V835</f>
        <v>1.0166666666666666</v>
      </c>
    </row>
    <row r="836" spans="1:2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9">
        <f t="shared" si="79"/>
        <v>96.08</v>
      </c>
      <c r="Q836" t="s">
        <v>8328</v>
      </c>
      <c r="R836" t="s">
        <v>8329</v>
      </c>
      <c r="S836" s="10">
        <f t="shared" si="80"/>
        <v>41422.614490740736</v>
      </c>
      <c r="T836" s="10">
        <f t="shared" si="81"/>
        <v>41455.957638888889</v>
      </c>
      <c r="U836" s="9">
        <f t="shared" si="82"/>
        <v>33</v>
      </c>
      <c r="V836">
        <f>D836*VLOOKUP(H836,CURR,2)</f>
        <v>5500</v>
      </c>
      <c r="W836">
        <f>E836*VLOOKUP(H836,CURR,2)</f>
        <v>7206</v>
      </c>
      <c r="X836" s="11">
        <f t="shared" si="83"/>
        <v>1.3101818181818181</v>
      </c>
    </row>
    <row r="837" spans="1:2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9">
        <f t="shared" si="79"/>
        <v>58.625</v>
      </c>
      <c r="Q837" t="s">
        <v>8328</v>
      </c>
      <c r="R837" t="s">
        <v>8329</v>
      </c>
      <c r="S837" s="10">
        <f t="shared" si="80"/>
        <v>41005.249513888884</v>
      </c>
      <c r="T837" s="10">
        <f t="shared" si="81"/>
        <v>41047.916666666664</v>
      </c>
      <c r="U837" s="9">
        <f t="shared" si="82"/>
        <v>42</v>
      </c>
      <c r="V837">
        <f>D837*VLOOKUP(H837,CURR,2)</f>
        <v>2000</v>
      </c>
      <c r="W837">
        <f>E837*VLOOKUP(H837,CURR,2)</f>
        <v>2345</v>
      </c>
      <c r="X837" s="11">
        <f t="shared" si="83"/>
        <v>1.1725000000000001</v>
      </c>
    </row>
    <row r="838" spans="1:2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9">
        <f t="shared" si="79"/>
        <v>109.70695652173914</v>
      </c>
      <c r="Q838" t="s">
        <v>8328</v>
      </c>
      <c r="R838" t="s">
        <v>8329</v>
      </c>
      <c r="S838" s="10">
        <f t="shared" si="80"/>
        <v>41523.848587962959</v>
      </c>
      <c r="T838" s="10">
        <f t="shared" si="81"/>
        <v>41553.848587962959</v>
      </c>
      <c r="U838" s="9">
        <f t="shared" si="82"/>
        <v>30</v>
      </c>
      <c r="V838">
        <f>D838*VLOOKUP(H838,CURR,2)</f>
        <v>5000</v>
      </c>
      <c r="W838">
        <f>E838*VLOOKUP(H838,CURR,2)</f>
        <v>5046.5200000000004</v>
      </c>
      <c r="X838" s="11">
        <f t="shared" si="83"/>
        <v>1.009304</v>
      </c>
    </row>
    <row r="839" spans="1:2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9">
        <f t="shared" si="79"/>
        <v>49.112903225806448</v>
      </c>
      <c r="Q839" t="s">
        <v>8328</v>
      </c>
      <c r="R839" t="s">
        <v>8329</v>
      </c>
      <c r="S839" s="10">
        <f t="shared" si="80"/>
        <v>41730.79006944444</v>
      </c>
      <c r="T839" s="10">
        <f t="shared" si="81"/>
        <v>41760.79006944444</v>
      </c>
      <c r="U839" s="9">
        <f t="shared" si="82"/>
        <v>30</v>
      </c>
      <c r="V839">
        <f>D839*VLOOKUP(H839,CURR,2)</f>
        <v>2500</v>
      </c>
      <c r="W839">
        <f>E839*VLOOKUP(H839,CURR,2)</f>
        <v>3045</v>
      </c>
      <c r="X839" s="11">
        <f t="shared" si="83"/>
        <v>1.218</v>
      </c>
    </row>
    <row r="840" spans="1:2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9">
        <f t="shared" si="79"/>
        <v>47.672131147540981</v>
      </c>
      <c r="Q840" t="s">
        <v>8328</v>
      </c>
      <c r="R840" t="s">
        <v>8329</v>
      </c>
      <c r="S840" s="10">
        <f t="shared" si="80"/>
        <v>40895.689641203702</v>
      </c>
      <c r="T840" s="10">
        <f t="shared" si="81"/>
        <v>40925.689641203702</v>
      </c>
      <c r="U840" s="9">
        <f t="shared" si="82"/>
        <v>30</v>
      </c>
      <c r="V840">
        <f>D840*VLOOKUP(H840,CURR,2)</f>
        <v>2000</v>
      </c>
      <c r="W840">
        <f>E840*VLOOKUP(H840,CURR,2)</f>
        <v>2908</v>
      </c>
      <c r="X840" s="11">
        <f t="shared" si="83"/>
        <v>1.454</v>
      </c>
    </row>
    <row r="841" spans="1:2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9">
        <f t="shared" si="79"/>
        <v>60.737812499999997</v>
      </c>
      <c r="Q841" t="s">
        <v>8328</v>
      </c>
      <c r="R841" t="s">
        <v>8329</v>
      </c>
      <c r="S841" s="10">
        <f t="shared" si="80"/>
        <v>41144.555046296293</v>
      </c>
      <c r="T841" s="10">
        <f t="shared" si="81"/>
        <v>41174.555046296293</v>
      </c>
      <c r="U841" s="9">
        <f t="shared" si="82"/>
        <v>30</v>
      </c>
      <c r="V841">
        <f>D841*VLOOKUP(H841,CURR,2)</f>
        <v>5000</v>
      </c>
      <c r="W841">
        <f>E841*VLOOKUP(H841,CURR,2)</f>
        <v>5830.83</v>
      </c>
      <c r="X841" s="11">
        <f t="shared" si="83"/>
        <v>1.166166</v>
      </c>
    </row>
    <row r="842" spans="1:2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9">
        <f t="shared" si="79"/>
        <v>63.37715789473684</v>
      </c>
      <c r="Q842" t="s">
        <v>8328</v>
      </c>
      <c r="R842" t="s">
        <v>8330</v>
      </c>
      <c r="S842" s="10">
        <f t="shared" si="80"/>
        <v>42607.018368055556</v>
      </c>
      <c r="T842" s="10">
        <f t="shared" si="81"/>
        <v>42637.018368055556</v>
      </c>
      <c r="U842" s="9">
        <f t="shared" si="82"/>
        <v>30</v>
      </c>
      <c r="V842">
        <f>D842*VLOOKUP(H842,CURR,2)</f>
        <v>10000</v>
      </c>
      <c r="W842">
        <f>E842*VLOOKUP(H842,CURR,2)</f>
        <v>12041.66</v>
      </c>
      <c r="X842" s="11">
        <f t="shared" si="83"/>
        <v>1.2041660000000001</v>
      </c>
    </row>
    <row r="843" spans="1:2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9">
        <f t="shared" si="79"/>
        <v>53.893617021276597</v>
      </c>
      <c r="Q843" t="s">
        <v>8328</v>
      </c>
      <c r="R843" t="s">
        <v>8330</v>
      </c>
      <c r="S843" s="10">
        <f t="shared" si="80"/>
        <v>41923.630358796298</v>
      </c>
      <c r="T843" s="10">
        <f t="shared" si="81"/>
        <v>41953.672025462962</v>
      </c>
      <c r="U843" s="9">
        <f t="shared" si="82"/>
        <v>30</v>
      </c>
      <c r="V843">
        <f>D843*VLOOKUP(H843,CURR,2)</f>
        <v>5000</v>
      </c>
      <c r="W843">
        <f>E843*VLOOKUP(H843,CURR,2)</f>
        <v>5066</v>
      </c>
      <c r="X843" s="11">
        <f t="shared" si="83"/>
        <v>1.0132000000000001</v>
      </c>
    </row>
    <row r="844" spans="1:2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9">
        <f t="shared" si="79"/>
        <v>66.871794871794876</v>
      </c>
      <c r="Q844" t="s">
        <v>8328</v>
      </c>
      <c r="R844" t="s">
        <v>8330</v>
      </c>
      <c r="S844" s="10">
        <f t="shared" si="80"/>
        <v>41526.384062499994</v>
      </c>
      <c r="T844" s="10">
        <f t="shared" si="81"/>
        <v>41560.957638888889</v>
      </c>
      <c r="U844" s="9">
        <f t="shared" si="82"/>
        <v>34</v>
      </c>
      <c r="V844">
        <f>D844*VLOOKUP(H844,CURR,2)</f>
        <v>1900</v>
      </c>
      <c r="W844">
        <f>E844*VLOOKUP(H844,CURR,2)</f>
        <v>1982.08</v>
      </c>
      <c r="X844" s="11">
        <f t="shared" si="83"/>
        <v>1.0431999999999999</v>
      </c>
    </row>
    <row r="845" spans="1:2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9">
        <f t="shared" si="79"/>
        <v>63.102362204724407</v>
      </c>
      <c r="Q845" t="s">
        <v>8328</v>
      </c>
      <c r="R845" t="s">
        <v>8330</v>
      </c>
      <c r="S845" s="10">
        <f t="shared" si="80"/>
        <v>42695.049537037034</v>
      </c>
      <c r="T845" s="10">
        <f t="shared" si="81"/>
        <v>42712.124999999993</v>
      </c>
      <c r="U845" s="9">
        <f t="shared" si="82"/>
        <v>17</v>
      </c>
      <c r="V845">
        <f>D845*VLOOKUP(H845,CURR,2)</f>
        <v>3000</v>
      </c>
      <c r="W845">
        <f>E845*VLOOKUP(H845,CURR,2)</f>
        <v>8014</v>
      </c>
      <c r="X845" s="11">
        <f t="shared" si="83"/>
        <v>2.6713333333333331</v>
      </c>
    </row>
    <row r="846" spans="1:2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9">
        <f t="shared" si="79"/>
        <v>36.628930817610062</v>
      </c>
      <c r="Q846" t="s">
        <v>8328</v>
      </c>
      <c r="R846" t="s">
        <v>8330</v>
      </c>
      <c r="S846" s="10">
        <f t="shared" si="80"/>
        <v>41905.476296296292</v>
      </c>
      <c r="T846" s="10">
        <f t="shared" si="81"/>
        <v>41943.999305555553</v>
      </c>
      <c r="U846" s="9">
        <f t="shared" si="82"/>
        <v>38</v>
      </c>
      <c r="V846">
        <f>D846*VLOOKUP(H846,CURR,2)</f>
        <v>3000</v>
      </c>
      <c r="W846">
        <f>E846*VLOOKUP(H846,CURR,2)</f>
        <v>5824</v>
      </c>
      <c r="X846" s="11">
        <f t="shared" si="83"/>
        <v>1.9413333333333334</v>
      </c>
    </row>
    <row r="847" spans="1:2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9">
        <f t="shared" si="79"/>
        <v>34.005706214689269</v>
      </c>
      <c r="Q847" t="s">
        <v>8328</v>
      </c>
      <c r="R847" t="s">
        <v>8330</v>
      </c>
      <c r="S847" s="10">
        <f t="shared" si="80"/>
        <v>42577.997638888883</v>
      </c>
      <c r="T847" s="10">
        <f t="shared" si="81"/>
        <v>42617.957638888889</v>
      </c>
      <c r="U847" s="9">
        <f t="shared" si="82"/>
        <v>39</v>
      </c>
      <c r="V847">
        <f>D847*VLOOKUP(H847,CURR,2)</f>
        <v>5000</v>
      </c>
      <c r="W847">
        <f>E847*VLOOKUP(H847,CURR,2)</f>
        <v>6019.01</v>
      </c>
      <c r="X847" s="11">
        <f t="shared" si="83"/>
        <v>1.203802</v>
      </c>
    </row>
    <row r="848" spans="1:2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9">
        <f t="shared" si="79"/>
        <v>28.553404255319148</v>
      </c>
      <c r="Q848" t="s">
        <v>8328</v>
      </c>
      <c r="R848" t="s">
        <v>8330</v>
      </c>
      <c r="S848" s="10">
        <f t="shared" si="80"/>
        <v>41694.183506944442</v>
      </c>
      <c r="T848" s="10">
        <f t="shared" si="81"/>
        <v>41708.375</v>
      </c>
      <c r="U848" s="9">
        <f t="shared" si="82"/>
        <v>14</v>
      </c>
      <c r="V848">
        <f>D848*VLOOKUP(H848,CURR,2)</f>
        <v>1408</v>
      </c>
      <c r="W848">
        <f>E848*VLOOKUP(H848,CURR,2)</f>
        <v>1717.7728</v>
      </c>
      <c r="X848" s="11">
        <f t="shared" si="83"/>
        <v>1.2200090909090908</v>
      </c>
    </row>
    <row r="849" spans="1:2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9">
        <f t="shared" si="79"/>
        <v>10</v>
      </c>
      <c r="Q849" t="s">
        <v>8328</v>
      </c>
      <c r="R849" t="s">
        <v>8330</v>
      </c>
      <c r="S849" s="10">
        <f t="shared" si="80"/>
        <v>42165.59</v>
      </c>
      <c r="T849" s="10">
        <f t="shared" si="81"/>
        <v>42195.59</v>
      </c>
      <c r="U849" s="9">
        <f t="shared" si="82"/>
        <v>30</v>
      </c>
      <c r="V849">
        <f>D849*VLOOKUP(H849,CURR,2)</f>
        <v>10</v>
      </c>
      <c r="W849">
        <f>E849*VLOOKUP(H849,CURR,2)</f>
        <v>10</v>
      </c>
      <c r="X849" s="11">
        <f t="shared" si="83"/>
        <v>1</v>
      </c>
    </row>
    <row r="850" spans="1:2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9">
        <f t="shared" si="79"/>
        <v>18.75</v>
      </c>
      <c r="Q850" t="s">
        <v>8328</v>
      </c>
      <c r="R850" t="s">
        <v>8330</v>
      </c>
      <c r="S850" s="10">
        <f t="shared" si="80"/>
        <v>42078.583715277775</v>
      </c>
      <c r="T850" s="10">
        <f t="shared" si="81"/>
        <v>42108.583715277775</v>
      </c>
      <c r="U850" s="9">
        <f t="shared" si="82"/>
        <v>30</v>
      </c>
      <c r="V850">
        <f>D850*VLOOKUP(H850,CURR,2)</f>
        <v>300</v>
      </c>
      <c r="W850">
        <f>E850*VLOOKUP(H850,CURR,2)</f>
        <v>300</v>
      </c>
      <c r="X850" s="11">
        <f t="shared" si="83"/>
        <v>1</v>
      </c>
    </row>
    <row r="851" spans="1:2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9">
        <f t="shared" si="79"/>
        <v>41.704347826086959</v>
      </c>
      <c r="Q851" t="s">
        <v>8328</v>
      </c>
      <c r="R851" t="s">
        <v>8330</v>
      </c>
      <c r="S851" s="10">
        <f t="shared" si="80"/>
        <v>42050.94055555555</v>
      </c>
      <c r="T851" s="10">
        <f t="shared" si="81"/>
        <v>42078.898888888885</v>
      </c>
      <c r="U851" s="9">
        <f t="shared" si="82"/>
        <v>27</v>
      </c>
      <c r="V851">
        <f>D851*VLOOKUP(H851,CURR,2)</f>
        <v>4000</v>
      </c>
      <c r="W851">
        <f>E851*VLOOKUP(H851,CURR,2)</f>
        <v>4796</v>
      </c>
      <c r="X851" s="11">
        <f t="shared" si="83"/>
        <v>1.1990000000000001</v>
      </c>
    </row>
    <row r="852" spans="1:2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9">
        <f t="shared" si="79"/>
        <v>46.669172932330824</v>
      </c>
      <c r="Q852" t="s">
        <v>8328</v>
      </c>
      <c r="R852" t="s">
        <v>8330</v>
      </c>
      <c r="S852" s="10">
        <f t="shared" si="80"/>
        <v>42452.619409722225</v>
      </c>
      <c r="T852" s="10">
        <f t="shared" si="81"/>
        <v>42484.999305555553</v>
      </c>
      <c r="U852" s="9">
        <f t="shared" si="82"/>
        <v>32</v>
      </c>
      <c r="V852">
        <f>D852*VLOOKUP(H852,CURR,2)</f>
        <v>4000</v>
      </c>
      <c r="W852">
        <f>E852*VLOOKUP(H852,CURR,2)</f>
        <v>6207</v>
      </c>
      <c r="X852" s="11">
        <f t="shared" si="83"/>
        <v>1.55175</v>
      </c>
    </row>
    <row r="853" spans="1:2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9">
        <f t="shared" si="79"/>
        <v>37.271428571428572</v>
      </c>
      <c r="Q853" t="s">
        <v>8328</v>
      </c>
      <c r="R853" t="s">
        <v>8330</v>
      </c>
      <c r="S853" s="10">
        <f t="shared" si="80"/>
        <v>42522.671909722216</v>
      </c>
      <c r="T853" s="10">
        <f t="shared" si="81"/>
        <v>42582.614583333336</v>
      </c>
      <c r="U853" s="9">
        <f t="shared" si="82"/>
        <v>59</v>
      </c>
      <c r="V853">
        <f>D853*VLOOKUP(H853,CURR,2)</f>
        <v>2260</v>
      </c>
      <c r="W853">
        <f>E853*VLOOKUP(H853,CURR,2)</f>
        <v>2948.1699999999996</v>
      </c>
      <c r="X853" s="11">
        <f t="shared" si="83"/>
        <v>1.3044999999999998</v>
      </c>
    </row>
    <row r="854" spans="1:2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9">
        <f t="shared" si="79"/>
        <v>59.258064516129032</v>
      </c>
      <c r="Q854" t="s">
        <v>8328</v>
      </c>
      <c r="R854" t="s">
        <v>8330</v>
      </c>
      <c r="S854" s="10">
        <f t="shared" si="80"/>
        <v>42656.59716435185</v>
      </c>
      <c r="T854" s="10">
        <f t="shared" si="81"/>
        <v>42667.666666666664</v>
      </c>
      <c r="U854" s="9">
        <f t="shared" si="82"/>
        <v>11</v>
      </c>
      <c r="V854">
        <f>D854*VLOOKUP(H854,CURR,2)</f>
        <v>3500</v>
      </c>
      <c r="W854">
        <f>E854*VLOOKUP(H854,CURR,2)</f>
        <v>3674</v>
      </c>
      <c r="X854" s="11">
        <f t="shared" si="83"/>
        <v>1.0497142857142858</v>
      </c>
    </row>
    <row r="855" spans="1:2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9">
        <f t="shared" si="79"/>
        <v>30</v>
      </c>
      <c r="Q855" t="s">
        <v>8328</v>
      </c>
      <c r="R855" t="s">
        <v>8330</v>
      </c>
      <c r="S855" s="10">
        <f t="shared" si="80"/>
        <v>42021.62394675926</v>
      </c>
      <c r="T855" s="10">
        <f t="shared" si="81"/>
        <v>42051.62394675926</v>
      </c>
      <c r="U855" s="9">
        <f t="shared" si="82"/>
        <v>30</v>
      </c>
      <c r="V855">
        <f>D855*VLOOKUP(H855,CURR,2)</f>
        <v>300</v>
      </c>
      <c r="W855">
        <f>E855*VLOOKUP(H855,CURR,2)</f>
        <v>300</v>
      </c>
      <c r="X855" s="11">
        <f t="shared" si="83"/>
        <v>1</v>
      </c>
    </row>
    <row r="856" spans="1:2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9">
        <f t="shared" si="79"/>
        <v>65.8623246492986</v>
      </c>
      <c r="Q856" t="s">
        <v>8328</v>
      </c>
      <c r="R856" t="s">
        <v>8330</v>
      </c>
      <c r="S856" s="10">
        <f t="shared" si="80"/>
        <v>42702.004004629627</v>
      </c>
      <c r="T856" s="10">
        <f t="shared" si="81"/>
        <v>42732.004004629627</v>
      </c>
      <c r="U856" s="9">
        <f t="shared" si="82"/>
        <v>30</v>
      </c>
      <c r="V856">
        <f>D856*VLOOKUP(H856,CURR,2)</f>
        <v>27800</v>
      </c>
      <c r="W856">
        <f>E856*VLOOKUP(H856,CURR,2)</f>
        <v>32865.300000000003</v>
      </c>
      <c r="X856" s="11">
        <f t="shared" si="83"/>
        <v>1.1822050359712231</v>
      </c>
    </row>
    <row r="857" spans="1:2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9">
        <f t="shared" si="79"/>
        <v>31.914893617021278</v>
      </c>
      <c r="Q857" t="s">
        <v>8328</v>
      </c>
      <c r="R857" t="s">
        <v>8330</v>
      </c>
      <c r="S857" s="10">
        <f t="shared" si="80"/>
        <v>42544.916863425919</v>
      </c>
      <c r="T857" s="10">
        <f t="shared" si="81"/>
        <v>42574.916863425919</v>
      </c>
      <c r="U857" s="9">
        <f t="shared" si="82"/>
        <v>30</v>
      </c>
      <c r="V857">
        <f>D857*VLOOKUP(H857,CURR,2)</f>
        <v>1450</v>
      </c>
      <c r="W857">
        <f>E857*VLOOKUP(H857,CURR,2)</f>
        <v>1500</v>
      </c>
      <c r="X857" s="11">
        <f t="shared" si="83"/>
        <v>1.0344827586206897</v>
      </c>
    </row>
    <row r="858" spans="1:2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9">
        <f t="shared" si="79"/>
        <v>19.464285714285715</v>
      </c>
      <c r="Q858" t="s">
        <v>8328</v>
      </c>
      <c r="R858" t="s">
        <v>8330</v>
      </c>
      <c r="S858" s="10">
        <f t="shared" si="80"/>
        <v>42609.103657407402</v>
      </c>
      <c r="T858" s="10">
        <f t="shared" si="81"/>
        <v>42668.583333333336</v>
      </c>
      <c r="U858" s="9">
        <f t="shared" si="82"/>
        <v>59</v>
      </c>
      <c r="V858">
        <f>D858*VLOOKUP(H858,CURR,2)</f>
        <v>282.5</v>
      </c>
      <c r="W858">
        <f>E858*VLOOKUP(H858,CURR,2)</f>
        <v>615.84999999999991</v>
      </c>
      <c r="X858" s="11">
        <f t="shared" si="83"/>
        <v>2.1799999999999997</v>
      </c>
    </row>
    <row r="859" spans="1:2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9">
        <f t="shared" si="79"/>
        <v>50</v>
      </c>
      <c r="Q859" t="s">
        <v>8328</v>
      </c>
      <c r="R859" t="s">
        <v>8330</v>
      </c>
      <c r="S859" s="10">
        <f t="shared" si="80"/>
        <v>42291.373043981475</v>
      </c>
      <c r="T859" s="10">
        <f t="shared" si="81"/>
        <v>42333.414710648147</v>
      </c>
      <c r="U859" s="9">
        <f t="shared" si="82"/>
        <v>42</v>
      </c>
      <c r="V859">
        <f>D859*VLOOKUP(H859,CURR,2)</f>
        <v>1355.9999999999998</v>
      </c>
      <c r="W859">
        <f>E859*VLOOKUP(H859,CURR,2)</f>
        <v>1355.9999999999998</v>
      </c>
      <c r="X859" s="11">
        <f t="shared" si="83"/>
        <v>1</v>
      </c>
    </row>
    <row r="860" spans="1:2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9">
        <f t="shared" si="79"/>
        <v>22.737763157894737</v>
      </c>
      <c r="Q860" t="s">
        <v>8328</v>
      </c>
      <c r="R860" t="s">
        <v>8330</v>
      </c>
      <c r="S860" s="10">
        <f t="shared" si="80"/>
        <v>42079.537245370368</v>
      </c>
      <c r="T860" s="10">
        <f t="shared" si="81"/>
        <v>42109.749305555553</v>
      </c>
      <c r="U860" s="9">
        <f t="shared" si="82"/>
        <v>30</v>
      </c>
      <c r="V860">
        <f>D860*VLOOKUP(H860,CURR,2)</f>
        <v>1536</v>
      </c>
      <c r="W860">
        <f>E860*VLOOKUP(H860,CURR,2)</f>
        <v>2211.9295999999999</v>
      </c>
      <c r="X860" s="11">
        <f t="shared" si="83"/>
        <v>1.4400583333333332</v>
      </c>
    </row>
    <row r="861" spans="1:2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9">
        <f t="shared" si="79"/>
        <v>42.724489795918366</v>
      </c>
      <c r="Q861" t="s">
        <v>8328</v>
      </c>
      <c r="R861" t="s">
        <v>8330</v>
      </c>
      <c r="S861" s="10">
        <f t="shared" si="80"/>
        <v>42128.611898148149</v>
      </c>
      <c r="T861" s="10">
        <f t="shared" si="81"/>
        <v>42158.791666666664</v>
      </c>
      <c r="U861" s="9">
        <f t="shared" si="82"/>
        <v>30</v>
      </c>
      <c r="V861">
        <f>D861*VLOOKUP(H861,CURR,2)</f>
        <v>4000</v>
      </c>
      <c r="W861">
        <f>E861*VLOOKUP(H861,CURR,2)</f>
        <v>4187</v>
      </c>
      <c r="X861" s="11">
        <f t="shared" si="83"/>
        <v>1.0467500000000001</v>
      </c>
    </row>
    <row r="862" spans="1:2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9">
        <f t="shared" si="79"/>
        <v>52.916666666666664</v>
      </c>
      <c r="Q862" t="s">
        <v>8328</v>
      </c>
      <c r="R862" t="s">
        <v>8331</v>
      </c>
      <c r="S862" s="10">
        <f t="shared" si="80"/>
        <v>41570.274456018517</v>
      </c>
      <c r="T862" s="10">
        <f t="shared" si="81"/>
        <v>41600.316122685181</v>
      </c>
      <c r="U862" s="9">
        <f t="shared" si="82"/>
        <v>30</v>
      </c>
      <c r="V862">
        <f>D862*VLOOKUP(H862,CURR,2)</f>
        <v>14000</v>
      </c>
      <c r="W862">
        <f>E862*VLOOKUP(H862,CURR,2)</f>
        <v>2540</v>
      </c>
      <c r="X862" s="11">
        <f t="shared" si="83"/>
        <v>0.18142857142857144</v>
      </c>
    </row>
    <row r="863" spans="1:2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9">
        <f t="shared" si="79"/>
        <v>50.5</v>
      </c>
      <c r="Q863" t="s">
        <v>8328</v>
      </c>
      <c r="R863" t="s">
        <v>8331</v>
      </c>
      <c r="S863" s="10">
        <f t="shared" si="80"/>
        <v>42599.756990740738</v>
      </c>
      <c r="T863" s="10">
        <f t="shared" si="81"/>
        <v>42629.756990740738</v>
      </c>
      <c r="U863" s="9">
        <f t="shared" si="82"/>
        <v>30</v>
      </c>
      <c r="V863">
        <f>D863*VLOOKUP(H863,CURR,2)</f>
        <v>4500</v>
      </c>
      <c r="W863">
        <f>E863*VLOOKUP(H863,CURR,2)</f>
        <v>101</v>
      </c>
      <c r="X863" s="11">
        <f t="shared" si="83"/>
        <v>2.2444444444444444E-2</v>
      </c>
    </row>
    <row r="864" spans="1:2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9">
        <f t="shared" si="79"/>
        <v>42.5</v>
      </c>
      <c r="Q864" t="s">
        <v>8328</v>
      </c>
      <c r="R864" t="s">
        <v>8331</v>
      </c>
      <c r="S864" s="10">
        <f t="shared" si="80"/>
        <v>41559.346620370365</v>
      </c>
      <c r="T864" s="10">
        <f t="shared" si="81"/>
        <v>41589.388287037036</v>
      </c>
      <c r="U864" s="9">
        <f t="shared" si="82"/>
        <v>30</v>
      </c>
      <c r="V864">
        <f>D864*VLOOKUP(H864,CURR,2)</f>
        <v>64000</v>
      </c>
      <c r="W864">
        <f>E864*VLOOKUP(H864,CURR,2)</f>
        <v>217.6</v>
      </c>
      <c r="X864" s="11">
        <f t="shared" si="83"/>
        <v>3.3999999999999998E-3</v>
      </c>
    </row>
    <row r="865" spans="1:2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9">
        <f t="shared" si="79"/>
        <v>18</v>
      </c>
      <c r="Q865" t="s">
        <v>8328</v>
      </c>
      <c r="R865" t="s">
        <v>8331</v>
      </c>
      <c r="S865" s="10">
        <f t="shared" si="80"/>
        <v>40920.909328703703</v>
      </c>
      <c r="T865" s="10">
        <f t="shared" si="81"/>
        <v>40950.909328703703</v>
      </c>
      <c r="U865" s="9">
        <f t="shared" si="82"/>
        <v>30</v>
      </c>
      <c r="V865">
        <f>D865*VLOOKUP(H865,CURR,2)</f>
        <v>2000</v>
      </c>
      <c r="W865">
        <f>E865*VLOOKUP(H865,CURR,2)</f>
        <v>90</v>
      </c>
      <c r="X865" s="11">
        <f t="shared" si="83"/>
        <v>4.4999999999999998E-2</v>
      </c>
    </row>
    <row r="866" spans="1:2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9">
        <f t="shared" si="79"/>
        <v>34.177215189873415</v>
      </c>
      <c r="Q866" t="s">
        <v>8328</v>
      </c>
      <c r="R866" t="s">
        <v>8331</v>
      </c>
      <c r="S866" s="10">
        <f t="shared" si="80"/>
        <v>41540.898587962962</v>
      </c>
      <c r="T866" s="10">
        <f t="shared" si="81"/>
        <v>41563.207638888889</v>
      </c>
      <c r="U866" s="9">
        <f t="shared" si="82"/>
        <v>22</v>
      </c>
      <c r="V866">
        <f>D866*VLOOKUP(H866,CURR,2)</f>
        <v>6500</v>
      </c>
      <c r="W866">
        <f>E866*VLOOKUP(H866,CURR,2)</f>
        <v>2700</v>
      </c>
      <c r="X866" s="11">
        <f t="shared" si="83"/>
        <v>0.41538461538461541</v>
      </c>
    </row>
    <row r="867" spans="1:2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9">
        <f t="shared" si="79"/>
        <v>22.5</v>
      </c>
      <c r="Q867" t="s">
        <v>8328</v>
      </c>
      <c r="R867" t="s">
        <v>8331</v>
      </c>
      <c r="S867" s="10">
        <f t="shared" si="80"/>
        <v>41230.564780092587</v>
      </c>
      <c r="T867" s="10">
        <f t="shared" si="81"/>
        <v>41290.564780092587</v>
      </c>
      <c r="U867" s="9">
        <f t="shared" si="82"/>
        <v>60</v>
      </c>
      <c r="V867">
        <f>D867*VLOOKUP(H867,CURR,2)</f>
        <v>2200</v>
      </c>
      <c r="W867">
        <f>E867*VLOOKUP(H867,CURR,2)</f>
        <v>45</v>
      </c>
      <c r="X867" s="11">
        <f t="shared" si="83"/>
        <v>2.0454545454545454E-2</v>
      </c>
    </row>
    <row r="868" spans="1:2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9">
        <f t="shared" si="79"/>
        <v>58.18181818181818</v>
      </c>
      <c r="Q868" t="s">
        <v>8328</v>
      </c>
      <c r="R868" t="s">
        <v>8331</v>
      </c>
      <c r="S868" s="10">
        <f t="shared" si="80"/>
        <v>42025.429606481477</v>
      </c>
      <c r="T868" s="10">
        <f t="shared" si="81"/>
        <v>42063.423611111109</v>
      </c>
      <c r="U868" s="9">
        <f t="shared" si="82"/>
        <v>37</v>
      </c>
      <c r="V868">
        <f>D868*VLOOKUP(H868,CURR,2)</f>
        <v>3500</v>
      </c>
      <c r="W868">
        <f>E868*VLOOKUP(H868,CURR,2)</f>
        <v>640</v>
      </c>
      <c r="X868" s="11">
        <f t="shared" si="83"/>
        <v>0.18285714285714286</v>
      </c>
    </row>
    <row r="869" spans="1:2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9">
        <f t="shared" si="79"/>
        <v>109.18181818181819</v>
      </c>
      <c r="Q869" t="s">
        <v>8328</v>
      </c>
      <c r="R869" t="s">
        <v>8331</v>
      </c>
      <c r="S869" s="10">
        <f t="shared" si="80"/>
        <v>40087.897060185183</v>
      </c>
      <c r="T869" s="10">
        <f t="shared" si="81"/>
        <v>40147.999305555553</v>
      </c>
      <c r="U869" s="9">
        <f t="shared" si="82"/>
        <v>60</v>
      </c>
      <c r="V869">
        <f>D869*VLOOKUP(H869,CURR,2)</f>
        <v>5000</v>
      </c>
      <c r="W869">
        <f>E869*VLOOKUP(H869,CURR,2)</f>
        <v>1201</v>
      </c>
      <c r="X869" s="11">
        <f t="shared" si="83"/>
        <v>0.2402</v>
      </c>
    </row>
    <row r="870" spans="1:2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9">
        <f t="shared" si="79"/>
        <v>50</v>
      </c>
      <c r="Q870" t="s">
        <v>8328</v>
      </c>
      <c r="R870" t="s">
        <v>8331</v>
      </c>
      <c r="S870" s="10">
        <f t="shared" si="80"/>
        <v>41615.819421296292</v>
      </c>
      <c r="T870" s="10">
        <f t="shared" si="81"/>
        <v>41645.819421296292</v>
      </c>
      <c r="U870" s="9">
        <f t="shared" si="82"/>
        <v>30</v>
      </c>
      <c r="V870">
        <f>D870*VLOOKUP(H870,CURR,2)</f>
        <v>45000</v>
      </c>
      <c r="W870">
        <f>E870*VLOOKUP(H870,CURR,2)</f>
        <v>50</v>
      </c>
      <c r="X870" s="11">
        <f t="shared" si="83"/>
        <v>1.1111111111111111E-3</v>
      </c>
    </row>
    <row r="871" spans="1:2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9">
        <f t="shared" si="79"/>
        <v>346.66666666666669</v>
      </c>
      <c r="Q871" t="s">
        <v>8328</v>
      </c>
      <c r="R871" t="s">
        <v>8331</v>
      </c>
      <c r="S871" s="10">
        <f t="shared" si="80"/>
        <v>41342.637233796289</v>
      </c>
      <c r="T871" s="10">
        <f t="shared" si="81"/>
        <v>41372.595567129625</v>
      </c>
      <c r="U871" s="9">
        <f t="shared" si="82"/>
        <v>29</v>
      </c>
      <c r="V871">
        <f>D871*VLOOKUP(H871,CURR,2)</f>
        <v>8800</v>
      </c>
      <c r="W871">
        <f>E871*VLOOKUP(H871,CURR,2)</f>
        <v>1040</v>
      </c>
      <c r="X871" s="11">
        <f t="shared" si="83"/>
        <v>0.11818181818181818</v>
      </c>
    </row>
    <row r="872" spans="1:2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9">
        <f t="shared" si="79"/>
        <v>12.4</v>
      </c>
      <c r="Q872" t="s">
        <v>8328</v>
      </c>
      <c r="R872" t="s">
        <v>8331</v>
      </c>
      <c r="S872" s="10">
        <f t="shared" si="80"/>
        <v>41487.813923611109</v>
      </c>
      <c r="T872" s="10">
        <f t="shared" si="81"/>
        <v>41517.813923611109</v>
      </c>
      <c r="U872" s="9">
        <f t="shared" si="82"/>
        <v>30</v>
      </c>
      <c r="V872">
        <f>D872*VLOOKUP(H872,CURR,2)</f>
        <v>25600</v>
      </c>
      <c r="W872">
        <f>E872*VLOOKUP(H872,CURR,2)</f>
        <v>79.36</v>
      </c>
      <c r="X872" s="11">
        <f t="shared" si="83"/>
        <v>3.0999999999999999E-3</v>
      </c>
    </row>
    <row r="873" spans="1:2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9">
        <f t="shared" si="79"/>
        <v>27.083333333333332</v>
      </c>
      <c r="Q873" t="s">
        <v>8328</v>
      </c>
      <c r="R873" t="s">
        <v>8331</v>
      </c>
      <c r="S873" s="10">
        <f t="shared" si="80"/>
        <v>41577.352951388886</v>
      </c>
      <c r="T873" s="10">
        <f t="shared" si="81"/>
        <v>41607.394618055558</v>
      </c>
      <c r="U873" s="9">
        <f t="shared" si="82"/>
        <v>30</v>
      </c>
      <c r="V873">
        <f>D873*VLOOKUP(H873,CURR,2)</f>
        <v>6000</v>
      </c>
      <c r="W873">
        <f>E873*VLOOKUP(H873,CURR,2)</f>
        <v>325</v>
      </c>
      <c r="X873" s="11">
        <f t="shared" si="83"/>
        <v>5.4166666666666669E-2</v>
      </c>
    </row>
    <row r="874" spans="1:2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9">
        <f t="shared" si="79"/>
        <v>32.5</v>
      </c>
      <c r="Q874" t="s">
        <v>8328</v>
      </c>
      <c r="R874" t="s">
        <v>8331</v>
      </c>
      <c r="S874" s="10">
        <f t="shared" si="80"/>
        <v>40567.617210648146</v>
      </c>
      <c r="T874" s="10">
        <f t="shared" si="81"/>
        <v>40612.617210648146</v>
      </c>
      <c r="U874" s="9">
        <f t="shared" si="82"/>
        <v>45</v>
      </c>
      <c r="V874">
        <f>D874*VLOOKUP(H874,CURR,2)</f>
        <v>8000</v>
      </c>
      <c r="W874">
        <f>E874*VLOOKUP(H874,CURR,2)</f>
        <v>65</v>
      </c>
      <c r="X874" s="11">
        <f t="shared" si="83"/>
        <v>8.1250000000000003E-3</v>
      </c>
    </row>
    <row r="875" spans="1:2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9">
        <f t="shared" si="79"/>
        <v>9</v>
      </c>
      <c r="Q875" t="s">
        <v>8328</v>
      </c>
      <c r="R875" t="s">
        <v>8331</v>
      </c>
      <c r="S875" s="10">
        <f t="shared" si="80"/>
        <v>41183.958796296291</v>
      </c>
      <c r="T875" s="10">
        <f t="shared" si="81"/>
        <v>41224.000462962962</v>
      </c>
      <c r="U875" s="9">
        <f t="shared" si="82"/>
        <v>40</v>
      </c>
      <c r="V875">
        <f>D875*VLOOKUP(H875,CURR,2)</f>
        <v>3500</v>
      </c>
      <c r="W875">
        <f>E875*VLOOKUP(H875,CURR,2)</f>
        <v>45</v>
      </c>
      <c r="X875" s="11">
        <f t="shared" si="83"/>
        <v>1.2857142857142857E-2</v>
      </c>
    </row>
    <row r="876" spans="1:2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9">
        <f t="shared" si="79"/>
        <v>34.761904761904759</v>
      </c>
      <c r="Q876" t="s">
        <v>8328</v>
      </c>
      <c r="R876" t="s">
        <v>8331</v>
      </c>
      <c r="S876" s="10">
        <f t="shared" si="80"/>
        <v>41368.375393518516</v>
      </c>
      <c r="T876" s="10">
        <f t="shared" si="81"/>
        <v>41398.375393518516</v>
      </c>
      <c r="U876" s="9">
        <f t="shared" si="82"/>
        <v>30</v>
      </c>
      <c r="V876">
        <f>D876*VLOOKUP(H876,CURR,2)</f>
        <v>3000</v>
      </c>
      <c r="W876">
        <f>E876*VLOOKUP(H876,CURR,2)</f>
        <v>730</v>
      </c>
      <c r="X876" s="11">
        <f t="shared" si="83"/>
        <v>0.24333333333333335</v>
      </c>
    </row>
    <row r="877" spans="1:2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 t="e">
        <f t="shared" si="79"/>
        <v>#DIV/0!</v>
      </c>
      <c r="Q877" t="s">
        <v>8328</v>
      </c>
      <c r="R877" t="s">
        <v>8331</v>
      </c>
      <c r="S877" s="10">
        <f t="shared" si="80"/>
        <v>42248.515405092585</v>
      </c>
      <c r="T877" s="10">
        <f t="shared" si="81"/>
        <v>42268.515405092585</v>
      </c>
      <c r="U877" s="9">
        <f t="shared" si="82"/>
        <v>20</v>
      </c>
      <c r="V877">
        <f>D877*VLOOKUP(H877,CURR,2)</f>
        <v>5000</v>
      </c>
      <c r="W877">
        <f>E877*VLOOKUP(H877,CURR,2)</f>
        <v>0</v>
      </c>
      <c r="X877" s="11">
        <f t="shared" si="83"/>
        <v>0</v>
      </c>
    </row>
    <row r="878" spans="1:2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9">
        <f t="shared" si="79"/>
        <v>28.577777777777779</v>
      </c>
      <c r="Q878" t="s">
        <v>8328</v>
      </c>
      <c r="R878" t="s">
        <v>8331</v>
      </c>
      <c r="S878" s="10">
        <f t="shared" si="80"/>
        <v>41276.288506944438</v>
      </c>
      <c r="T878" s="10">
        <f t="shared" si="81"/>
        <v>41309.288506944438</v>
      </c>
      <c r="U878" s="9">
        <f t="shared" si="82"/>
        <v>33</v>
      </c>
      <c r="V878">
        <f>D878*VLOOKUP(H878,CURR,2)</f>
        <v>4034.56</v>
      </c>
      <c r="W878">
        <f>E878*VLOOKUP(H878,CURR,2)</f>
        <v>1646.08</v>
      </c>
      <c r="X878" s="11">
        <f t="shared" si="83"/>
        <v>0.40799492385786801</v>
      </c>
    </row>
    <row r="879" spans="1:2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9">
        <f t="shared" si="79"/>
        <v>46.586206896551722</v>
      </c>
      <c r="Q879" t="s">
        <v>8328</v>
      </c>
      <c r="R879" t="s">
        <v>8331</v>
      </c>
      <c r="S879" s="10">
        <f t="shared" si="80"/>
        <v>41597.580555555549</v>
      </c>
      <c r="T879" s="10">
        <f t="shared" si="81"/>
        <v>41627.580555555549</v>
      </c>
      <c r="U879" s="9">
        <f t="shared" si="82"/>
        <v>30</v>
      </c>
      <c r="V879">
        <f>D879*VLOOKUP(H879,CURR,2)</f>
        <v>2000</v>
      </c>
      <c r="W879">
        <f>E879*VLOOKUP(H879,CURR,2)</f>
        <v>1351</v>
      </c>
      <c r="X879" s="11">
        <f t="shared" si="83"/>
        <v>0.67549999999999999</v>
      </c>
    </row>
    <row r="880" spans="1:2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9">
        <f t="shared" si="79"/>
        <v>32.5</v>
      </c>
      <c r="Q880" t="s">
        <v>8328</v>
      </c>
      <c r="R880" t="s">
        <v>8331</v>
      </c>
      <c r="S880" s="10">
        <f t="shared" si="80"/>
        <v>40505.024583333332</v>
      </c>
      <c r="T880" s="10">
        <f t="shared" si="81"/>
        <v>40535.024583333332</v>
      </c>
      <c r="U880" s="9">
        <f t="shared" si="82"/>
        <v>30</v>
      </c>
      <c r="V880">
        <f>D880*VLOOKUP(H880,CURR,2)</f>
        <v>5000</v>
      </c>
      <c r="W880">
        <f>E880*VLOOKUP(H880,CURR,2)</f>
        <v>65</v>
      </c>
      <c r="X880" s="11">
        <f t="shared" si="83"/>
        <v>1.2999999999999999E-2</v>
      </c>
    </row>
    <row r="881" spans="1:2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9">
        <f t="shared" si="79"/>
        <v>21.466666666666665</v>
      </c>
      <c r="Q881" t="s">
        <v>8328</v>
      </c>
      <c r="R881" t="s">
        <v>8331</v>
      </c>
      <c r="S881" s="10">
        <f t="shared" si="80"/>
        <v>41037.621585648143</v>
      </c>
      <c r="T881" s="10">
        <f t="shared" si="81"/>
        <v>41058.621585648143</v>
      </c>
      <c r="U881" s="9">
        <f t="shared" si="82"/>
        <v>21</v>
      </c>
      <c r="V881">
        <f>D881*VLOOKUP(H881,CURR,2)</f>
        <v>2100</v>
      </c>
      <c r="W881">
        <f>E881*VLOOKUP(H881,CURR,2)</f>
        <v>644</v>
      </c>
      <c r="X881" s="11">
        <f t="shared" si="83"/>
        <v>0.30666666666666664</v>
      </c>
    </row>
    <row r="882" spans="1:2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9">
        <f t="shared" si="79"/>
        <v>14.125</v>
      </c>
      <c r="Q882" t="s">
        <v>8328</v>
      </c>
      <c r="R882" t="s">
        <v>8332</v>
      </c>
      <c r="S882" s="10">
        <f t="shared" si="80"/>
        <v>41179.112708333334</v>
      </c>
      <c r="T882" s="10">
        <f t="shared" si="81"/>
        <v>41212.112708333334</v>
      </c>
      <c r="U882" s="9">
        <f t="shared" si="82"/>
        <v>33</v>
      </c>
      <c r="V882">
        <f>D882*VLOOKUP(H882,CURR,2)</f>
        <v>3780</v>
      </c>
      <c r="W882">
        <f>E882*VLOOKUP(H882,CURR,2)</f>
        <v>113</v>
      </c>
      <c r="X882" s="11">
        <f t="shared" si="83"/>
        <v>2.9894179894179893E-2</v>
      </c>
    </row>
    <row r="883" spans="1:2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9">
        <f t="shared" si="79"/>
        <v>30</v>
      </c>
      <c r="Q883" t="s">
        <v>8328</v>
      </c>
      <c r="R883" t="s">
        <v>8332</v>
      </c>
      <c r="S883" s="10">
        <f t="shared" si="80"/>
        <v>40877.042662037034</v>
      </c>
      <c r="T883" s="10">
        <f t="shared" si="81"/>
        <v>40922.042662037034</v>
      </c>
      <c r="U883" s="9">
        <f t="shared" si="82"/>
        <v>45</v>
      </c>
      <c r="V883">
        <f>D883*VLOOKUP(H883,CURR,2)</f>
        <v>3750</v>
      </c>
      <c r="W883">
        <f>E883*VLOOKUP(H883,CURR,2)</f>
        <v>30</v>
      </c>
      <c r="X883" s="11">
        <f t="shared" si="83"/>
        <v>8.0000000000000002E-3</v>
      </c>
    </row>
    <row r="884" spans="1:2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9">
        <f t="shared" si="79"/>
        <v>21.571428571428573</v>
      </c>
      <c r="Q884" t="s">
        <v>8328</v>
      </c>
      <c r="R884" t="s">
        <v>8332</v>
      </c>
      <c r="S884" s="10">
        <f t="shared" si="80"/>
        <v>40759.652199074073</v>
      </c>
      <c r="T884" s="10">
        <f t="shared" si="81"/>
        <v>40792.652199074073</v>
      </c>
      <c r="U884" s="9">
        <f t="shared" si="82"/>
        <v>33</v>
      </c>
      <c r="V884">
        <f>D884*VLOOKUP(H884,CURR,2)</f>
        <v>1500</v>
      </c>
      <c r="W884">
        <f>E884*VLOOKUP(H884,CURR,2)</f>
        <v>302</v>
      </c>
      <c r="X884" s="11">
        <f t="shared" si="83"/>
        <v>0.20133333333333334</v>
      </c>
    </row>
    <row r="885" spans="1:2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9">
        <f t="shared" si="79"/>
        <v>83.375</v>
      </c>
      <c r="Q885" t="s">
        <v>8328</v>
      </c>
      <c r="R885" t="s">
        <v>8332</v>
      </c>
      <c r="S885" s="10">
        <f t="shared" si="80"/>
        <v>42371.727256944439</v>
      </c>
      <c r="T885" s="10">
        <f t="shared" si="81"/>
        <v>42431.727256944439</v>
      </c>
      <c r="U885" s="9">
        <f t="shared" si="82"/>
        <v>60</v>
      </c>
      <c r="V885">
        <f>D885*VLOOKUP(H885,CURR,2)</f>
        <v>5000</v>
      </c>
      <c r="W885">
        <f>E885*VLOOKUP(H885,CURR,2)</f>
        <v>2001</v>
      </c>
      <c r="X885" s="11">
        <f t="shared" si="83"/>
        <v>0.4002</v>
      </c>
    </row>
    <row r="886" spans="1:2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9">
        <f t="shared" si="79"/>
        <v>10</v>
      </c>
      <c r="Q886" t="s">
        <v>8328</v>
      </c>
      <c r="R886" t="s">
        <v>8332</v>
      </c>
      <c r="S886" s="10">
        <f t="shared" si="80"/>
        <v>40981.594282407408</v>
      </c>
      <c r="T886" s="10">
        <f t="shared" si="81"/>
        <v>41040.896527777775</v>
      </c>
      <c r="U886" s="9">
        <f t="shared" si="82"/>
        <v>59</v>
      </c>
      <c r="V886">
        <f>D886*VLOOKUP(H886,CURR,2)</f>
        <v>2000</v>
      </c>
      <c r="W886">
        <f>E886*VLOOKUP(H886,CURR,2)</f>
        <v>20</v>
      </c>
      <c r="X886" s="11">
        <f t="shared" si="83"/>
        <v>0.01</v>
      </c>
    </row>
    <row r="887" spans="1:2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9">
        <f t="shared" si="79"/>
        <v>35.714285714285715</v>
      </c>
      <c r="Q887" t="s">
        <v>8328</v>
      </c>
      <c r="R887" t="s">
        <v>8332</v>
      </c>
      <c r="S887" s="10">
        <f t="shared" si="80"/>
        <v>42713.732766203706</v>
      </c>
      <c r="T887" s="10">
        <f t="shared" si="81"/>
        <v>42734.732766203706</v>
      </c>
      <c r="U887" s="9">
        <f t="shared" si="82"/>
        <v>21</v>
      </c>
      <c r="V887">
        <f>D887*VLOOKUP(H887,CURR,2)</f>
        <v>1000</v>
      </c>
      <c r="W887">
        <f>E887*VLOOKUP(H887,CURR,2)</f>
        <v>750</v>
      </c>
      <c r="X887" s="11">
        <f t="shared" si="83"/>
        <v>0.75</v>
      </c>
    </row>
    <row r="888" spans="1:2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9">
        <f t="shared" si="79"/>
        <v>29.285714285714285</v>
      </c>
      <c r="Q888" t="s">
        <v>8328</v>
      </c>
      <c r="R888" t="s">
        <v>8332</v>
      </c>
      <c r="S888" s="10">
        <f t="shared" si="80"/>
        <v>42603.662187499998</v>
      </c>
      <c r="T888" s="10">
        <f t="shared" si="81"/>
        <v>42628.662187499998</v>
      </c>
      <c r="U888" s="9">
        <f t="shared" si="82"/>
        <v>25</v>
      </c>
      <c r="V888">
        <f>D888*VLOOKUP(H888,CURR,2)</f>
        <v>500</v>
      </c>
      <c r="W888">
        <f>E888*VLOOKUP(H888,CURR,2)</f>
        <v>205</v>
      </c>
      <c r="X888" s="11">
        <f t="shared" si="83"/>
        <v>0.41</v>
      </c>
    </row>
    <row r="889" spans="1:2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 t="e">
        <f t="shared" si="79"/>
        <v>#DIV/0!</v>
      </c>
      <c r="Q889" t="s">
        <v>8328</v>
      </c>
      <c r="R889" t="s">
        <v>8332</v>
      </c>
      <c r="S889" s="10">
        <f t="shared" si="80"/>
        <v>41026.75063657407</v>
      </c>
      <c r="T889" s="10">
        <f t="shared" si="81"/>
        <v>41056.75063657407</v>
      </c>
      <c r="U889" s="9">
        <f t="shared" si="82"/>
        <v>30</v>
      </c>
      <c r="V889">
        <f>D889*VLOOKUP(H889,CURR,2)</f>
        <v>1000</v>
      </c>
      <c r="W889">
        <f>E889*VLOOKUP(H889,CURR,2)</f>
        <v>0</v>
      </c>
      <c r="X889" s="11">
        <f t="shared" si="83"/>
        <v>0</v>
      </c>
    </row>
    <row r="890" spans="1:2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9">
        <f t="shared" si="79"/>
        <v>18</v>
      </c>
      <c r="Q890" t="s">
        <v>8328</v>
      </c>
      <c r="R890" t="s">
        <v>8332</v>
      </c>
      <c r="S890" s="10">
        <f t="shared" si="80"/>
        <v>40751.544965277775</v>
      </c>
      <c r="T890" s="10">
        <f t="shared" si="81"/>
        <v>40787.041666666664</v>
      </c>
      <c r="U890" s="9">
        <f t="shared" si="82"/>
        <v>35</v>
      </c>
      <c r="V890">
        <f>D890*VLOOKUP(H890,CURR,2)</f>
        <v>1000</v>
      </c>
      <c r="W890">
        <f>E890*VLOOKUP(H890,CURR,2)</f>
        <v>72</v>
      </c>
      <c r="X890" s="11">
        <f t="shared" si="83"/>
        <v>7.1999999999999995E-2</v>
      </c>
    </row>
    <row r="891" spans="1:2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9">
        <f t="shared" si="79"/>
        <v>73.760000000000005</v>
      </c>
      <c r="Q891" t="s">
        <v>8328</v>
      </c>
      <c r="R891" t="s">
        <v>8332</v>
      </c>
      <c r="S891" s="10">
        <f t="shared" si="80"/>
        <v>41887.575729166667</v>
      </c>
      <c r="T891" s="10">
        <f t="shared" si="81"/>
        <v>41917.575729166667</v>
      </c>
      <c r="U891" s="9">
        <f t="shared" si="82"/>
        <v>30</v>
      </c>
      <c r="V891">
        <f>D891*VLOOKUP(H891,CURR,2)</f>
        <v>25000</v>
      </c>
      <c r="W891">
        <f>E891*VLOOKUP(H891,CURR,2)</f>
        <v>2360.3200000000002</v>
      </c>
      <c r="X891" s="11">
        <f t="shared" si="83"/>
        <v>9.4412800000000005E-2</v>
      </c>
    </row>
    <row r="892" spans="1:2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9">
        <f t="shared" si="79"/>
        <v>31.25</v>
      </c>
      <c r="Q892" t="s">
        <v>8328</v>
      </c>
      <c r="R892" t="s">
        <v>8332</v>
      </c>
      <c r="S892" s="10">
        <f t="shared" si="80"/>
        <v>41569.490497685183</v>
      </c>
      <c r="T892" s="10">
        <f t="shared" si="81"/>
        <v>41599.532164351847</v>
      </c>
      <c r="U892" s="9">
        <f t="shared" si="82"/>
        <v>30</v>
      </c>
      <c r="V892">
        <f>D892*VLOOKUP(H892,CURR,2)</f>
        <v>3000</v>
      </c>
      <c r="W892">
        <f>E892*VLOOKUP(H892,CURR,2)</f>
        <v>125</v>
      </c>
      <c r="X892" s="11">
        <f t="shared" si="83"/>
        <v>4.1666666666666664E-2</v>
      </c>
    </row>
    <row r="893" spans="1:2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9">
        <f t="shared" si="79"/>
        <v>28.888888888888889</v>
      </c>
      <c r="Q893" t="s">
        <v>8328</v>
      </c>
      <c r="R893" t="s">
        <v>8332</v>
      </c>
      <c r="S893" s="10">
        <f t="shared" si="80"/>
        <v>41841.823263888888</v>
      </c>
      <c r="T893" s="10">
        <f t="shared" si="81"/>
        <v>41871.823263888888</v>
      </c>
      <c r="U893" s="9">
        <f t="shared" si="82"/>
        <v>30</v>
      </c>
      <c r="V893">
        <f>D893*VLOOKUP(H893,CURR,2)</f>
        <v>8000</v>
      </c>
      <c r="W893">
        <f>E893*VLOOKUP(H893,CURR,2)</f>
        <v>260</v>
      </c>
      <c r="X893" s="11">
        <f t="shared" si="83"/>
        <v>3.2500000000000001E-2</v>
      </c>
    </row>
    <row r="894" spans="1:2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9">
        <f t="shared" si="79"/>
        <v>143.8235294117647</v>
      </c>
      <c r="Q894" t="s">
        <v>8328</v>
      </c>
      <c r="R894" t="s">
        <v>8332</v>
      </c>
      <c r="S894" s="10">
        <f t="shared" si="80"/>
        <v>40303.991701388884</v>
      </c>
      <c r="T894" s="10">
        <f t="shared" si="81"/>
        <v>40390.958333333328</v>
      </c>
      <c r="U894" s="9">
        <f t="shared" si="82"/>
        <v>86</v>
      </c>
      <c r="V894">
        <f>D894*VLOOKUP(H894,CURR,2)</f>
        <v>6000</v>
      </c>
      <c r="W894">
        <f>E894*VLOOKUP(H894,CURR,2)</f>
        <v>2445</v>
      </c>
      <c r="X894" s="11">
        <f t="shared" si="83"/>
        <v>0.40749999999999997</v>
      </c>
    </row>
    <row r="895" spans="1:2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9">
        <f t="shared" si="79"/>
        <v>40</v>
      </c>
      <c r="Q895" t="s">
        <v>8328</v>
      </c>
      <c r="R895" t="s">
        <v>8332</v>
      </c>
      <c r="S895" s="10">
        <f t="shared" si="80"/>
        <v>42065.689386574071</v>
      </c>
      <c r="T895" s="10">
        <f t="shared" si="81"/>
        <v>42095.647719907407</v>
      </c>
      <c r="U895" s="9">
        <f t="shared" si="82"/>
        <v>29</v>
      </c>
      <c r="V895">
        <f>D895*VLOOKUP(H895,CURR,2)</f>
        <v>2000</v>
      </c>
      <c r="W895">
        <f>E895*VLOOKUP(H895,CURR,2)</f>
        <v>200</v>
      </c>
      <c r="X895" s="11">
        <f t="shared" si="83"/>
        <v>0.1</v>
      </c>
    </row>
    <row r="896" spans="1:2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9">
        <f t="shared" si="79"/>
        <v>147.81132075471697</v>
      </c>
      <c r="Q896" t="s">
        <v>8328</v>
      </c>
      <c r="R896" t="s">
        <v>8332</v>
      </c>
      <c r="S896" s="10">
        <f t="shared" si="80"/>
        <v>42496.773263888885</v>
      </c>
      <c r="T896" s="10">
        <f t="shared" si="81"/>
        <v>42526.773263888885</v>
      </c>
      <c r="U896" s="9">
        <f t="shared" si="82"/>
        <v>30</v>
      </c>
      <c r="V896">
        <f>D896*VLOOKUP(H896,CURR,2)</f>
        <v>20000</v>
      </c>
      <c r="W896">
        <f>E896*VLOOKUP(H896,CURR,2)</f>
        <v>7834</v>
      </c>
      <c r="X896" s="11">
        <f t="shared" si="83"/>
        <v>0.39169999999999999</v>
      </c>
    </row>
    <row r="897" spans="1:2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9">
        <f t="shared" si="79"/>
        <v>27.857142857142858</v>
      </c>
      <c r="Q897" t="s">
        <v>8328</v>
      </c>
      <c r="R897" t="s">
        <v>8332</v>
      </c>
      <c r="S897" s="10">
        <f t="shared" si="80"/>
        <v>40430.919317129628</v>
      </c>
      <c r="T897" s="10">
        <f t="shared" si="81"/>
        <v>40475.919317129628</v>
      </c>
      <c r="U897" s="9">
        <f t="shared" si="82"/>
        <v>45</v>
      </c>
      <c r="V897">
        <f>D897*VLOOKUP(H897,CURR,2)</f>
        <v>8000</v>
      </c>
      <c r="W897">
        <f>E897*VLOOKUP(H897,CURR,2)</f>
        <v>195</v>
      </c>
      <c r="X897" s="11">
        <f t="shared" si="83"/>
        <v>2.4375000000000001E-2</v>
      </c>
    </row>
    <row r="898" spans="1:2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9">
        <f t="shared" si="79"/>
        <v>44.444444444444443</v>
      </c>
      <c r="Q898" t="s">
        <v>8328</v>
      </c>
      <c r="R898" t="s">
        <v>8332</v>
      </c>
      <c r="S898" s="10">
        <f t="shared" si="80"/>
        <v>42218.66465277777</v>
      </c>
      <c r="T898" s="10">
        <f t="shared" si="81"/>
        <v>42243.958333333336</v>
      </c>
      <c r="U898" s="9">
        <f t="shared" si="82"/>
        <v>25</v>
      </c>
      <c r="V898">
        <f>D898*VLOOKUP(H898,CURR,2)</f>
        <v>8000</v>
      </c>
      <c r="W898">
        <f>E898*VLOOKUP(H898,CURR,2)</f>
        <v>3200</v>
      </c>
      <c r="X898" s="11">
        <f t="shared" si="83"/>
        <v>0.4</v>
      </c>
    </row>
    <row r="899" spans="1:2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E899/D899*100</f>
        <v>0</v>
      </c>
      <c r="P899" s="9" t="e">
        <f t="shared" ref="P899:P962" si="85">E899/L899</f>
        <v>#DIV/0!</v>
      </c>
      <c r="Q899" t="s">
        <v>8328</v>
      </c>
      <c r="R899" t="s">
        <v>8332</v>
      </c>
      <c r="S899" s="10">
        <f t="shared" ref="S899:S962" si="86">(J899/86400)+25569+(-5/24)</f>
        <v>41211.480416666665</v>
      </c>
      <c r="T899" s="10">
        <f t="shared" ref="T899:T962" si="87">(I899/86400)+25569+(-5/24)</f>
        <v>41241.52208333333</v>
      </c>
      <c r="U899" s="9">
        <f t="shared" ref="U899:U962" si="88">INT(T899-S899)</f>
        <v>30</v>
      </c>
      <c r="V899">
        <f>D899*VLOOKUP(H899,CURR,2)</f>
        <v>3000</v>
      </c>
      <c r="W899">
        <f>E899*VLOOKUP(H899,CURR,2)</f>
        <v>0</v>
      </c>
      <c r="X899" s="11">
        <f t="shared" ref="X899:X962" si="89">W899/V899</f>
        <v>0</v>
      </c>
    </row>
    <row r="900" spans="1:2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9">
        <f t="shared" si="85"/>
        <v>35</v>
      </c>
      <c r="Q900" t="s">
        <v>8328</v>
      </c>
      <c r="R900" t="s">
        <v>8332</v>
      </c>
      <c r="S900" s="10">
        <f t="shared" si="86"/>
        <v>40878.549884259257</v>
      </c>
      <c r="T900" s="10">
        <f t="shared" si="87"/>
        <v>40923.549884259257</v>
      </c>
      <c r="U900" s="9">
        <f t="shared" si="88"/>
        <v>45</v>
      </c>
      <c r="V900">
        <f>D900*VLOOKUP(H900,CURR,2)</f>
        <v>2500</v>
      </c>
      <c r="W900">
        <f>E900*VLOOKUP(H900,CURR,2)</f>
        <v>70</v>
      </c>
      <c r="X900" s="11">
        <f t="shared" si="89"/>
        <v>2.8000000000000001E-2</v>
      </c>
    </row>
    <row r="901" spans="1:2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9">
        <f t="shared" si="85"/>
        <v>35</v>
      </c>
      <c r="Q901" t="s">
        <v>8328</v>
      </c>
      <c r="R901" t="s">
        <v>8332</v>
      </c>
      <c r="S901" s="10">
        <f t="shared" si="86"/>
        <v>40645.890763888885</v>
      </c>
      <c r="T901" s="10">
        <f t="shared" si="87"/>
        <v>40690.890763888885</v>
      </c>
      <c r="U901" s="9">
        <f t="shared" si="88"/>
        <v>45</v>
      </c>
      <c r="V901">
        <f>D901*VLOOKUP(H901,CURR,2)</f>
        <v>750</v>
      </c>
      <c r="W901">
        <f>E901*VLOOKUP(H901,CURR,2)</f>
        <v>280</v>
      </c>
      <c r="X901" s="11">
        <f t="shared" si="89"/>
        <v>0.37333333333333335</v>
      </c>
    </row>
    <row r="902" spans="1:2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9">
        <f t="shared" si="85"/>
        <v>10.5</v>
      </c>
      <c r="Q902" t="s">
        <v>8328</v>
      </c>
      <c r="R902" t="s">
        <v>8331</v>
      </c>
      <c r="S902" s="10">
        <f t="shared" si="86"/>
        <v>42429.641226851854</v>
      </c>
      <c r="T902" s="10">
        <f t="shared" si="87"/>
        <v>42459.599560185183</v>
      </c>
      <c r="U902" s="9">
        <f t="shared" si="88"/>
        <v>29</v>
      </c>
      <c r="V902">
        <f>D902*VLOOKUP(H902,CURR,2)</f>
        <v>5000</v>
      </c>
      <c r="W902">
        <f>E902*VLOOKUP(H902,CURR,2)</f>
        <v>21</v>
      </c>
      <c r="X902" s="11">
        <f t="shared" si="89"/>
        <v>4.1999999999999997E-3</v>
      </c>
    </row>
    <row r="903" spans="1:2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 t="e">
        <f t="shared" si="85"/>
        <v>#DIV/0!</v>
      </c>
      <c r="Q903" t="s">
        <v>8328</v>
      </c>
      <c r="R903" t="s">
        <v>8331</v>
      </c>
      <c r="S903" s="10">
        <f t="shared" si="86"/>
        <v>40291.603171296294</v>
      </c>
      <c r="T903" s="10">
        <f t="shared" si="87"/>
        <v>40337.59097222222</v>
      </c>
      <c r="U903" s="9">
        <f t="shared" si="88"/>
        <v>45</v>
      </c>
      <c r="V903">
        <f>D903*VLOOKUP(H903,CURR,2)</f>
        <v>6500</v>
      </c>
      <c r="W903">
        <f>E903*VLOOKUP(H903,CURR,2)</f>
        <v>0</v>
      </c>
      <c r="X903" s="11">
        <f t="shared" si="89"/>
        <v>0</v>
      </c>
    </row>
    <row r="904" spans="1:2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9">
        <f t="shared" si="85"/>
        <v>30</v>
      </c>
      <c r="Q904" t="s">
        <v>8328</v>
      </c>
      <c r="R904" t="s">
        <v>8331</v>
      </c>
      <c r="S904" s="10">
        <f t="shared" si="86"/>
        <v>41829.757199074069</v>
      </c>
      <c r="T904" s="10">
        <f t="shared" si="87"/>
        <v>41881.4375</v>
      </c>
      <c r="U904" s="9">
        <f t="shared" si="88"/>
        <v>51</v>
      </c>
      <c r="V904">
        <f>D904*VLOOKUP(H904,CURR,2)</f>
        <v>30000</v>
      </c>
      <c r="W904">
        <f>E904*VLOOKUP(H904,CURR,2)</f>
        <v>90</v>
      </c>
      <c r="X904" s="11">
        <f t="shared" si="89"/>
        <v>3.0000000000000001E-3</v>
      </c>
    </row>
    <row r="905" spans="1:2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9">
        <f t="shared" si="85"/>
        <v>40</v>
      </c>
      <c r="Q905" t="s">
        <v>8328</v>
      </c>
      <c r="R905" t="s">
        <v>8331</v>
      </c>
      <c r="S905" s="10">
        <f t="shared" si="86"/>
        <v>41149.587731481479</v>
      </c>
      <c r="T905" s="10">
        <f t="shared" si="87"/>
        <v>41174.892361111109</v>
      </c>
      <c r="U905" s="9">
        <f t="shared" si="88"/>
        <v>25</v>
      </c>
      <c r="V905">
        <f>D905*VLOOKUP(H905,CURR,2)</f>
        <v>5000</v>
      </c>
      <c r="W905">
        <f>E905*VLOOKUP(H905,CURR,2)</f>
        <v>160</v>
      </c>
      <c r="X905" s="11">
        <f t="shared" si="89"/>
        <v>3.2000000000000001E-2</v>
      </c>
    </row>
    <row r="906" spans="1:2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9">
        <f t="shared" si="85"/>
        <v>50.333333333333336</v>
      </c>
      <c r="Q906" t="s">
        <v>8328</v>
      </c>
      <c r="R906" t="s">
        <v>8331</v>
      </c>
      <c r="S906" s="10">
        <f t="shared" si="86"/>
        <v>42341.87195601852</v>
      </c>
      <c r="T906" s="10">
        <f t="shared" si="87"/>
        <v>42371.87195601852</v>
      </c>
      <c r="U906" s="9">
        <f t="shared" si="88"/>
        <v>30</v>
      </c>
      <c r="V906">
        <f>D906*VLOOKUP(H906,CURR,2)</f>
        <v>50000</v>
      </c>
      <c r="W906">
        <f>E906*VLOOKUP(H906,CURR,2)</f>
        <v>151</v>
      </c>
      <c r="X906" s="11">
        <f t="shared" si="89"/>
        <v>3.0200000000000001E-3</v>
      </c>
    </row>
    <row r="907" spans="1:2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9">
        <f t="shared" si="85"/>
        <v>32.666666666666664</v>
      </c>
      <c r="Q907" t="s">
        <v>8328</v>
      </c>
      <c r="R907" t="s">
        <v>8331</v>
      </c>
      <c r="S907" s="10">
        <f t="shared" si="86"/>
        <v>40507.031550925924</v>
      </c>
      <c r="T907" s="10">
        <f t="shared" si="87"/>
        <v>40567.031550925924</v>
      </c>
      <c r="U907" s="9">
        <f t="shared" si="88"/>
        <v>60</v>
      </c>
      <c r="V907">
        <f>D907*VLOOKUP(H907,CURR,2)</f>
        <v>6500</v>
      </c>
      <c r="W907">
        <f>E907*VLOOKUP(H907,CURR,2)</f>
        <v>196</v>
      </c>
      <c r="X907" s="11">
        <f t="shared" si="89"/>
        <v>3.0153846153846153E-2</v>
      </c>
    </row>
    <row r="908" spans="1:2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 t="e">
        <f t="shared" si="85"/>
        <v>#DIV/0!</v>
      </c>
      <c r="Q908" t="s">
        <v>8328</v>
      </c>
      <c r="R908" t="s">
        <v>8331</v>
      </c>
      <c r="S908" s="10">
        <f t="shared" si="86"/>
        <v>41680.981365740736</v>
      </c>
      <c r="T908" s="10">
        <f t="shared" si="87"/>
        <v>41710.939699074072</v>
      </c>
      <c r="U908" s="9">
        <f t="shared" si="88"/>
        <v>29</v>
      </c>
      <c r="V908">
        <f>D908*VLOOKUP(H908,CURR,2)</f>
        <v>15000</v>
      </c>
      <c r="W908">
        <f>E908*VLOOKUP(H908,CURR,2)</f>
        <v>0</v>
      </c>
      <c r="X908" s="11">
        <f t="shared" si="89"/>
        <v>0</v>
      </c>
    </row>
    <row r="909" spans="1:2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 t="e">
        <f t="shared" si="85"/>
        <v>#DIV/0!</v>
      </c>
      <c r="Q909" t="s">
        <v>8328</v>
      </c>
      <c r="R909" t="s">
        <v>8331</v>
      </c>
      <c r="S909" s="10">
        <f t="shared" si="86"/>
        <v>40766.9840625</v>
      </c>
      <c r="T909" s="10">
        <f t="shared" si="87"/>
        <v>40796.9840625</v>
      </c>
      <c r="U909" s="9">
        <f t="shared" si="88"/>
        <v>30</v>
      </c>
      <c r="V909">
        <f>D909*VLOOKUP(H909,CURR,2)</f>
        <v>2900</v>
      </c>
      <c r="W909">
        <f>E909*VLOOKUP(H909,CURR,2)</f>
        <v>0</v>
      </c>
      <c r="X909" s="11">
        <f t="shared" si="89"/>
        <v>0</v>
      </c>
    </row>
    <row r="910" spans="1:2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 t="e">
        <f t="shared" si="85"/>
        <v>#DIV/0!</v>
      </c>
      <c r="Q910" t="s">
        <v>8328</v>
      </c>
      <c r="R910" t="s">
        <v>8331</v>
      </c>
      <c r="S910" s="10">
        <f t="shared" si="86"/>
        <v>40340.593229166661</v>
      </c>
      <c r="T910" s="10">
        <f t="shared" si="87"/>
        <v>40385.999305555553</v>
      </c>
      <c r="U910" s="9">
        <f t="shared" si="88"/>
        <v>45</v>
      </c>
      <c r="V910">
        <f>D910*VLOOKUP(H910,CURR,2)</f>
        <v>2500</v>
      </c>
      <c r="W910">
        <f>E910*VLOOKUP(H910,CURR,2)</f>
        <v>0</v>
      </c>
      <c r="X910" s="11">
        <f t="shared" si="89"/>
        <v>0</v>
      </c>
    </row>
    <row r="911" spans="1:2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9">
        <f t="shared" si="85"/>
        <v>65</v>
      </c>
      <c r="Q911" t="s">
        <v>8328</v>
      </c>
      <c r="R911" t="s">
        <v>8331</v>
      </c>
      <c r="S911" s="10">
        <f t="shared" si="86"/>
        <v>41081.481944444444</v>
      </c>
      <c r="T911" s="10">
        <f t="shared" si="87"/>
        <v>41112.958333333328</v>
      </c>
      <c r="U911" s="9">
        <f t="shared" si="88"/>
        <v>31</v>
      </c>
      <c r="V911">
        <f>D911*VLOOKUP(H911,CURR,2)</f>
        <v>16000</v>
      </c>
      <c r="W911">
        <f>E911*VLOOKUP(H911,CURR,2)</f>
        <v>520</v>
      </c>
      <c r="X911" s="11">
        <f t="shared" si="89"/>
        <v>3.2500000000000001E-2</v>
      </c>
    </row>
    <row r="912" spans="1:2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9">
        <f t="shared" si="85"/>
        <v>24.6</v>
      </c>
      <c r="Q912" t="s">
        <v>8328</v>
      </c>
      <c r="R912" t="s">
        <v>8331</v>
      </c>
      <c r="S912" s="10">
        <f t="shared" si="86"/>
        <v>42737.337025462963</v>
      </c>
      <c r="T912" s="10">
        <f t="shared" si="87"/>
        <v>42797.337025462963</v>
      </c>
      <c r="U912" s="9">
        <f t="shared" si="88"/>
        <v>60</v>
      </c>
      <c r="V912">
        <f>D912*VLOOKUP(H912,CURR,2)</f>
        <v>704</v>
      </c>
      <c r="W912">
        <f>E912*VLOOKUP(H912,CURR,2)</f>
        <v>157.44</v>
      </c>
      <c r="X912" s="11">
        <f t="shared" si="89"/>
        <v>0.22363636363636363</v>
      </c>
    </row>
    <row r="913" spans="1:2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 t="e">
        <f t="shared" si="85"/>
        <v>#DIV/0!</v>
      </c>
      <c r="Q913" t="s">
        <v>8328</v>
      </c>
      <c r="R913" t="s">
        <v>8331</v>
      </c>
      <c r="S913" s="10">
        <f t="shared" si="86"/>
        <v>41641.796817129631</v>
      </c>
      <c r="T913" s="10">
        <f t="shared" si="87"/>
        <v>41662.796817129631</v>
      </c>
      <c r="U913" s="9">
        <f t="shared" si="88"/>
        <v>21</v>
      </c>
      <c r="V913">
        <f>D913*VLOOKUP(H913,CURR,2)</f>
        <v>100000</v>
      </c>
      <c r="W913">
        <f>E913*VLOOKUP(H913,CURR,2)</f>
        <v>0</v>
      </c>
      <c r="X913" s="11">
        <f t="shared" si="89"/>
        <v>0</v>
      </c>
    </row>
    <row r="914" spans="1:2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9">
        <f t="shared" si="85"/>
        <v>15</v>
      </c>
      <c r="Q914" t="s">
        <v>8328</v>
      </c>
      <c r="R914" t="s">
        <v>8331</v>
      </c>
      <c r="S914" s="10">
        <f t="shared" si="86"/>
        <v>41193.901006944441</v>
      </c>
      <c r="T914" s="10">
        <f t="shared" si="87"/>
        <v>41253.942673611113</v>
      </c>
      <c r="U914" s="9">
        <f t="shared" si="88"/>
        <v>60</v>
      </c>
      <c r="V914">
        <f>D914*VLOOKUP(H914,CURR,2)</f>
        <v>3500</v>
      </c>
      <c r="W914">
        <f>E914*VLOOKUP(H914,CURR,2)</f>
        <v>30</v>
      </c>
      <c r="X914" s="11">
        <f t="shared" si="89"/>
        <v>8.5714285714285719E-3</v>
      </c>
    </row>
    <row r="915" spans="1:2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9">
        <f t="shared" si="85"/>
        <v>82.583333333333329</v>
      </c>
      <c r="Q915" t="s">
        <v>8328</v>
      </c>
      <c r="R915" t="s">
        <v>8331</v>
      </c>
      <c r="S915" s="10">
        <f t="shared" si="86"/>
        <v>41003.930775462963</v>
      </c>
      <c r="T915" s="10">
        <f t="shared" si="87"/>
        <v>41033.930775462963</v>
      </c>
      <c r="U915" s="9">
        <f t="shared" si="88"/>
        <v>30</v>
      </c>
      <c r="V915">
        <f>D915*VLOOKUP(H915,CURR,2)</f>
        <v>30000</v>
      </c>
      <c r="W915">
        <f>E915*VLOOKUP(H915,CURR,2)</f>
        <v>1982</v>
      </c>
      <c r="X915" s="11">
        <f t="shared" si="89"/>
        <v>6.6066666666666662E-2</v>
      </c>
    </row>
    <row r="916" spans="1:2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 t="e">
        <f t="shared" si="85"/>
        <v>#DIV/0!</v>
      </c>
      <c r="Q916" t="s">
        <v>8328</v>
      </c>
      <c r="R916" t="s">
        <v>8331</v>
      </c>
      <c r="S916" s="10">
        <f t="shared" si="86"/>
        <v>41116.554942129624</v>
      </c>
      <c r="T916" s="10">
        <f t="shared" si="87"/>
        <v>41146.554942129624</v>
      </c>
      <c r="U916" s="9">
        <f t="shared" si="88"/>
        <v>30</v>
      </c>
      <c r="V916">
        <f>D916*VLOOKUP(H916,CURR,2)</f>
        <v>1500</v>
      </c>
      <c r="W916">
        <f>E916*VLOOKUP(H916,CURR,2)</f>
        <v>0</v>
      </c>
      <c r="X916" s="11">
        <f t="shared" si="89"/>
        <v>0</v>
      </c>
    </row>
    <row r="917" spans="1:2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9">
        <f t="shared" si="85"/>
        <v>41.666666666666664</v>
      </c>
      <c r="Q917" t="s">
        <v>8328</v>
      </c>
      <c r="R917" t="s">
        <v>8331</v>
      </c>
      <c r="S917" s="10">
        <f t="shared" si="86"/>
        <v>40937.471226851849</v>
      </c>
      <c r="T917" s="10">
        <f t="shared" si="87"/>
        <v>40968.999305555553</v>
      </c>
      <c r="U917" s="9">
        <f t="shared" si="88"/>
        <v>31</v>
      </c>
      <c r="V917">
        <f>D917*VLOOKUP(H917,CURR,2)</f>
        <v>6500</v>
      </c>
      <c r="W917">
        <f>E917*VLOOKUP(H917,CURR,2)</f>
        <v>375</v>
      </c>
      <c r="X917" s="11">
        <f t="shared" si="89"/>
        <v>5.7692307692307696E-2</v>
      </c>
    </row>
    <row r="918" spans="1:2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 t="e">
        <f t="shared" si="85"/>
        <v>#DIV/0!</v>
      </c>
      <c r="Q918" t="s">
        <v>8328</v>
      </c>
      <c r="R918" t="s">
        <v>8331</v>
      </c>
      <c r="S918" s="10">
        <f t="shared" si="86"/>
        <v>40434.645069444443</v>
      </c>
      <c r="T918" s="10">
        <f t="shared" si="87"/>
        <v>40473</v>
      </c>
      <c r="U918" s="9">
        <f t="shared" si="88"/>
        <v>38</v>
      </c>
      <c r="V918">
        <f>D918*VLOOKUP(H918,CURR,2)</f>
        <v>3300</v>
      </c>
      <c r="W918">
        <f>E918*VLOOKUP(H918,CURR,2)</f>
        <v>0</v>
      </c>
      <c r="X918" s="11">
        <f t="shared" si="89"/>
        <v>0</v>
      </c>
    </row>
    <row r="919" spans="1:2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9">
        <f t="shared" si="85"/>
        <v>30</v>
      </c>
      <c r="Q919" t="s">
        <v>8328</v>
      </c>
      <c r="R919" t="s">
        <v>8331</v>
      </c>
      <c r="S919" s="10">
        <f t="shared" si="86"/>
        <v>41802.735300925924</v>
      </c>
      <c r="T919" s="10">
        <f t="shared" si="87"/>
        <v>41833.895833333328</v>
      </c>
      <c r="U919" s="9">
        <f t="shared" si="88"/>
        <v>31</v>
      </c>
      <c r="V919">
        <f>D919*VLOOKUP(H919,CURR,2)</f>
        <v>5000</v>
      </c>
      <c r="W919">
        <f>E919*VLOOKUP(H919,CURR,2)</f>
        <v>30</v>
      </c>
      <c r="X919" s="11">
        <f t="shared" si="89"/>
        <v>6.0000000000000001E-3</v>
      </c>
    </row>
    <row r="920" spans="1:2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9">
        <f t="shared" si="85"/>
        <v>19.600000000000001</v>
      </c>
      <c r="Q920" t="s">
        <v>8328</v>
      </c>
      <c r="R920" t="s">
        <v>8331</v>
      </c>
      <c r="S920" s="10">
        <f t="shared" si="86"/>
        <v>41944.707881944443</v>
      </c>
      <c r="T920" s="10">
        <f t="shared" si="87"/>
        <v>41974.749548611107</v>
      </c>
      <c r="U920" s="9">
        <f t="shared" si="88"/>
        <v>30</v>
      </c>
      <c r="V920">
        <f>D920*VLOOKUP(H920,CURR,2)</f>
        <v>4992</v>
      </c>
      <c r="W920">
        <f>E920*VLOOKUP(H920,CURR,2)</f>
        <v>250.88</v>
      </c>
      <c r="X920" s="11">
        <f t="shared" si="89"/>
        <v>5.0256410256410255E-2</v>
      </c>
    </row>
    <row r="921" spans="1:2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9">
        <f t="shared" si="85"/>
        <v>100</v>
      </c>
      <c r="Q921" t="s">
        <v>8328</v>
      </c>
      <c r="R921" t="s">
        <v>8331</v>
      </c>
      <c r="S921" s="10">
        <f t="shared" si="86"/>
        <v>41227.433391203704</v>
      </c>
      <c r="T921" s="10">
        <f t="shared" si="87"/>
        <v>41262.433391203704</v>
      </c>
      <c r="U921" s="9">
        <f t="shared" si="88"/>
        <v>35</v>
      </c>
      <c r="V921">
        <f>D921*VLOOKUP(H921,CURR,2)</f>
        <v>20000</v>
      </c>
      <c r="W921">
        <f>E921*VLOOKUP(H921,CURR,2)</f>
        <v>100</v>
      </c>
      <c r="X921" s="11">
        <f t="shared" si="89"/>
        <v>5.0000000000000001E-3</v>
      </c>
    </row>
    <row r="922" spans="1:2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 t="e">
        <f t="shared" si="85"/>
        <v>#DIV/0!</v>
      </c>
      <c r="Q922" t="s">
        <v>8328</v>
      </c>
      <c r="R922" t="s">
        <v>8331</v>
      </c>
      <c r="S922" s="10">
        <f t="shared" si="86"/>
        <v>41562.463217592587</v>
      </c>
      <c r="T922" s="10">
        <f t="shared" si="87"/>
        <v>41592.504884259259</v>
      </c>
      <c r="U922" s="9">
        <f t="shared" si="88"/>
        <v>30</v>
      </c>
      <c r="V922">
        <f>D922*VLOOKUP(H922,CURR,2)</f>
        <v>5500</v>
      </c>
      <c r="W922">
        <f>E922*VLOOKUP(H922,CURR,2)</f>
        <v>0</v>
      </c>
      <c r="X922" s="11">
        <f t="shared" si="89"/>
        <v>0</v>
      </c>
    </row>
    <row r="923" spans="1:2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9">
        <f t="shared" si="85"/>
        <v>231.75</v>
      </c>
      <c r="Q923" t="s">
        <v>8328</v>
      </c>
      <c r="R923" t="s">
        <v>8331</v>
      </c>
      <c r="S923" s="10">
        <f t="shared" si="86"/>
        <v>40846.962685185186</v>
      </c>
      <c r="T923" s="10">
        <f t="shared" si="87"/>
        <v>40889.004351851851</v>
      </c>
      <c r="U923" s="9">
        <f t="shared" si="88"/>
        <v>42</v>
      </c>
      <c r="V923">
        <f>D923*VLOOKUP(H923,CURR,2)</f>
        <v>15000</v>
      </c>
      <c r="W923">
        <f>E923*VLOOKUP(H923,CURR,2)</f>
        <v>4635</v>
      </c>
      <c r="X923" s="11">
        <f t="shared" si="89"/>
        <v>0.309</v>
      </c>
    </row>
    <row r="924" spans="1:2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9">
        <f t="shared" si="85"/>
        <v>189.33333333333334</v>
      </c>
      <c r="Q924" t="s">
        <v>8328</v>
      </c>
      <c r="R924" t="s">
        <v>8331</v>
      </c>
      <c r="S924" s="10">
        <f t="shared" si="86"/>
        <v>41878.32167824074</v>
      </c>
      <c r="T924" s="10">
        <f t="shared" si="87"/>
        <v>41913.32167824074</v>
      </c>
      <c r="U924" s="9">
        <f t="shared" si="88"/>
        <v>35</v>
      </c>
      <c r="V924">
        <f>D924*VLOOKUP(H924,CURR,2)</f>
        <v>27000</v>
      </c>
      <c r="W924">
        <f>E924*VLOOKUP(H924,CURR,2)</f>
        <v>5680</v>
      </c>
      <c r="X924" s="11">
        <f t="shared" si="89"/>
        <v>0.21037037037037037</v>
      </c>
    </row>
    <row r="925" spans="1:2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9">
        <f t="shared" si="85"/>
        <v>55</v>
      </c>
      <c r="Q925" t="s">
        <v>8328</v>
      </c>
      <c r="R925" t="s">
        <v>8331</v>
      </c>
      <c r="S925" s="10">
        <f t="shared" si="86"/>
        <v>41934.751423611109</v>
      </c>
      <c r="T925" s="10">
        <f t="shared" si="87"/>
        <v>41964.793090277781</v>
      </c>
      <c r="U925" s="9">
        <f t="shared" si="88"/>
        <v>30</v>
      </c>
      <c r="V925">
        <f>D925*VLOOKUP(H925,CURR,2)</f>
        <v>15000</v>
      </c>
      <c r="W925">
        <f>E925*VLOOKUP(H925,CURR,2)</f>
        <v>330</v>
      </c>
      <c r="X925" s="11">
        <f t="shared" si="89"/>
        <v>2.1999999999999999E-2</v>
      </c>
    </row>
    <row r="926" spans="1:2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9">
        <f t="shared" si="85"/>
        <v>21.8</v>
      </c>
      <c r="Q926" t="s">
        <v>8328</v>
      </c>
      <c r="R926" t="s">
        <v>8331</v>
      </c>
      <c r="S926" s="10">
        <f t="shared" si="86"/>
        <v>41288.734594907401</v>
      </c>
      <c r="T926" s="10">
        <f t="shared" si="87"/>
        <v>41318.734594907401</v>
      </c>
      <c r="U926" s="9">
        <f t="shared" si="88"/>
        <v>30</v>
      </c>
      <c r="V926">
        <f>D926*VLOOKUP(H926,CURR,2)</f>
        <v>3000</v>
      </c>
      <c r="W926">
        <f>E926*VLOOKUP(H926,CURR,2)</f>
        <v>327</v>
      </c>
      <c r="X926" s="11">
        <f t="shared" si="89"/>
        <v>0.109</v>
      </c>
    </row>
    <row r="927" spans="1:2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9">
        <f t="shared" si="85"/>
        <v>32</v>
      </c>
      <c r="Q927" t="s">
        <v>8328</v>
      </c>
      <c r="R927" t="s">
        <v>8331</v>
      </c>
      <c r="S927" s="10">
        <f t="shared" si="86"/>
        <v>41575.672581018516</v>
      </c>
      <c r="T927" s="10">
        <f t="shared" si="87"/>
        <v>41605.71424768518</v>
      </c>
      <c r="U927" s="9">
        <f t="shared" si="88"/>
        <v>30</v>
      </c>
      <c r="V927">
        <f>D927*VLOOKUP(H927,CURR,2)</f>
        <v>6000</v>
      </c>
      <c r="W927">
        <f>E927*VLOOKUP(H927,CURR,2)</f>
        <v>160</v>
      </c>
      <c r="X927" s="11">
        <f t="shared" si="89"/>
        <v>2.6666666666666668E-2</v>
      </c>
    </row>
    <row r="928" spans="1:2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 t="e">
        <f t="shared" si="85"/>
        <v>#DIV/0!</v>
      </c>
      <c r="Q928" t="s">
        <v>8328</v>
      </c>
      <c r="R928" t="s">
        <v>8331</v>
      </c>
      <c r="S928" s="10">
        <f t="shared" si="86"/>
        <v>40337.811689814815</v>
      </c>
      <c r="T928" s="10">
        <f t="shared" si="87"/>
        <v>40367.736111111109</v>
      </c>
      <c r="U928" s="9">
        <f t="shared" si="88"/>
        <v>29</v>
      </c>
      <c r="V928">
        <f>D928*VLOOKUP(H928,CURR,2)</f>
        <v>7000</v>
      </c>
      <c r="W928">
        <f>E928*VLOOKUP(H928,CURR,2)</f>
        <v>0</v>
      </c>
      <c r="X928" s="11">
        <f t="shared" si="89"/>
        <v>0</v>
      </c>
    </row>
    <row r="929" spans="1:2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 t="e">
        <f t="shared" si="85"/>
        <v>#DIV/0!</v>
      </c>
      <c r="Q929" t="s">
        <v>8328</v>
      </c>
      <c r="R929" t="s">
        <v>8331</v>
      </c>
      <c r="S929" s="10">
        <f t="shared" si="86"/>
        <v>41013.614525462959</v>
      </c>
      <c r="T929" s="10">
        <f t="shared" si="87"/>
        <v>41043.614525462959</v>
      </c>
      <c r="U929" s="9">
        <f t="shared" si="88"/>
        <v>30</v>
      </c>
      <c r="V929">
        <f>D929*VLOOKUP(H929,CURR,2)</f>
        <v>20000</v>
      </c>
      <c r="W929">
        <f>E929*VLOOKUP(H929,CURR,2)</f>
        <v>0</v>
      </c>
      <c r="X929" s="11">
        <f t="shared" si="89"/>
        <v>0</v>
      </c>
    </row>
    <row r="930" spans="1:2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9">
        <f t="shared" si="85"/>
        <v>56.25</v>
      </c>
      <c r="Q930" t="s">
        <v>8328</v>
      </c>
      <c r="R930" t="s">
        <v>8331</v>
      </c>
      <c r="S930" s="10">
        <f t="shared" si="86"/>
        <v>41180.654085648144</v>
      </c>
      <c r="T930" s="10">
        <f t="shared" si="87"/>
        <v>41230.791666666664</v>
      </c>
      <c r="U930" s="9">
        <f t="shared" si="88"/>
        <v>50</v>
      </c>
      <c r="V930">
        <f>D930*VLOOKUP(H930,CURR,2)</f>
        <v>14500</v>
      </c>
      <c r="W930">
        <f>E930*VLOOKUP(H930,CURR,2)</f>
        <v>1575</v>
      </c>
      <c r="X930" s="11">
        <f t="shared" si="89"/>
        <v>0.10862068965517241</v>
      </c>
    </row>
    <row r="931" spans="1:2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 t="e">
        <f t="shared" si="85"/>
        <v>#DIV/0!</v>
      </c>
      <c r="Q931" t="s">
        <v>8328</v>
      </c>
      <c r="R931" t="s">
        <v>8331</v>
      </c>
      <c r="S931" s="10">
        <f t="shared" si="86"/>
        <v>40978.029733796291</v>
      </c>
      <c r="T931" s="10">
        <f t="shared" si="87"/>
        <v>41007.988067129627</v>
      </c>
      <c r="U931" s="9">
        <f t="shared" si="88"/>
        <v>29</v>
      </c>
      <c r="V931">
        <f>D931*VLOOKUP(H931,CURR,2)</f>
        <v>500</v>
      </c>
      <c r="W931">
        <f>E931*VLOOKUP(H931,CURR,2)</f>
        <v>0</v>
      </c>
      <c r="X931" s="11">
        <f t="shared" si="89"/>
        <v>0</v>
      </c>
    </row>
    <row r="932" spans="1:2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9">
        <f t="shared" si="85"/>
        <v>69</v>
      </c>
      <c r="Q932" t="s">
        <v>8328</v>
      </c>
      <c r="R932" t="s">
        <v>8331</v>
      </c>
      <c r="S932" s="10">
        <f t="shared" si="86"/>
        <v>40312.707245370366</v>
      </c>
      <c r="T932" s="10">
        <f t="shared" si="87"/>
        <v>40354.688888888886</v>
      </c>
      <c r="U932" s="9">
        <f t="shared" si="88"/>
        <v>41</v>
      </c>
      <c r="V932">
        <f>D932*VLOOKUP(H932,CURR,2)</f>
        <v>900</v>
      </c>
      <c r="W932">
        <f>E932*VLOOKUP(H932,CURR,2)</f>
        <v>345</v>
      </c>
      <c r="X932" s="11">
        <f t="shared" si="89"/>
        <v>0.38333333333333336</v>
      </c>
    </row>
    <row r="933" spans="1:2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9">
        <f t="shared" si="85"/>
        <v>18.714285714285715</v>
      </c>
      <c r="Q933" t="s">
        <v>8328</v>
      </c>
      <c r="R933" t="s">
        <v>8331</v>
      </c>
      <c r="S933" s="10">
        <f t="shared" si="86"/>
        <v>41680.151643518519</v>
      </c>
      <c r="T933" s="10">
        <f t="shared" si="87"/>
        <v>41714.708333333328</v>
      </c>
      <c r="U933" s="9">
        <f t="shared" si="88"/>
        <v>34</v>
      </c>
      <c r="V933">
        <f>D933*VLOOKUP(H933,CURR,2)</f>
        <v>2560</v>
      </c>
      <c r="W933">
        <f>E933*VLOOKUP(H933,CURR,2)</f>
        <v>167.68</v>
      </c>
      <c r="X933" s="11">
        <f t="shared" si="89"/>
        <v>6.5500000000000003E-2</v>
      </c>
    </row>
    <row r="934" spans="1:2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9">
        <f t="shared" si="85"/>
        <v>46.033333333333331</v>
      </c>
      <c r="Q934" t="s">
        <v>8328</v>
      </c>
      <c r="R934" t="s">
        <v>8331</v>
      </c>
      <c r="S934" s="10">
        <f t="shared" si="86"/>
        <v>41310.760937499996</v>
      </c>
      <c r="T934" s="10">
        <f t="shared" si="87"/>
        <v>41355.719270833331</v>
      </c>
      <c r="U934" s="9">
        <f t="shared" si="88"/>
        <v>44</v>
      </c>
      <c r="V934">
        <f>D934*VLOOKUP(H934,CURR,2)</f>
        <v>9500</v>
      </c>
      <c r="W934">
        <f>E934*VLOOKUP(H934,CURR,2)</f>
        <v>1381</v>
      </c>
      <c r="X934" s="11">
        <f t="shared" si="89"/>
        <v>0.14536842105263159</v>
      </c>
    </row>
    <row r="935" spans="1:2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9">
        <f t="shared" si="85"/>
        <v>60</v>
      </c>
      <c r="Q935" t="s">
        <v>8328</v>
      </c>
      <c r="R935" t="s">
        <v>8331</v>
      </c>
      <c r="S935" s="10">
        <f t="shared" si="86"/>
        <v>41710.960752314808</v>
      </c>
      <c r="T935" s="10">
        <f t="shared" si="87"/>
        <v>41770.960752314808</v>
      </c>
      <c r="U935" s="9">
        <f t="shared" si="88"/>
        <v>60</v>
      </c>
      <c r="V935">
        <f>D935*VLOOKUP(H935,CURR,2)</f>
        <v>2000</v>
      </c>
      <c r="W935">
        <f>E935*VLOOKUP(H935,CURR,2)</f>
        <v>120</v>
      </c>
      <c r="X935" s="11">
        <f t="shared" si="89"/>
        <v>0.06</v>
      </c>
    </row>
    <row r="936" spans="1:2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9">
        <f t="shared" si="85"/>
        <v>50.666666666666664</v>
      </c>
      <c r="Q936" t="s">
        <v>8328</v>
      </c>
      <c r="R936" t="s">
        <v>8331</v>
      </c>
      <c r="S936" s="10">
        <f t="shared" si="86"/>
        <v>41733.528749999998</v>
      </c>
      <c r="T936" s="10">
        <f t="shared" si="87"/>
        <v>41763.041666666664</v>
      </c>
      <c r="U936" s="9">
        <f t="shared" si="88"/>
        <v>29</v>
      </c>
      <c r="V936">
        <f>D936*VLOOKUP(H936,CURR,2)</f>
        <v>3800</v>
      </c>
      <c r="W936">
        <f>E936*VLOOKUP(H936,CURR,2)</f>
        <v>1155.2</v>
      </c>
      <c r="X936" s="11">
        <f t="shared" si="89"/>
        <v>0.30399999999999999</v>
      </c>
    </row>
    <row r="937" spans="1:2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9">
        <f t="shared" si="85"/>
        <v>25</v>
      </c>
      <c r="Q937" t="s">
        <v>8328</v>
      </c>
      <c r="R937" t="s">
        <v>8331</v>
      </c>
      <c r="S937" s="10">
        <f t="shared" si="86"/>
        <v>42368.125335648147</v>
      </c>
      <c r="T937" s="10">
        <f t="shared" si="87"/>
        <v>42398.125335648147</v>
      </c>
      <c r="U937" s="9">
        <f t="shared" si="88"/>
        <v>30</v>
      </c>
      <c r="V937">
        <f>D937*VLOOKUP(H937,CURR,2)</f>
        <v>3500</v>
      </c>
      <c r="W937">
        <f>E937*VLOOKUP(H937,CURR,2)</f>
        <v>50</v>
      </c>
      <c r="X937" s="11">
        <f t="shared" si="89"/>
        <v>1.4285714285714285E-2</v>
      </c>
    </row>
    <row r="938" spans="1:2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 t="e">
        <f t="shared" si="85"/>
        <v>#DIV/0!</v>
      </c>
      <c r="Q938" t="s">
        <v>8328</v>
      </c>
      <c r="R938" t="s">
        <v>8331</v>
      </c>
      <c r="S938" s="10">
        <f t="shared" si="86"/>
        <v>40882.815844907404</v>
      </c>
      <c r="T938" s="10">
        <f t="shared" si="87"/>
        <v>40926.625</v>
      </c>
      <c r="U938" s="9">
        <f t="shared" si="88"/>
        <v>43</v>
      </c>
      <c r="V938">
        <f>D938*VLOOKUP(H938,CURR,2)</f>
        <v>1400</v>
      </c>
      <c r="W938">
        <f>E938*VLOOKUP(H938,CURR,2)</f>
        <v>0</v>
      </c>
      <c r="X938" s="11">
        <f t="shared" si="89"/>
        <v>0</v>
      </c>
    </row>
    <row r="939" spans="1:2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9">
        <f t="shared" si="85"/>
        <v>20</v>
      </c>
      <c r="Q939" t="s">
        <v>8328</v>
      </c>
      <c r="R939" t="s">
        <v>8331</v>
      </c>
      <c r="S939" s="10">
        <f t="shared" si="86"/>
        <v>41551.589780092589</v>
      </c>
      <c r="T939" s="10">
        <f t="shared" si="87"/>
        <v>41581.631446759253</v>
      </c>
      <c r="U939" s="9">
        <f t="shared" si="88"/>
        <v>30</v>
      </c>
      <c r="V939">
        <f>D939*VLOOKUP(H939,CURR,2)</f>
        <v>3500</v>
      </c>
      <c r="W939">
        <f>E939*VLOOKUP(H939,CURR,2)</f>
        <v>40</v>
      </c>
      <c r="X939" s="11">
        <f t="shared" si="89"/>
        <v>1.1428571428571429E-2</v>
      </c>
    </row>
    <row r="940" spans="1:2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9">
        <f t="shared" si="85"/>
        <v>25</v>
      </c>
      <c r="Q940" t="s">
        <v>8328</v>
      </c>
      <c r="R940" t="s">
        <v>8331</v>
      </c>
      <c r="S940" s="10">
        <f t="shared" si="86"/>
        <v>41124.27138888889</v>
      </c>
      <c r="T940" s="10">
        <f t="shared" si="87"/>
        <v>41154.27138888889</v>
      </c>
      <c r="U940" s="9">
        <f t="shared" si="88"/>
        <v>30</v>
      </c>
      <c r="V940">
        <f>D940*VLOOKUP(H940,CURR,2)</f>
        <v>7000</v>
      </c>
      <c r="W940">
        <f>E940*VLOOKUP(H940,CURR,2)</f>
        <v>25</v>
      </c>
      <c r="X940" s="11">
        <f t="shared" si="89"/>
        <v>3.5714285714285713E-3</v>
      </c>
    </row>
    <row r="941" spans="1:2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9">
        <f t="shared" si="85"/>
        <v>20</v>
      </c>
      <c r="Q941" t="s">
        <v>8328</v>
      </c>
      <c r="R941" t="s">
        <v>8331</v>
      </c>
      <c r="S941" s="10">
        <f t="shared" si="86"/>
        <v>41416.554837962962</v>
      </c>
      <c r="T941" s="10">
        <f t="shared" si="87"/>
        <v>41455.623611111107</v>
      </c>
      <c r="U941" s="9">
        <f t="shared" si="88"/>
        <v>39</v>
      </c>
      <c r="V941">
        <f>D941*VLOOKUP(H941,CURR,2)</f>
        <v>2750</v>
      </c>
      <c r="W941">
        <f>E941*VLOOKUP(H941,CURR,2)</f>
        <v>40</v>
      </c>
      <c r="X941" s="11">
        <f t="shared" si="89"/>
        <v>1.4545454545454545E-2</v>
      </c>
    </row>
    <row r="942" spans="1:2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9">
        <f t="shared" si="85"/>
        <v>110.28571428571429</v>
      </c>
      <c r="Q942" t="s">
        <v>8322</v>
      </c>
      <c r="R942" t="s">
        <v>8324</v>
      </c>
      <c r="S942" s="10">
        <f t="shared" si="86"/>
        <v>42181.800069444442</v>
      </c>
      <c r="T942" s="10">
        <f t="shared" si="87"/>
        <v>42226.800069444442</v>
      </c>
      <c r="U942" s="9">
        <f t="shared" si="88"/>
        <v>45</v>
      </c>
      <c r="V942">
        <f>D942*VLOOKUP(H942,CURR,2)</f>
        <v>9000</v>
      </c>
      <c r="W942">
        <f>E942*VLOOKUP(H942,CURR,2)</f>
        <v>1544</v>
      </c>
      <c r="X942" s="11">
        <f t="shared" si="89"/>
        <v>0.17155555555555554</v>
      </c>
    </row>
    <row r="943" spans="1:2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9">
        <f t="shared" si="85"/>
        <v>37.451612903225808</v>
      </c>
      <c r="Q943" t="s">
        <v>8322</v>
      </c>
      <c r="R943" t="s">
        <v>8324</v>
      </c>
      <c r="S943" s="10">
        <f t="shared" si="86"/>
        <v>42745.888252314813</v>
      </c>
      <c r="T943" s="10">
        <f t="shared" si="87"/>
        <v>42775.888252314813</v>
      </c>
      <c r="U943" s="9">
        <f t="shared" si="88"/>
        <v>30</v>
      </c>
      <c r="V943">
        <f>D943*VLOOKUP(H943,CURR,2)</f>
        <v>50000</v>
      </c>
      <c r="W943">
        <f>E943*VLOOKUP(H943,CURR,2)</f>
        <v>1161</v>
      </c>
      <c r="X943" s="11">
        <f t="shared" si="89"/>
        <v>2.3220000000000001E-2</v>
      </c>
    </row>
    <row r="944" spans="1:2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9">
        <f t="shared" si="85"/>
        <v>41.75</v>
      </c>
      <c r="Q944" t="s">
        <v>8322</v>
      </c>
      <c r="R944" t="s">
        <v>8324</v>
      </c>
      <c r="S944" s="10">
        <f t="shared" si="86"/>
        <v>42382.634953703702</v>
      </c>
      <c r="T944" s="10">
        <f t="shared" si="87"/>
        <v>42418.634953703702</v>
      </c>
      <c r="U944" s="9">
        <f t="shared" si="88"/>
        <v>36</v>
      </c>
      <c r="V944">
        <f>D944*VLOOKUP(H944,CURR,2)</f>
        <v>7500</v>
      </c>
      <c r="W944">
        <f>E944*VLOOKUP(H944,CURR,2)</f>
        <v>668</v>
      </c>
      <c r="X944" s="11">
        <f t="shared" si="89"/>
        <v>8.9066666666666669E-2</v>
      </c>
    </row>
    <row r="945" spans="1:2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9">
        <f t="shared" si="85"/>
        <v>24.083333333333332</v>
      </c>
      <c r="Q945" t="s">
        <v>8322</v>
      </c>
      <c r="R945" t="s">
        <v>8324</v>
      </c>
      <c r="S945" s="10">
        <f t="shared" si="86"/>
        <v>42673.459548611114</v>
      </c>
      <c r="T945" s="10">
        <f t="shared" si="87"/>
        <v>42703.501215277771</v>
      </c>
      <c r="U945" s="9">
        <f t="shared" si="88"/>
        <v>30</v>
      </c>
      <c r="V945">
        <f>D945*VLOOKUP(H945,CURR,2)</f>
        <v>3000</v>
      </c>
      <c r="W945">
        <f>E945*VLOOKUP(H945,CURR,2)</f>
        <v>289</v>
      </c>
      <c r="X945" s="11">
        <f t="shared" si="89"/>
        <v>9.633333333333334E-2</v>
      </c>
    </row>
    <row r="946" spans="1:2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9">
        <f t="shared" si="85"/>
        <v>69.40625</v>
      </c>
      <c r="Q946" t="s">
        <v>8322</v>
      </c>
      <c r="R946" t="s">
        <v>8324</v>
      </c>
      <c r="S946" s="10">
        <f t="shared" si="86"/>
        <v>42444.375578703701</v>
      </c>
      <c r="T946" s="10">
        <f t="shared" si="87"/>
        <v>42478.374999999993</v>
      </c>
      <c r="U946" s="9">
        <f t="shared" si="88"/>
        <v>33</v>
      </c>
      <c r="V946">
        <f>D946*VLOOKUP(H946,CURR,2)</f>
        <v>50000</v>
      </c>
      <c r="W946">
        <f>E946*VLOOKUP(H946,CURR,2)</f>
        <v>6663</v>
      </c>
      <c r="X946" s="11">
        <f t="shared" si="89"/>
        <v>0.13325999999999999</v>
      </c>
    </row>
    <row r="947" spans="1:2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9">
        <f t="shared" si="85"/>
        <v>155.25</v>
      </c>
      <c r="Q947" t="s">
        <v>8322</v>
      </c>
      <c r="R947" t="s">
        <v>8324</v>
      </c>
      <c r="S947" s="10">
        <f t="shared" si="86"/>
        <v>42732.66465277777</v>
      </c>
      <c r="T947" s="10">
        <f t="shared" si="87"/>
        <v>42784.790972222218</v>
      </c>
      <c r="U947" s="9">
        <f t="shared" si="88"/>
        <v>52</v>
      </c>
      <c r="V947">
        <f>D947*VLOOKUP(H947,CURR,2)</f>
        <v>112999.99999999999</v>
      </c>
      <c r="W947">
        <f>E947*VLOOKUP(H947,CURR,2)</f>
        <v>2806.9199999999996</v>
      </c>
      <c r="X947" s="11">
        <f t="shared" si="89"/>
        <v>2.4840000000000001E-2</v>
      </c>
    </row>
    <row r="948" spans="1:2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9">
        <f t="shared" si="85"/>
        <v>57.2</v>
      </c>
      <c r="Q948" t="s">
        <v>8322</v>
      </c>
      <c r="R948" t="s">
        <v>8324</v>
      </c>
      <c r="S948" s="10">
        <f t="shared" si="86"/>
        <v>42592.542222222219</v>
      </c>
      <c r="T948" s="10">
        <f t="shared" si="87"/>
        <v>42622.542222222219</v>
      </c>
      <c r="U948" s="9">
        <f t="shared" si="88"/>
        <v>30</v>
      </c>
      <c r="V948">
        <f>D948*VLOOKUP(H948,CURR,2)</f>
        <v>15000</v>
      </c>
      <c r="W948">
        <f>E948*VLOOKUP(H948,CURR,2)</f>
        <v>286</v>
      </c>
      <c r="X948" s="11">
        <f t="shared" si="89"/>
        <v>1.9066666666666666E-2</v>
      </c>
    </row>
    <row r="949" spans="1:2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 t="e">
        <f t="shared" si="85"/>
        <v>#DIV/0!</v>
      </c>
      <c r="Q949" t="s">
        <v>8322</v>
      </c>
      <c r="R949" t="s">
        <v>8324</v>
      </c>
      <c r="S949" s="10">
        <f t="shared" si="86"/>
        <v>42491.57298611111</v>
      </c>
      <c r="T949" s="10">
        <f t="shared" si="87"/>
        <v>42551.57298611111</v>
      </c>
      <c r="U949" s="9">
        <f t="shared" si="88"/>
        <v>60</v>
      </c>
      <c r="V949">
        <f>D949*VLOOKUP(H949,CURR,2)</f>
        <v>850</v>
      </c>
      <c r="W949">
        <f>E949*VLOOKUP(H949,CURR,2)</f>
        <v>0</v>
      </c>
      <c r="X949" s="11">
        <f t="shared" si="89"/>
        <v>0</v>
      </c>
    </row>
    <row r="950" spans="1:2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9">
        <f t="shared" si="85"/>
        <v>60</v>
      </c>
      <c r="Q950" t="s">
        <v>8322</v>
      </c>
      <c r="R950" t="s">
        <v>8324</v>
      </c>
      <c r="S950" s="10">
        <f t="shared" si="86"/>
        <v>42411.619953703703</v>
      </c>
      <c r="T950" s="10">
        <f t="shared" si="87"/>
        <v>42441.619953703703</v>
      </c>
      <c r="U950" s="9">
        <f t="shared" si="88"/>
        <v>30</v>
      </c>
      <c r="V950">
        <f>D950*VLOOKUP(H950,CURR,2)</f>
        <v>4520</v>
      </c>
      <c r="W950">
        <f>E950*VLOOKUP(H950,CURR,2)</f>
        <v>542.4</v>
      </c>
      <c r="X950" s="11">
        <f t="shared" si="89"/>
        <v>0.12</v>
      </c>
    </row>
    <row r="951" spans="1:2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9">
        <f t="shared" si="85"/>
        <v>39</v>
      </c>
      <c r="Q951" t="s">
        <v>8322</v>
      </c>
      <c r="R951" t="s">
        <v>8324</v>
      </c>
      <c r="S951" s="10">
        <f t="shared" si="86"/>
        <v>42360.835370370369</v>
      </c>
      <c r="T951" s="10">
        <f t="shared" si="87"/>
        <v>42420.835370370369</v>
      </c>
      <c r="U951" s="9">
        <f t="shared" si="88"/>
        <v>60</v>
      </c>
      <c r="V951">
        <f>D951*VLOOKUP(H951,CURR,2)</f>
        <v>22599.999999999996</v>
      </c>
      <c r="W951">
        <f>E951*VLOOKUP(H951,CURR,2)</f>
        <v>308.48999999999995</v>
      </c>
      <c r="X951" s="11">
        <f t="shared" si="89"/>
        <v>1.3650000000000001E-2</v>
      </c>
    </row>
    <row r="952" spans="1:2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9">
        <f t="shared" si="85"/>
        <v>58.416666666666664</v>
      </c>
      <c r="Q952" t="s">
        <v>8322</v>
      </c>
      <c r="R952" t="s">
        <v>8324</v>
      </c>
      <c r="S952" s="10">
        <f t="shared" si="86"/>
        <v>42356.54237268518</v>
      </c>
      <c r="T952" s="10">
        <f t="shared" si="87"/>
        <v>42386.54237268518</v>
      </c>
      <c r="U952" s="9">
        <f t="shared" si="88"/>
        <v>30</v>
      </c>
      <c r="V952">
        <f>D952*VLOOKUP(H952,CURR,2)</f>
        <v>3800</v>
      </c>
      <c r="W952">
        <f>E952*VLOOKUP(H952,CURR,2)</f>
        <v>1065.52</v>
      </c>
      <c r="X952" s="11">
        <f t="shared" si="89"/>
        <v>0.28039999999999998</v>
      </c>
    </row>
    <row r="953" spans="1:2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9">
        <f t="shared" si="85"/>
        <v>158.63636363636363</v>
      </c>
      <c r="Q953" t="s">
        <v>8322</v>
      </c>
      <c r="R953" t="s">
        <v>8324</v>
      </c>
      <c r="S953" s="10">
        <f t="shared" si="86"/>
        <v>42480.445277777777</v>
      </c>
      <c r="T953" s="10">
        <f t="shared" si="87"/>
        <v>42525.445277777777</v>
      </c>
      <c r="U953" s="9">
        <f t="shared" si="88"/>
        <v>45</v>
      </c>
      <c r="V953">
        <f>D953*VLOOKUP(H953,CURR,2)</f>
        <v>50000</v>
      </c>
      <c r="W953">
        <f>E953*VLOOKUP(H953,CURR,2)</f>
        <v>19195</v>
      </c>
      <c r="X953" s="11">
        <f t="shared" si="89"/>
        <v>0.38390000000000002</v>
      </c>
    </row>
    <row r="954" spans="1:2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9">
        <f t="shared" si="85"/>
        <v>99.857142857142861</v>
      </c>
      <c r="Q954" t="s">
        <v>8322</v>
      </c>
      <c r="R954" t="s">
        <v>8324</v>
      </c>
      <c r="S954" s="10">
        <f t="shared" si="86"/>
        <v>42662.405231481483</v>
      </c>
      <c r="T954" s="10">
        <f t="shared" si="87"/>
        <v>42692.44689814814</v>
      </c>
      <c r="U954" s="9">
        <f t="shared" si="88"/>
        <v>30</v>
      </c>
      <c r="V954">
        <f>D954*VLOOKUP(H954,CURR,2)</f>
        <v>49000</v>
      </c>
      <c r="W954">
        <f>E954*VLOOKUP(H954,CURR,2)</f>
        <v>19572</v>
      </c>
      <c r="X954" s="11">
        <f t="shared" si="89"/>
        <v>0.39942857142857141</v>
      </c>
    </row>
    <row r="955" spans="1:2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9">
        <f t="shared" si="85"/>
        <v>25.2</v>
      </c>
      <c r="Q955" t="s">
        <v>8322</v>
      </c>
      <c r="R955" t="s">
        <v>8324</v>
      </c>
      <c r="S955" s="10">
        <f t="shared" si="86"/>
        <v>41998.956006944441</v>
      </c>
      <c r="T955" s="10">
        <f t="shared" si="87"/>
        <v>42028.956006944441</v>
      </c>
      <c r="U955" s="9">
        <f t="shared" si="88"/>
        <v>30</v>
      </c>
      <c r="V955">
        <f>D955*VLOOKUP(H955,CURR,2)</f>
        <v>15000</v>
      </c>
      <c r="W955">
        <f>E955*VLOOKUP(H955,CURR,2)</f>
        <v>126</v>
      </c>
      <c r="X955" s="11">
        <f t="shared" si="89"/>
        <v>8.3999999999999995E-3</v>
      </c>
    </row>
    <row r="956" spans="1:2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9">
        <f t="shared" si="85"/>
        <v>89.191780821917803</v>
      </c>
      <c r="Q956" t="s">
        <v>8322</v>
      </c>
      <c r="R956" t="s">
        <v>8324</v>
      </c>
      <c r="S956" s="10">
        <f t="shared" si="86"/>
        <v>42194.625451388885</v>
      </c>
      <c r="T956" s="10">
        <f t="shared" si="87"/>
        <v>42236.625451388885</v>
      </c>
      <c r="U956" s="9">
        <f t="shared" si="88"/>
        <v>42</v>
      </c>
      <c r="V956">
        <f>D956*VLOOKUP(H956,CURR,2)</f>
        <v>15000</v>
      </c>
      <c r="W956">
        <f>E956*VLOOKUP(H956,CURR,2)</f>
        <v>6511</v>
      </c>
      <c r="X956" s="11">
        <f t="shared" si="89"/>
        <v>0.43406666666666666</v>
      </c>
    </row>
    <row r="957" spans="1:2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9">
        <f t="shared" si="85"/>
        <v>182.6236559139785</v>
      </c>
      <c r="Q957" t="s">
        <v>8322</v>
      </c>
      <c r="R957" t="s">
        <v>8324</v>
      </c>
      <c r="S957" s="10">
        <f t="shared" si="86"/>
        <v>42586.086805555555</v>
      </c>
      <c r="T957" s="10">
        <f t="shared" si="87"/>
        <v>42626.086805555555</v>
      </c>
      <c r="U957" s="9">
        <f t="shared" si="88"/>
        <v>40</v>
      </c>
      <c r="V957">
        <f>D957*VLOOKUP(H957,CURR,2)</f>
        <v>300000</v>
      </c>
      <c r="W957">
        <f>E957*VLOOKUP(H957,CURR,2)</f>
        <v>16984</v>
      </c>
      <c r="X957" s="11">
        <f t="shared" si="89"/>
        <v>5.6613333333333335E-2</v>
      </c>
    </row>
    <row r="958" spans="1:2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9">
        <f t="shared" si="85"/>
        <v>50.647058823529413</v>
      </c>
      <c r="Q958" t="s">
        <v>8322</v>
      </c>
      <c r="R958" t="s">
        <v>8324</v>
      </c>
      <c r="S958" s="10">
        <f t="shared" si="86"/>
        <v>42060.705543981479</v>
      </c>
      <c r="T958" s="10">
        <f t="shared" si="87"/>
        <v>42120.663877314808</v>
      </c>
      <c r="U958" s="9">
        <f t="shared" si="88"/>
        <v>59</v>
      </c>
      <c r="V958">
        <f>D958*VLOOKUP(H958,CURR,2)</f>
        <v>50000</v>
      </c>
      <c r="W958">
        <f>E958*VLOOKUP(H958,CURR,2)</f>
        <v>861</v>
      </c>
      <c r="X958" s="11">
        <f t="shared" si="89"/>
        <v>1.7219999999999999E-2</v>
      </c>
    </row>
    <row r="959" spans="1:2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9">
        <f t="shared" si="85"/>
        <v>33.285714285714285</v>
      </c>
      <c r="Q959" t="s">
        <v>8322</v>
      </c>
      <c r="R959" t="s">
        <v>8324</v>
      </c>
      <c r="S959" s="10">
        <f t="shared" si="86"/>
        <v>42660.344131944446</v>
      </c>
      <c r="T959" s="10">
        <f t="shared" si="87"/>
        <v>42691.385798611103</v>
      </c>
      <c r="U959" s="9">
        <f t="shared" si="88"/>
        <v>31</v>
      </c>
      <c r="V959">
        <f>D959*VLOOKUP(H959,CURR,2)</f>
        <v>12000</v>
      </c>
      <c r="W959">
        <f>E959*VLOOKUP(H959,CURR,2)</f>
        <v>233</v>
      </c>
      <c r="X959" s="11">
        <f t="shared" si="89"/>
        <v>1.9416666666666665E-2</v>
      </c>
    </row>
    <row r="960" spans="1:2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9">
        <f t="shared" si="85"/>
        <v>51.823529411764703</v>
      </c>
      <c r="Q960" t="s">
        <v>8322</v>
      </c>
      <c r="R960" t="s">
        <v>8324</v>
      </c>
      <c r="S960" s="10">
        <f t="shared" si="86"/>
        <v>42082.594479166662</v>
      </c>
      <c r="T960" s="10">
        <f t="shared" si="87"/>
        <v>42103.999305555553</v>
      </c>
      <c r="U960" s="9">
        <f t="shared" si="88"/>
        <v>21</v>
      </c>
      <c r="V960">
        <f>D960*VLOOKUP(H960,CURR,2)</f>
        <v>7777</v>
      </c>
      <c r="W960">
        <f>E960*VLOOKUP(H960,CURR,2)</f>
        <v>881</v>
      </c>
      <c r="X960" s="11">
        <f t="shared" si="89"/>
        <v>0.11328275684711328</v>
      </c>
    </row>
    <row r="961" spans="1:2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9">
        <f t="shared" si="85"/>
        <v>113.62573099415205</v>
      </c>
      <c r="Q961" t="s">
        <v>8322</v>
      </c>
      <c r="R961" t="s">
        <v>8324</v>
      </c>
      <c r="S961" s="10">
        <f t="shared" si="86"/>
        <v>41992.96603009259</v>
      </c>
      <c r="T961" s="10">
        <f t="shared" si="87"/>
        <v>42022.96603009259</v>
      </c>
      <c r="U961" s="9">
        <f t="shared" si="88"/>
        <v>30</v>
      </c>
      <c r="V961">
        <f>D961*VLOOKUP(H961,CURR,2)</f>
        <v>50000</v>
      </c>
      <c r="W961">
        <f>E961*VLOOKUP(H961,CURR,2)</f>
        <v>19430</v>
      </c>
      <c r="X961" s="11">
        <f t="shared" si="89"/>
        <v>0.3886</v>
      </c>
    </row>
    <row r="962" spans="1:2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9">
        <f t="shared" si="85"/>
        <v>136.46276595744681</v>
      </c>
      <c r="Q962" t="s">
        <v>8322</v>
      </c>
      <c r="R962" t="s">
        <v>8324</v>
      </c>
      <c r="S962" s="10">
        <f t="shared" si="86"/>
        <v>42766.41846064815</v>
      </c>
      <c r="T962" s="10">
        <f t="shared" si="87"/>
        <v>42808.376793981479</v>
      </c>
      <c r="U962" s="9">
        <f t="shared" si="88"/>
        <v>41</v>
      </c>
      <c r="V962">
        <f>D962*VLOOKUP(H962,CURR,2)</f>
        <v>55650</v>
      </c>
      <c r="W962">
        <f>E962*VLOOKUP(H962,CURR,2)</f>
        <v>25655</v>
      </c>
      <c r="X962" s="11">
        <f t="shared" si="89"/>
        <v>0.46100628930817611</v>
      </c>
    </row>
    <row r="963" spans="1:2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E963/D963*100</f>
        <v>42.188421052631583</v>
      </c>
      <c r="P963" s="9">
        <f t="shared" ref="P963:P1026" si="91">E963/L963</f>
        <v>364.35454545454547</v>
      </c>
      <c r="Q963" t="s">
        <v>8322</v>
      </c>
      <c r="R963" t="s">
        <v>8324</v>
      </c>
      <c r="S963" s="10">
        <f t="shared" ref="S963:S1026" si="92">(J963/86400)+25569+(-5/24)</f>
        <v>42740.485358796293</v>
      </c>
      <c r="T963" s="10">
        <f t="shared" ref="T963:T1026" si="93">(I963/86400)+25569+(-5/24)</f>
        <v>42786.583333333336</v>
      </c>
      <c r="U963" s="9">
        <f t="shared" ref="U963:U1026" si="94">INT(T963-S963)</f>
        <v>46</v>
      </c>
      <c r="V963">
        <f>D963*VLOOKUP(H963,CURR,2)</f>
        <v>95000</v>
      </c>
      <c r="W963">
        <f>E963*VLOOKUP(H963,CURR,2)</f>
        <v>40079</v>
      </c>
      <c r="X963" s="11">
        <f t="shared" ref="X963:X1026" si="95">W963/V963</f>
        <v>0.42188421052631581</v>
      </c>
    </row>
    <row r="964" spans="1:2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9">
        <f t="shared" si="91"/>
        <v>19.243243243243242</v>
      </c>
      <c r="Q964" t="s">
        <v>8322</v>
      </c>
      <c r="R964" t="s">
        <v>8324</v>
      </c>
      <c r="S964" s="10">
        <f t="shared" si="92"/>
        <v>42373.504085648143</v>
      </c>
      <c r="T964" s="10">
        <f t="shared" si="93"/>
        <v>42411.504085648143</v>
      </c>
      <c r="U964" s="9">
        <f t="shared" si="94"/>
        <v>38</v>
      </c>
      <c r="V964">
        <f>D964*VLOOKUP(H964,CURR,2)</f>
        <v>2500</v>
      </c>
      <c r="W964">
        <f>E964*VLOOKUP(H964,CURR,2)</f>
        <v>712</v>
      </c>
      <c r="X964" s="11">
        <f t="shared" si="95"/>
        <v>0.2848</v>
      </c>
    </row>
    <row r="965" spans="1:2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9">
        <f t="shared" si="91"/>
        <v>41.888888888888886</v>
      </c>
      <c r="Q965" t="s">
        <v>8322</v>
      </c>
      <c r="R965" t="s">
        <v>8324</v>
      </c>
      <c r="S965" s="10">
        <f t="shared" si="92"/>
        <v>42625.427303240744</v>
      </c>
      <c r="T965" s="10">
        <f t="shared" si="93"/>
        <v>42660.427303240744</v>
      </c>
      <c r="U965" s="9">
        <f t="shared" si="94"/>
        <v>35</v>
      </c>
      <c r="V965">
        <f>D965*VLOOKUP(H965,CURR,2)</f>
        <v>35000</v>
      </c>
      <c r="W965">
        <f>E965*VLOOKUP(H965,CURR,2)</f>
        <v>377</v>
      </c>
      <c r="X965" s="11">
        <f t="shared" si="95"/>
        <v>1.0771428571428571E-2</v>
      </c>
    </row>
    <row r="966" spans="1:2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9">
        <f t="shared" si="91"/>
        <v>30.310344827586206</v>
      </c>
      <c r="Q966" t="s">
        <v>8322</v>
      </c>
      <c r="R966" t="s">
        <v>8324</v>
      </c>
      <c r="S966" s="10">
        <f t="shared" si="92"/>
        <v>42208.420358796291</v>
      </c>
      <c r="T966" s="10">
        <f t="shared" si="93"/>
        <v>42248.420358796291</v>
      </c>
      <c r="U966" s="9">
        <f t="shared" si="94"/>
        <v>40</v>
      </c>
      <c r="V966">
        <f>D966*VLOOKUP(H966,CURR,2)</f>
        <v>83600</v>
      </c>
      <c r="W966">
        <f>E966*VLOOKUP(H966,CURR,2)</f>
        <v>668.04</v>
      </c>
      <c r="X966" s="11">
        <f t="shared" si="95"/>
        <v>7.9909090909090902E-3</v>
      </c>
    </row>
    <row r="967" spans="1:2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9">
        <f t="shared" si="91"/>
        <v>49.666666666666664</v>
      </c>
      <c r="Q967" t="s">
        <v>8322</v>
      </c>
      <c r="R967" t="s">
        <v>8324</v>
      </c>
      <c r="S967" s="10">
        <f t="shared" si="92"/>
        <v>42636.808402777773</v>
      </c>
      <c r="T967" s="10">
        <f t="shared" si="93"/>
        <v>42668.957638888889</v>
      </c>
      <c r="U967" s="9">
        <f t="shared" si="94"/>
        <v>32</v>
      </c>
      <c r="V967">
        <f>D967*VLOOKUP(H967,CURR,2)</f>
        <v>25000</v>
      </c>
      <c r="W967">
        <f>E967*VLOOKUP(H967,CURR,2)</f>
        <v>298</v>
      </c>
      <c r="X967" s="11">
        <f t="shared" si="95"/>
        <v>1.192E-2</v>
      </c>
    </row>
    <row r="968" spans="1:2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9">
        <f t="shared" si="91"/>
        <v>59.2</v>
      </c>
      <c r="Q968" t="s">
        <v>8322</v>
      </c>
      <c r="R968" t="s">
        <v>8324</v>
      </c>
      <c r="S968" s="10">
        <f t="shared" si="92"/>
        <v>42619.427453703705</v>
      </c>
      <c r="T968" s="10">
        <f t="shared" si="93"/>
        <v>42649.427453703705</v>
      </c>
      <c r="U968" s="9">
        <f t="shared" si="94"/>
        <v>30</v>
      </c>
      <c r="V968">
        <f>D968*VLOOKUP(H968,CURR,2)</f>
        <v>12000</v>
      </c>
      <c r="W968">
        <f>E968*VLOOKUP(H968,CURR,2)</f>
        <v>1776</v>
      </c>
      <c r="X968" s="11">
        <f t="shared" si="95"/>
        <v>0.14799999999999999</v>
      </c>
    </row>
    <row r="969" spans="1:2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9">
        <f t="shared" si="91"/>
        <v>43.97530864197531</v>
      </c>
      <c r="Q969" t="s">
        <v>8322</v>
      </c>
      <c r="R969" t="s">
        <v>8324</v>
      </c>
      <c r="S969" s="10">
        <f t="shared" si="92"/>
        <v>42422.045995370368</v>
      </c>
      <c r="T969" s="10">
        <f t="shared" si="93"/>
        <v>42482.004328703704</v>
      </c>
      <c r="U969" s="9">
        <f t="shared" si="94"/>
        <v>59</v>
      </c>
      <c r="V969">
        <f>D969*VLOOKUP(H969,CURR,2)</f>
        <v>20000</v>
      </c>
      <c r="W969">
        <f>E969*VLOOKUP(H969,CURR,2)</f>
        <v>3562</v>
      </c>
      <c r="X969" s="11">
        <f t="shared" si="95"/>
        <v>0.17810000000000001</v>
      </c>
    </row>
    <row r="970" spans="1:2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9">
        <f t="shared" si="91"/>
        <v>26.5</v>
      </c>
      <c r="Q970" t="s">
        <v>8322</v>
      </c>
      <c r="R970" t="s">
        <v>8324</v>
      </c>
      <c r="S970" s="10">
        <f t="shared" si="92"/>
        <v>41836.639282407406</v>
      </c>
      <c r="T970" s="10">
        <f t="shared" si="93"/>
        <v>41866.639282407406</v>
      </c>
      <c r="U970" s="9">
        <f t="shared" si="94"/>
        <v>30</v>
      </c>
      <c r="V970">
        <f>D970*VLOOKUP(H970,CURR,2)</f>
        <v>8000</v>
      </c>
      <c r="W970">
        <f>E970*VLOOKUP(H970,CURR,2)</f>
        <v>106</v>
      </c>
      <c r="X970" s="11">
        <f t="shared" si="95"/>
        <v>1.325E-2</v>
      </c>
    </row>
    <row r="971" spans="1:2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9">
        <f t="shared" si="91"/>
        <v>1272.7272727272727</v>
      </c>
      <c r="Q971" t="s">
        <v>8322</v>
      </c>
      <c r="R971" t="s">
        <v>8324</v>
      </c>
      <c r="S971" s="10">
        <f t="shared" si="92"/>
        <v>42742.094988425924</v>
      </c>
      <c r="T971" s="10">
        <f t="shared" si="93"/>
        <v>42775.094988425924</v>
      </c>
      <c r="U971" s="9">
        <f t="shared" si="94"/>
        <v>33</v>
      </c>
      <c r="V971">
        <f>D971*VLOOKUP(H971,CURR,2)</f>
        <v>1470</v>
      </c>
      <c r="W971">
        <f>E971*VLOOKUP(H971,CURR,2)</f>
        <v>686</v>
      </c>
      <c r="X971" s="11">
        <f t="shared" si="95"/>
        <v>0.46666666666666667</v>
      </c>
    </row>
    <row r="972" spans="1:2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9">
        <f t="shared" si="91"/>
        <v>164</v>
      </c>
      <c r="Q972" t="s">
        <v>8322</v>
      </c>
      <c r="R972" t="s">
        <v>8324</v>
      </c>
      <c r="S972" s="10">
        <f t="shared" si="92"/>
        <v>42721.012187499997</v>
      </c>
      <c r="T972" s="10">
        <f t="shared" si="93"/>
        <v>42757.999305555553</v>
      </c>
      <c r="U972" s="9">
        <f t="shared" si="94"/>
        <v>36</v>
      </c>
      <c r="V972">
        <f>D972*VLOOKUP(H972,CURR,2)</f>
        <v>3800</v>
      </c>
      <c r="W972">
        <f>E972*VLOOKUP(H972,CURR,2)</f>
        <v>1744.96</v>
      </c>
      <c r="X972" s="11">
        <f t="shared" si="95"/>
        <v>0.4592</v>
      </c>
    </row>
    <row r="973" spans="1:2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9">
        <f t="shared" si="91"/>
        <v>45.2</v>
      </c>
      <c r="Q973" t="s">
        <v>8322</v>
      </c>
      <c r="R973" t="s">
        <v>8324</v>
      </c>
      <c r="S973" s="10">
        <f t="shared" si="92"/>
        <v>42111.500694444439</v>
      </c>
      <c r="T973" s="10">
        <f t="shared" si="93"/>
        <v>42156.500694444439</v>
      </c>
      <c r="U973" s="9">
        <f t="shared" si="94"/>
        <v>45</v>
      </c>
      <c r="V973">
        <f>D973*VLOOKUP(H973,CURR,2)</f>
        <v>100000</v>
      </c>
      <c r="W973">
        <f>E973*VLOOKUP(H973,CURR,2)</f>
        <v>226</v>
      </c>
      <c r="X973" s="11">
        <f t="shared" si="95"/>
        <v>2.2599999999999999E-3</v>
      </c>
    </row>
    <row r="974" spans="1:2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9">
        <f t="shared" si="91"/>
        <v>153.88888888888889</v>
      </c>
      <c r="Q974" t="s">
        <v>8322</v>
      </c>
      <c r="R974" t="s">
        <v>8324</v>
      </c>
      <c r="S974" s="10">
        <f t="shared" si="92"/>
        <v>41856.657384259255</v>
      </c>
      <c r="T974" s="10">
        <f t="shared" si="93"/>
        <v>41886.082638888889</v>
      </c>
      <c r="U974" s="9">
        <f t="shared" si="94"/>
        <v>29</v>
      </c>
      <c r="V974">
        <f>D974*VLOOKUP(H974,CURR,2)</f>
        <v>20000</v>
      </c>
      <c r="W974">
        <f>E974*VLOOKUP(H974,CURR,2)</f>
        <v>6925</v>
      </c>
      <c r="X974" s="11">
        <f t="shared" si="95"/>
        <v>0.34625</v>
      </c>
    </row>
    <row r="975" spans="1:2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9">
        <f t="shared" si="91"/>
        <v>51.375</v>
      </c>
      <c r="Q975" t="s">
        <v>8322</v>
      </c>
      <c r="R975" t="s">
        <v>8324</v>
      </c>
      <c r="S975" s="10">
        <f t="shared" si="92"/>
        <v>42256.806631944441</v>
      </c>
      <c r="T975" s="10">
        <f t="shared" si="93"/>
        <v>42316.848298611112</v>
      </c>
      <c r="U975" s="9">
        <f t="shared" si="94"/>
        <v>60</v>
      </c>
      <c r="V975">
        <f>D975*VLOOKUP(H975,CURR,2)</f>
        <v>20000</v>
      </c>
      <c r="W975">
        <f>E975*VLOOKUP(H975,CURR,2)</f>
        <v>411</v>
      </c>
      <c r="X975" s="11">
        <f t="shared" si="95"/>
        <v>2.0549999999999999E-2</v>
      </c>
    </row>
    <row r="976" spans="1:2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9">
        <f t="shared" si="91"/>
        <v>93.333333333333329</v>
      </c>
      <c r="Q976" t="s">
        <v>8322</v>
      </c>
      <c r="R976" t="s">
        <v>8324</v>
      </c>
      <c r="S976" s="10">
        <f t="shared" si="92"/>
        <v>42424.541157407402</v>
      </c>
      <c r="T976" s="10">
        <f t="shared" si="93"/>
        <v>42454.499490740738</v>
      </c>
      <c r="U976" s="9">
        <f t="shared" si="94"/>
        <v>29</v>
      </c>
      <c r="V976">
        <f>D976*VLOOKUP(H976,CURR,2)</f>
        <v>50000</v>
      </c>
      <c r="W976">
        <f>E976*VLOOKUP(H976,CURR,2)</f>
        <v>280</v>
      </c>
      <c r="X976" s="11">
        <f t="shared" si="95"/>
        <v>5.5999999999999999E-3</v>
      </c>
    </row>
    <row r="977" spans="1:2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9">
        <f t="shared" si="91"/>
        <v>108.625</v>
      </c>
      <c r="Q977" t="s">
        <v>8322</v>
      </c>
      <c r="R977" t="s">
        <v>8324</v>
      </c>
      <c r="S977" s="10">
        <f t="shared" si="92"/>
        <v>42489.488252314812</v>
      </c>
      <c r="T977" s="10">
        <f t="shared" si="93"/>
        <v>42549.488252314812</v>
      </c>
      <c r="U977" s="9">
        <f t="shared" si="94"/>
        <v>60</v>
      </c>
      <c r="V977">
        <f>D977*VLOOKUP(H977,CURR,2)</f>
        <v>100000</v>
      </c>
      <c r="W977">
        <f>E977*VLOOKUP(H977,CURR,2)</f>
        <v>2607</v>
      </c>
      <c r="X977" s="11">
        <f t="shared" si="95"/>
        <v>2.6069999999999999E-2</v>
      </c>
    </row>
    <row r="978" spans="1:2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9">
        <f t="shared" si="91"/>
        <v>160.5</v>
      </c>
      <c r="Q978" t="s">
        <v>8322</v>
      </c>
      <c r="R978" t="s">
        <v>8324</v>
      </c>
      <c r="S978" s="10">
        <f t="shared" si="92"/>
        <v>42184.850659722222</v>
      </c>
      <c r="T978" s="10">
        <f t="shared" si="93"/>
        <v>42229.850659722222</v>
      </c>
      <c r="U978" s="9">
        <f t="shared" si="94"/>
        <v>45</v>
      </c>
      <c r="V978">
        <f>D978*VLOOKUP(H978,CURR,2)</f>
        <v>108000</v>
      </c>
      <c r="W978">
        <f>E978*VLOOKUP(H978,CURR,2)</f>
        <v>2080.08</v>
      </c>
      <c r="X978" s="11">
        <f t="shared" si="95"/>
        <v>1.9259999999999999E-2</v>
      </c>
    </row>
    <row r="979" spans="1:2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9">
        <f t="shared" si="91"/>
        <v>75.75</v>
      </c>
      <c r="Q979" t="s">
        <v>8322</v>
      </c>
      <c r="R979" t="s">
        <v>8324</v>
      </c>
      <c r="S979" s="10">
        <f t="shared" si="92"/>
        <v>42391.733761574076</v>
      </c>
      <c r="T979" s="10">
        <f t="shared" si="93"/>
        <v>42421.733761574076</v>
      </c>
      <c r="U979" s="9">
        <f t="shared" si="94"/>
        <v>30</v>
      </c>
      <c r="V979">
        <f>D979*VLOOKUP(H979,CURR,2)</f>
        <v>3050.9999999999995</v>
      </c>
      <c r="W979">
        <f>E979*VLOOKUP(H979,CURR,2)</f>
        <v>1027.1699999999998</v>
      </c>
      <c r="X979" s="11">
        <f t="shared" si="95"/>
        <v>0.33666666666666667</v>
      </c>
    </row>
    <row r="980" spans="1:2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9">
        <f t="shared" si="91"/>
        <v>790.83739837398377</v>
      </c>
      <c r="Q980" t="s">
        <v>8322</v>
      </c>
      <c r="R980" t="s">
        <v>8324</v>
      </c>
      <c r="S980" s="10">
        <f t="shared" si="92"/>
        <v>42395.100706018515</v>
      </c>
      <c r="T980" s="10">
        <f t="shared" si="93"/>
        <v>42425.100706018515</v>
      </c>
      <c r="U980" s="9">
        <f t="shared" si="94"/>
        <v>30</v>
      </c>
      <c r="V980">
        <f>D980*VLOOKUP(H980,CURR,2)</f>
        <v>19017.79</v>
      </c>
      <c r="W980">
        <f>E980*VLOOKUP(H980,CURR,2)</f>
        <v>10700.03</v>
      </c>
      <c r="X980" s="11">
        <f t="shared" si="95"/>
        <v>0.5626326718299024</v>
      </c>
    </row>
    <row r="981" spans="1:2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9">
        <f t="shared" si="91"/>
        <v>301.93916666666667</v>
      </c>
      <c r="Q981" t="s">
        <v>8322</v>
      </c>
      <c r="R981" t="s">
        <v>8324</v>
      </c>
      <c r="S981" s="10">
        <f t="shared" si="92"/>
        <v>42506.208657407406</v>
      </c>
      <c r="T981" s="10">
        <f t="shared" si="93"/>
        <v>42541.582638888889</v>
      </c>
      <c r="U981" s="9">
        <f t="shared" si="94"/>
        <v>35</v>
      </c>
      <c r="V981">
        <f>D981*VLOOKUP(H981,CURR,2)</f>
        <v>35000</v>
      </c>
      <c r="W981">
        <f>E981*VLOOKUP(H981,CURR,2)</f>
        <v>28986.16</v>
      </c>
      <c r="X981" s="11">
        <f t="shared" si="95"/>
        <v>0.82817600000000002</v>
      </c>
    </row>
    <row r="982" spans="1:2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9">
        <f t="shared" si="91"/>
        <v>47.935483870967744</v>
      </c>
      <c r="Q982" t="s">
        <v>8322</v>
      </c>
      <c r="R982" t="s">
        <v>8324</v>
      </c>
      <c r="S982" s="10">
        <f t="shared" si="92"/>
        <v>41928.695856481478</v>
      </c>
      <c r="T982" s="10">
        <f t="shared" si="93"/>
        <v>41973.737523148149</v>
      </c>
      <c r="U982" s="9">
        <f t="shared" si="94"/>
        <v>45</v>
      </c>
      <c r="V982">
        <f>D982*VLOOKUP(H982,CURR,2)</f>
        <v>10000</v>
      </c>
      <c r="W982">
        <f>E982*VLOOKUP(H982,CURR,2)</f>
        <v>1486</v>
      </c>
      <c r="X982" s="11">
        <f t="shared" si="95"/>
        <v>0.14860000000000001</v>
      </c>
    </row>
    <row r="983" spans="1:2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9">
        <f t="shared" si="91"/>
        <v>2.75</v>
      </c>
      <c r="Q983" t="s">
        <v>8322</v>
      </c>
      <c r="R983" t="s">
        <v>8324</v>
      </c>
      <c r="S983" s="10">
        <f t="shared" si="92"/>
        <v>41830.738680555551</v>
      </c>
      <c r="T983" s="10">
        <f t="shared" si="93"/>
        <v>41860.738680555551</v>
      </c>
      <c r="U983" s="9">
        <f t="shared" si="94"/>
        <v>30</v>
      </c>
      <c r="V983">
        <f>D983*VLOOKUP(H983,CURR,2)</f>
        <v>88888</v>
      </c>
      <c r="W983">
        <f>E983*VLOOKUP(H983,CURR,2)</f>
        <v>11</v>
      </c>
      <c r="X983" s="11">
        <f t="shared" si="95"/>
        <v>1.2375123751237513E-4</v>
      </c>
    </row>
    <row r="984" spans="1:2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9">
        <f t="shared" si="91"/>
        <v>1</v>
      </c>
      <c r="Q984" t="s">
        <v>8322</v>
      </c>
      <c r="R984" t="s">
        <v>8324</v>
      </c>
      <c r="S984" s="10">
        <f t="shared" si="92"/>
        <v>42615.544976851852</v>
      </c>
      <c r="T984" s="10">
        <f t="shared" si="93"/>
        <v>42645.544976851852</v>
      </c>
      <c r="U984" s="9">
        <f t="shared" si="94"/>
        <v>30</v>
      </c>
      <c r="V984">
        <f>D984*VLOOKUP(H984,CURR,2)</f>
        <v>17500</v>
      </c>
      <c r="W984">
        <f>E984*VLOOKUP(H984,CURR,2)</f>
        <v>3</v>
      </c>
      <c r="X984" s="11">
        <f t="shared" si="95"/>
        <v>1.7142857142857143E-4</v>
      </c>
    </row>
    <row r="985" spans="1:2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9">
        <f t="shared" si="91"/>
        <v>171.79329608938548</v>
      </c>
      <c r="Q985" t="s">
        <v>8322</v>
      </c>
      <c r="R985" t="s">
        <v>8324</v>
      </c>
      <c r="S985" s="10">
        <f t="shared" si="92"/>
        <v>42574.459317129622</v>
      </c>
      <c r="T985" s="10">
        <f t="shared" si="93"/>
        <v>42605.662499999999</v>
      </c>
      <c r="U985" s="9">
        <f t="shared" si="94"/>
        <v>31</v>
      </c>
      <c r="V985">
        <f>D985*VLOOKUP(H985,CURR,2)</f>
        <v>117767.46999999999</v>
      </c>
      <c r="W985">
        <f>E985*VLOOKUP(H985,CURR,2)</f>
        <v>34748.629999999997</v>
      </c>
      <c r="X985" s="11">
        <f t="shared" si="95"/>
        <v>0.29506136117214715</v>
      </c>
    </row>
    <row r="986" spans="1:2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9">
        <f t="shared" si="91"/>
        <v>35.333333333333336</v>
      </c>
      <c r="Q986" t="s">
        <v>8322</v>
      </c>
      <c r="R986" t="s">
        <v>8324</v>
      </c>
      <c r="S986" s="10">
        <f t="shared" si="92"/>
        <v>42060.907499999994</v>
      </c>
      <c r="T986" s="10">
        <f t="shared" si="93"/>
        <v>42090.86583333333</v>
      </c>
      <c r="U986" s="9">
        <f t="shared" si="94"/>
        <v>29</v>
      </c>
      <c r="V986">
        <f>D986*VLOOKUP(H986,CURR,2)</f>
        <v>10000</v>
      </c>
      <c r="W986">
        <f>E986*VLOOKUP(H986,CURR,2)</f>
        <v>106</v>
      </c>
      <c r="X986" s="11">
        <f t="shared" si="95"/>
        <v>1.06E-2</v>
      </c>
    </row>
    <row r="987" spans="1:2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9">
        <f t="shared" si="91"/>
        <v>82.086956521739125</v>
      </c>
      <c r="Q987" t="s">
        <v>8322</v>
      </c>
      <c r="R987" t="s">
        <v>8324</v>
      </c>
      <c r="S987" s="10">
        <f t="shared" si="92"/>
        <v>42339.759375000001</v>
      </c>
      <c r="T987" s="10">
        <f t="shared" si="93"/>
        <v>42369.749999999993</v>
      </c>
      <c r="U987" s="9">
        <f t="shared" si="94"/>
        <v>29</v>
      </c>
      <c r="V987">
        <f>D987*VLOOKUP(H987,CURR,2)</f>
        <v>33900</v>
      </c>
      <c r="W987">
        <f>E987*VLOOKUP(H987,CURR,2)</f>
        <v>2133.4399999999996</v>
      </c>
      <c r="X987" s="11">
        <f t="shared" si="95"/>
        <v>6.2933333333333327E-2</v>
      </c>
    </row>
    <row r="988" spans="1:2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9">
        <f t="shared" si="91"/>
        <v>110.8695652173913</v>
      </c>
      <c r="Q988" t="s">
        <v>8322</v>
      </c>
      <c r="R988" t="s">
        <v>8324</v>
      </c>
      <c r="S988" s="10">
        <f t="shared" si="92"/>
        <v>42324.559027777774</v>
      </c>
      <c r="T988" s="10">
        <f t="shared" si="93"/>
        <v>42378.791666666664</v>
      </c>
      <c r="U988" s="9">
        <f t="shared" si="94"/>
        <v>54</v>
      </c>
      <c r="V988">
        <f>D988*VLOOKUP(H988,CURR,2)</f>
        <v>25600</v>
      </c>
      <c r="W988">
        <f>E988*VLOOKUP(H988,CURR,2)</f>
        <v>3264</v>
      </c>
      <c r="X988" s="11">
        <f t="shared" si="95"/>
        <v>0.1275</v>
      </c>
    </row>
    <row r="989" spans="1:2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9">
        <f t="shared" si="91"/>
        <v>161.21951219512195</v>
      </c>
      <c r="Q989" t="s">
        <v>8322</v>
      </c>
      <c r="R989" t="s">
        <v>8324</v>
      </c>
      <c r="S989" s="10">
        <f t="shared" si="92"/>
        <v>41773.086226851847</v>
      </c>
      <c r="T989" s="10">
        <f t="shared" si="93"/>
        <v>41813.086226851847</v>
      </c>
      <c r="U989" s="9">
        <f t="shared" si="94"/>
        <v>40</v>
      </c>
      <c r="V989">
        <f>D989*VLOOKUP(H989,CURR,2)</f>
        <v>56499.999999999993</v>
      </c>
      <c r="W989">
        <f>E989*VLOOKUP(H989,CURR,2)</f>
        <v>7469.2999999999993</v>
      </c>
      <c r="X989" s="11">
        <f t="shared" si="95"/>
        <v>0.13220000000000001</v>
      </c>
    </row>
    <row r="990" spans="1:2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 t="e">
        <f t="shared" si="91"/>
        <v>#DIV/0!</v>
      </c>
      <c r="Q990" t="s">
        <v>8322</v>
      </c>
      <c r="R990" t="s">
        <v>8324</v>
      </c>
      <c r="S990" s="10">
        <f t="shared" si="92"/>
        <v>42614.148437499993</v>
      </c>
      <c r="T990" s="10">
        <f t="shared" si="93"/>
        <v>42644.148437499993</v>
      </c>
      <c r="U990" s="9">
        <f t="shared" si="94"/>
        <v>30</v>
      </c>
      <c r="V990">
        <f>D990*VLOOKUP(H990,CURR,2)</f>
        <v>5649.9999999999991</v>
      </c>
      <c r="W990">
        <f>E990*VLOOKUP(H990,CURR,2)</f>
        <v>0</v>
      </c>
      <c r="X990" s="11">
        <f t="shared" si="95"/>
        <v>0</v>
      </c>
    </row>
    <row r="991" spans="1:2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9">
        <f t="shared" si="91"/>
        <v>52.40625</v>
      </c>
      <c r="Q991" t="s">
        <v>8322</v>
      </c>
      <c r="R991" t="s">
        <v>8324</v>
      </c>
      <c r="S991" s="10">
        <f t="shared" si="92"/>
        <v>42611.725636574069</v>
      </c>
      <c r="T991" s="10">
        <f t="shared" si="93"/>
        <v>42641.725636574069</v>
      </c>
      <c r="U991" s="9">
        <f t="shared" si="94"/>
        <v>30</v>
      </c>
      <c r="V991">
        <f>D991*VLOOKUP(H991,CURR,2)</f>
        <v>10000</v>
      </c>
      <c r="W991">
        <f>E991*VLOOKUP(H991,CURR,2)</f>
        <v>1677</v>
      </c>
      <c r="X991" s="11">
        <f t="shared" si="95"/>
        <v>0.16769999999999999</v>
      </c>
    </row>
    <row r="992" spans="1:2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9">
        <f t="shared" si="91"/>
        <v>13</v>
      </c>
      <c r="Q992" t="s">
        <v>8322</v>
      </c>
      <c r="R992" t="s">
        <v>8324</v>
      </c>
      <c r="S992" s="10">
        <f t="shared" si="92"/>
        <v>41855.575972222221</v>
      </c>
      <c r="T992" s="10">
        <f t="shared" si="93"/>
        <v>41885.575972222221</v>
      </c>
      <c r="U992" s="9">
        <f t="shared" si="94"/>
        <v>30</v>
      </c>
      <c r="V992">
        <f>D992*VLOOKUP(H992,CURR,2)</f>
        <v>25000</v>
      </c>
      <c r="W992">
        <f>E992*VLOOKUP(H992,CURR,2)</f>
        <v>26</v>
      </c>
      <c r="X992" s="11">
        <f t="shared" si="95"/>
        <v>1.0399999999999999E-3</v>
      </c>
    </row>
    <row r="993" spans="1:2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9">
        <f t="shared" si="91"/>
        <v>30.285714285714285</v>
      </c>
      <c r="Q993" t="s">
        <v>8322</v>
      </c>
      <c r="R993" t="s">
        <v>8324</v>
      </c>
      <c r="S993" s="10">
        <f t="shared" si="92"/>
        <v>42538.548472222225</v>
      </c>
      <c r="T993" s="10">
        <f t="shared" si="93"/>
        <v>42563.57708333333</v>
      </c>
      <c r="U993" s="9">
        <f t="shared" si="94"/>
        <v>25</v>
      </c>
      <c r="V993">
        <f>D993*VLOOKUP(H993,CURR,2)</f>
        <v>6400</v>
      </c>
      <c r="W993">
        <f>E993*VLOOKUP(H993,CURR,2)</f>
        <v>271.36</v>
      </c>
      <c r="X993" s="11">
        <f t="shared" si="95"/>
        <v>4.24E-2</v>
      </c>
    </row>
    <row r="994" spans="1:2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9">
        <f t="shared" si="91"/>
        <v>116.75</v>
      </c>
      <c r="Q994" t="s">
        <v>8322</v>
      </c>
      <c r="R994" t="s">
        <v>8324</v>
      </c>
      <c r="S994" s="10">
        <f t="shared" si="92"/>
        <v>42437.71665509259</v>
      </c>
      <c r="T994" s="10">
        <f t="shared" si="93"/>
        <v>42497.674988425926</v>
      </c>
      <c r="U994" s="9">
        <f t="shared" si="94"/>
        <v>59</v>
      </c>
      <c r="V994">
        <f>D994*VLOOKUP(H994,CURR,2)</f>
        <v>100000</v>
      </c>
      <c r="W994">
        <f>E994*VLOOKUP(H994,CURR,2)</f>
        <v>467</v>
      </c>
      <c r="X994" s="11">
        <f t="shared" si="95"/>
        <v>4.6699999999999997E-3</v>
      </c>
    </row>
    <row r="995" spans="1:2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9">
        <f t="shared" si="91"/>
        <v>89.59693877551021</v>
      </c>
      <c r="Q995" t="s">
        <v>8322</v>
      </c>
      <c r="R995" t="s">
        <v>8324</v>
      </c>
      <c r="S995" s="10">
        <f t="shared" si="92"/>
        <v>42652.756574074076</v>
      </c>
      <c r="T995" s="10">
        <f t="shared" si="93"/>
        <v>42685.999999999993</v>
      </c>
      <c r="U995" s="9">
        <f t="shared" si="94"/>
        <v>33</v>
      </c>
      <c r="V995">
        <f>D995*VLOOKUP(H995,CURR,2)</f>
        <v>70000</v>
      </c>
      <c r="W995">
        <f>E995*VLOOKUP(H995,CURR,2)</f>
        <v>17561</v>
      </c>
      <c r="X995" s="11">
        <f t="shared" si="95"/>
        <v>0.25087142857142858</v>
      </c>
    </row>
    <row r="996" spans="1:2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9">
        <f t="shared" si="91"/>
        <v>424.45454545454544</v>
      </c>
      <c r="Q996" t="s">
        <v>8322</v>
      </c>
      <c r="R996" t="s">
        <v>8324</v>
      </c>
      <c r="S996" s="10">
        <f t="shared" si="92"/>
        <v>41921.054745370369</v>
      </c>
      <c r="T996" s="10">
        <f t="shared" si="93"/>
        <v>41973.749305555553</v>
      </c>
      <c r="U996" s="9">
        <f t="shared" si="94"/>
        <v>52</v>
      </c>
      <c r="V996">
        <f>D996*VLOOKUP(H996,CURR,2)</f>
        <v>200000</v>
      </c>
      <c r="W996">
        <f>E996*VLOOKUP(H996,CURR,2)</f>
        <v>4669</v>
      </c>
      <c r="X996" s="11">
        <f t="shared" si="95"/>
        <v>2.3345000000000001E-2</v>
      </c>
    </row>
    <row r="997" spans="1:2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9">
        <f t="shared" si="91"/>
        <v>80.666666666666671</v>
      </c>
      <c r="Q997" t="s">
        <v>8322</v>
      </c>
      <c r="R997" t="s">
        <v>8324</v>
      </c>
      <c r="S997" s="10">
        <f t="shared" si="92"/>
        <v>41947.732407407406</v>
      </c>
      <c r="T997" s="10">
        <f t="shared" si="93"/>
        <v>41972.458333333336</v>
      </c>
      <c r="U997" s="9">
        <f t="shared" si="94"/>
        <v>24</v>
      </c>
      <c r="V997">
        <f>D997*VLOOKUP(H997,CURR,2)</f>
        <v>10000</v>
      </c>
      <c r="W997">
        <f>E997*VLOOKUP(H997,CURR,2)</f>
        <v>726</v>
      </c>
      <c r="X997" s="11">
        <f t="shared" si="95"/>
        <v>7.2599999999999998E-2</v>
      </c>
    </row>
    <row r="998" spans="1:2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9">
        <f t="shared" si="91"/>
        <v>13</v>
      </c>
      <c r="Q998" t="s">
        <v>8322</v>
      </c>
      <c r="R998" t="s">
        <v>8324</v>
      </c>
      <c r="S998" s="10">
        <f t="shared" si="92"/>
        <v>41817.658101851848</v>
      </c>
      <c r="T998" s="10">
        <f t="shared" si="93"/>
        <v>41847.435416666667</v>
      </c>
      <c r="U998" s="9">
        <f t="shared" si="94"/>
        <v>29</v>
      </c>
      <c r="V998">
        <f>D998*VLOOKUP(H998,CURR,2)</f>
        <v>4000</v>
      </c>
      <c r="W998">
        <f>E998*VLOOKUP(H998,CURR,2)</f>
        <v>65</v>
      </c>
      <c r="X998" s="11">
        <f t="shared" si="95"/>
        <v>1.6250000000000001E-2</v>
      </c>
    </row>
    <row r="999" spans="1:2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9">
        <f t="shared" si="91"/>
        <v>8.125</v>
      </c>
      <c r="Q999" t="s">
        <v>8322</v>
      </c>
      <c r="R999" t="s">
        <v>8324</v>
      </c>
      <c r="S999" s="10">
        <f t="shared" si="92"/>
        <v>41940.894641203704</v>
      </c>
      <c r="T999" s="10">
        <f t="shared" si="93"/>
        <v>41970.936307870368</v>
      </c>
      <c r="U999" s="9">
        <f t="shared" si="94"/>
        <v>30</v>
      </c>
      <c r="V999">
        <f>D999*VLOOKUP(H999,CURR,2)</f>
        <v>5000</v>
      </c>
      <c r="W999">
        <f>E999*VLOOKUP(H999,CURR,2)</f>
        <v>65</v>
      </c>
      <c r="X999" s="11">
        <f t="shared" si="95"/>
        <v>1.2999999999999999E-2</v>
      </c>
    </row>
    <row r="1000" spans="1:2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9">
        <f t="shared" si="91"/>
        <v>153.42794759825327</v>
      </c>
      <c r="Q1000" t="s">
        <v>8322</v>
      </c>
      <c r="R1000" t="s">
        <v>8324</v>
      </c>
      <c r="S1000" s="10">
        <f t="shared" si="92"/>
        <v>42281.960659722223</v>
      </c>
      <c r="T1000" s="10">
        <f t="shared" si="93"/>
        <v>42327.002326388887</v>
      </c>
      <c r="U1000" s="9">
        <f t="shared" si="94"/>
        <v>45</v>
      </c>
      <c r="V1000">
        <f>D1000*VLOOKUP(H1000,CURR,2)</f>
        <v>45600</v>
      </c>
      <c r="W1000">
        <f>E1000*VLOOKUP(H1000,CURR,2)</f>
        <v>26702.6</v>
      </c>
      <c r="X1000" s="11">
        <f t="shared" si="95"/>
        <v>0.58558333333333334</v>
      </c>
    </row>
    <row r="1001" spans="1:2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9">
        <f t="shared" si="91"/>
        <v>292.07499999999999</v>
      </c>
      <c r="Q1001" t="s">
        <v>8322</v>
      </c>
      <c r="R1001" t="s">
        <v>8324</v>
      </c>
      <c r="S1001" s="10">
        <f t="shared" si="92"/>
        <v>41926.091319444444</v>
      </c>
      <c r="T1001" s="10">
        <f t="shared" si="93"/>
        <v>41956.126388888886</v>
      </c>
      <c r="U1001" s="9">
        <f t="shared" si="94"/>
        <v>30</v>
      </c>
      <c r="V1001">
        <f>D1001*VLOOKUP(H1001,CURR,2)</f>
        <v>114000</v>
      </c>
      <c r="W1001">
        <f>E1001*VLOOKUP(H1001,CURR,2)</f>
        <v>8879.08</v>
      </c>
      <c r="X1001" s="11">
        <f t="shared" si="95"/>
        <v>7.788666666666666E-2</v>
      </c>
    </row>
    <row r="1002" spans="1:2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9">
        <f t="shared" si="91"/>
        <v>3304</v>
      </c>
      <c r="Q1002" t="s">
        <v>8322</v>
      </c>
      <c r="R1002" t="s">
        <v>8324</v>
      </c>
      <c r="S1002" s="10">
        <f t="shared" si="92"/>
        <v>42748.851388888885</v>
      </c>
      <c r="T1002" s="10">
        <f t="shared" si="93"/>
        <v>42808.80972222222</v>
      </c>
      <c r="U1002" s="9">
        <f t="shared" si="94"/>
        <v>59</v>
      </c>
      <c r="V1002">
        <f>D1002*VLOOKUP(H1002,CURR,2)</f>
        <v>894700</v>
      </c>
      <c r="W1002">
        <f>E1002*VLOOKUP(H1002,CURR,2)</f>
        <v>19824</v>
      </c>
      <c r="X1002" s="11">
        <f t="shared" si="95"/>
        <v>2.2157147647256063E-2</v>
      </c>
    </row>
    <row r="1003" spans="1:2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9">
        <f t="shared" si="91"/>
        <v>1300</v>
      </c>
      <c r="Q1003" t="s">
        <v>8322</v>
      </c>
      <c r="R1003" t="s">
        <v>8324</v>
      </c>
      <c r="S1003" s="10">
        <f t="shared" si="92"/>
        <v>42720.511724537035</v>
      </c>
      <c r="T1003" s="10">
        <f t="shared" si="93"/>
        <v>42765.511724537035</v>
      </c>
      <c r="U1003" s="9">
        <f t="shared" si="94"/>
        <v>45</v>
      </c>
      <c r="V1003">
        <f>D1003*VLOOKUP(H1003,CURR,2)</f>
        <v>6400</v>
      </c>
      <c r="W1003">
        <f>E1003*VLOOKUP(H1003,CURR,2)</f>
        <v>6656</v>
      </c>
      <c r="X1003" s="11">
        <f t="shared" si="95"/>
        <v>1.04</v>
      </c>
    </row>
    <row r="1004" spans="1:2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9">
        <f t="shared" si="91"/>
        <v>134.54545454545453</v>
      </c>
      <c r="Q1004" t="s">
        <v>8322</v>
      </c>
      <c r="R1004" t="s">
        <v>8324</v>
      </c>
      <c r="S1004" s="10">
        <f t="shared" si="92"/>
        <v>42325.475856481477</v>
      </c>
      <c r="T1004" s="10">
        <f t="shared" si="93"/>
        <v>42355.040972222218</v>
      </c>
      <c r="U1004" s="9">
        <f t="shared" si="94"/>
        <v>29</v>
      </c>
      <c r="V1004">
        <f>D1004*VLOOKUP(H1004,CURR,2)</f>
        <v>9999</v>
      </c>
      <c r="W1004">
        <f>E1004*VLOOKUP(H1004,CURR,2)</f>
        <v>2960</v>
      </c>
      <c r="X1004" s="11">
        <f t="shared" si="95"/>
        <v>0.29602960296029601</v>
      </c>
    </row>
    <row r="1005" spans="1:2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9">
        <f t="shared" si="91"/>
        <v>214.06666666666666</v>
      </c>
      <c r="Q1005" t="s">
        <v>8322</v>
      </c>
      <c r="R1005" t="s">
        <v>8324</v>
      </c>
      <c r="S1005" s="10">
        <f t="shared" si="92"/>
        <v>42780.500706018516</v>
      </c>
      <c r="T1005" s="10">
        <f t="shared" si="93"/>
        <v>42810.459039351852</v>
      </c>
      <c r="U1005" s="9">
        <f t="shared" si="94"/>
        <v>29</v>
      </c>
      <c r="V1005">
        <f>D1005*VLOOKUP(H1005,CURR,2)</f>
        <v>22599.999999999996</v>
      </c>
      <c r="W1005">
        <f>E1005*VLOOKUP(H1005,CURR,2)</f>
        <v>3628.43</v>
      </c>
      <c r="X1005" s="11">
        <f t="shared" si="95"/>
        <v>0.16055000000000003</v>
      </c>
    </row>
    <row r="1006" spans="1:2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9">
        <f t="shared" si="91"/>
        <v>216.33684210526314</v>
      </c>
      <c r="Q1006" t="s">
        <v>8322</v>
      </c>
      <c r="R1006" t="s">
        <v>8324</v>
      </c>
      <c r="S1006" s="10">
        <f t="shared" si="92"/>
        <v>42388.5003125</v>
      </c>
      <c r="T1006" s="10">
        <f t="shared" si="93"/>
        <v>42418.5003125</v>
      </c>
      <c r="U1006" s="9">
        <f t="shared" si="94"/>
        <v>30</v>
      </c>
      <c r="V1006">
        <f>D1006*VLOOKUP(H1006,CURR,2)</f>
        <v>25000</v>
      </c>
      <c r="W1006">
        <f>E1006*VLOOKUP(H1006,CURR,2)</f>
        <v>20552</v>
      </c>
      <c r="X1006" s="11">
        <f t="shared" si="95"/>
        <v>0.82208000000000003</v>
      </c>
    </row>
    <row r="1007" spans="1:2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9">
        <f t="shared" si="91"/>
        <v>932.31055900621118</v>
      </c>
      <c r="Q1007" t="s">
        <v>8322</v>
      </c>
      <c r="R1007" t="s">
        <v>8324</v>
      </c>
      <c r="S1007" s="10">
        <f t="shared" si="92"/>
        <v>42276.41646990741</v>
      </c>
      <c r="T1007" s="10">
        <f t="shared" si="93"/>
        <v>42307.41646990741</v>
      </c>
      <c r="U1007" s="9">
        <f t="shared" si="94"/>
        <v>31</v>
      </c>
      <c r="V1007">
        <f>D1007*VLOOKUP(H1007,CURR,2)</f>
        <v>200000</v>
      </c>
      <c r="W1007">
        <f>E1007*VLOOKUP(H1007,CURR,2)</f>
        <v>150102</v>
      </c>
      <c r="X1007" s="11">
        <f t="shared" si="95"/>
        <v>0.75051000000000001</v>
      </c>
    </row>
    <row r="1008" spans="1:2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9">
        <f t="shared" si="91"/>
        <v>29.25</v>
      </c>
      <c r="Q1008" t="s">
        <v>8322</v>
      </c>
      <c r="R1008" t="s">
        <v>8324</v>
      </c>
      <c r="S1008" s="10">
        <f t="shared" si="92"/>
        <v>41976.83185185185</v>
      </c>
      <c r="T1008" s="10">
        <f t="shared" si="93"/>
        <v>41985.09097222222</v>
      </c>
      <c r="U1008" s="9">
        <f t="shared" si="94"/>
        <v>8</v>
      </c>
      <c r="V1008">
        <f>D1008*VLOOKUP(H1008,CURR,2)</f>
        <v>4000</v>
      </c>
      <c r="W1008">
        <f>E1008*VLOOKUP(H1008,CURR,2)</f>
        <v>234</v>
      </c>
      <c r="X1008" s="11">
        <f t="shared" si="95"/>
        <v>5.8500000000000003E-2</v>
      </c>
    </row>
    <row r="1009" spans="1:2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9">
        <f t="shared" si="91"/>
        <v>174.94736842105263</v>
      </c>
      <c r="Q1009" t="s">
        <v>8322</v>
      </c>
      <c r="R1009" t="s">
        <v>8324</v>
      </c>
      <c r="S1009" s="10">
        <f t="shared" si="92"/>
        <v>42676.3752662037</v>
      </c>
      <c r="T1009" s="10">
        <f t="shared" si="93"/>
        <v>42718.416932870365</v>
      </c>
      <c r="U1009" s="9">
        <f t="shared" si="94"/>
        <v>42</v>
      </c>
      <c r="V1009">
        <f>D1009*VLOOKUP(H1009,CURR,2)</f>
        <v>30000</v>
      </c>
      <c r="W1009">
        <f>E1009*VLOOKUP(H1009,CURR,2)</f>
        <v>13296</v>
      </c>
      <c r="X1009" s="11">
        <f t="shared" si="95"/>
        <v>0.44319999999999998</v>
      </c>
    </row>
    <row r="1010" spans="1:2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9">
        <f t="shared" si="91"/>
        <v>250</v>
      </c>
      <c r="Q1010" t="s">
        <v>8322</v>
      </c>
      <c r="R1010" t="s">
        <v>8324</v>
      </c>
      <c r="S1010" s="10">
        <f t="shared" si="92"/>
        <v>42702.600868055553</v>
      </c>
      <c r="T1010" s="10">
        <f t="shared" si="93"/>
        <v>42732.600868055553</v>
      </c>
      <c r="U1010" s="9">
        <f t="shared" si="94"/>
        <v>30</v>
      </c>
      <c r="V1010">
        <f>D1010*VLOOKUP(H1010,CURR,2)</f>
        <v>4581.5</v>
      </c>
      <c r="W1010">
        <f>E1010*VLOOKUP(H1010,CURR,2)</f>
        <v>12.25</v>
      </c>
      <c r="X1010" s="11">
        <f t="shared" si="95"/>
        <v>2.6737967914438501E-3</v>
      </c>
    </row>
    <row r="1011" spans="1:2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9">
        <f t="shared" si="91"/>
        <v>65</v>
      </c>
      <c r="Q1011" t="s">
        <v>8322</v>
      </c>
      <c r="R1011" t="s">
        <v>8324</v>
      </c>
      <c r="S1011" s="10">
        <f t="shared" si="92"/>
        <v>42510.396365740737</v>
      </c>
      <c r="T1011" s="10">
        <f t="shared" si="93"/>
        <v>42540.396365740737</v>
      </c>
      <c r="U1011" s="9">
        <f t="shared" si="94"/>
        <v>30</v>
      </c>
      <c r="V1011">
        <f>D1011*VLOOKUP(H1011,CURR,2)</f>
        <v>50000</v>
      </c>
      <c r="W1011">
        <f>E1011*VLOOKUP(H1011,CURR,2)</f>
        <v>6565</v>
      </c>
      <c r="X1011" s="11">
        <f t="shared" si="95"/>
        <v>0.1313</v>
      </c>
    </row>
    <row r="1012" spans="1:2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9">
        <f t="shared" si="91"/>
        <v>55</v>
      </c>
      <c r="Q1012" t="s">
        <v>8322</v>
      </c>
      <c r="R1012" t="s">
        <v>8324</v>
      </c>
      <c r="S1012" s="10">
        <f t="shared" si="92"/>
        <v>42561.621087962958</v>
      </c>
      <c r="T1012" s="10">
        <f t="shared" si="93"/>
        <v>42617.915972222218</v>
      </c>
      <c r="U1012" s="9">
        <f t="shared" si="94"/>
        <v>56</v>
      </c>
      <c r="V1012">
        <f>D1012*VLOOKUP(H1012,CURR,2)</f>
        <v>115250</v>
      </c>
      <c r="W1012">
        <f>E1012*VLOOKUP(H1012,CURR,2)</f>
        <v>220</v>
      </c>
      <c r="X1012" s="11">
        <f t="shared" si="95"/>
        <v>1.9088937093275488E-3</v>
      </c>
    </row>
    <row r="1013" spans="1:2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9">
        <f t="shared" si="91"/>
        <v>75</v>
      </c>
      <c r="Q1013" t="s">
        <v>8322</v>
      </c>
      <c r="R1013" t="s">
        <v>8324</v>
      </c>
      <c r="S1013" s="10">
        <f t="shared" si="92"/>
        <v>41946.689756944441</v>
      </c>
      <c r="T1013" s="10">
        <f t="shared" si="93"/>
        <v>41991.689756944441</v>
      </c>
      <c r="U1013" s="9">
        <f t="shared" si="94"/>
        <v>45</v>
      </c>
      <c r="V1013">
        <f>D1013*VLOOKUP(H1013,CURR,2)</f>
        <v>20000</v>
      </c>
      <c r="W1013">
        <f>E1013*VLOOKUP(H1013,CURR,2)</f>
        <v>75</v>
      </c>
      <c r="X1013" s="11">
        <f t="shared" si="95"/>
        <v>3.7499999999999999E-3</v>
      </c>
    </row>
    <row r="1014" spans="1:2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9">
        <f t="shared" si="91"/>
        <v>1389.3561935483872</v>
      </c>
      <c r="Q1014" t="s">
        <v>8322</v>
      </c>
      <c r="R1014" t="s">
        <v>8324</v>
      </c>
      <c r="S1014" s="10">
        <f t="shared" si="92"/>
        <v>42714.232083333329</v>
      </c>
      <c r="T1014" s="10">
        <f t="shared" si="93"/>
        <v>42759.232083333329</v>
      </c>
      <c r="U1014" s="9">
        <f t="shared" si="94"/>
        <v>45</v>
      </c>
      <c r="V1014">
        <f>D1014*VLOOKUP(H1014,CURR,2)</f>
        <v>5000</v>
      </c>
      <c r="W1014">
        <f>E1014*VLOOKUP(H1014,CURR,2)</f>
        <v>1076751.05</v>
      </c>
      <c r="X1014" s="11">
        <f t="shared" si="95"/>
        <v>215.35021</v>
      </c>
    </row>
    <row r="1015" spans="1:2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9">
        <f t="shared" si="91"/>
        <v>95.911111111111111</v>
      </c>
      <c r="Q1015" t="s">
        <v>8322</v>
      </c>
      <c r="R1015" t="s">
        <v>8324</v>
      </c>
      <c r="S1015" s="10">
        <f t="shared" si="92"/>
        <v>42339.625648148147</v>
      </c>
      <c r="T1015" s="10">
        <f t="shared" si="93"/>
        <v>42367.624999999993</v>
      </c>
      <c r="U1015" s="9">
        <f t="shared" si="94"/>
        <v>27</v>
      </c>
      <c r="V1015">
        <f>D1015*VLOOKUP(H1015,CURR,2)</f>
        <v>25000</v>
      </c>
      <c r="W1015">
        <f>E1015*VLOOKUP(H1015,CURR,2)</f>
        <v>8632</v>
      </c>
      <c r="X1015" s="11">
        <f t="shared" si="95"/>
        <v>0.34527999999999998</v>
      </c>
    </row>
    <row r="1016" spans="1:2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9">
        <f t="shared" si="91"/>
        <v>191.25</v>
      </c>
      <c r="Q1016" t="s">
        <v>8322</v>
      </c>
      <c r="R1016" t="s">
        <v>8324</v>
      </c>
      <c r="S1016" s="10">
        <f t="shared" si="92"/>
        <v>41954.79415509259</v>
      </c>
      <c r="T1016" s="10">
        <f t="shared" si="93"/>
        <v>42004.79415509259</v>
      </c>
      <c r="U1016" s="9">
        <f t="shared" si="94"/>
        <v>50</v>
      </c>
      <c r="V1016">
        <f>D1016*VLOOKUP(H1016,CURR,2)</f>
        <v>10000</v>
      </c>
      <c r="W1016">
        <f>E1016*VLOOKUP(H1016,CURR,2)</f>
        <v>3060</v>
      </c>
      <c r="X1016" s="11">
        <f t="shared" si="95"/>
        <v>0.30599999999999999</v>
      </c>
    </row>
    <row r="1017" spans="1:2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9">
        <f t="shared" si="91"/>
        <v>40</v>
      </c>
      <c r="Q1017" t="s">
        <v>8322</v>
      </c>
      <c r="R1017" t="s">
        <v>8324</v>
      </c>
      <c r="S1017" s="10">
        <f t="shared" si="92"/>
        <v>42303.670081018521</v>
      </c>
      <c r="T1017" s="10">
        <f t="shared" si="93"/>
        <v>42333.711747685178</v>
      </c>
      <c r="U1017" s="9">
        <f t="shared" si="94"/>
        <v>30</v>
      </c>
      <c r="V1017">
        <f>D1017*VLOOKUP(H1017,CURR,2)</f>
        <v>9000</v>
      </c>
      <c r="W1017">
        <f>E1017*VLOOKUP(H1017,CURR,2)</f>
        <v>240</v>
      </c>
      <c r="X1017" s="11">
        <f t="shared" si="95"/>
        <v>2.6666666666666668E-2</v>
      </c>
    </row>
    <row r="1018" spans="1:2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9">
        <f t="shared" si="91"/>
        <v>74.78947368421052</v>
      </c>
      <c r="Q1018" t="s">
        <v>8322</v>
      </c>
      <c r="R1018" t="s">
        <v>8324</v>
      </c>
      <c r="S1018" s="10">
        <f t="shared" si="92"/>
        <v>42421.898796296293</v>
      </c>
      <c r="T1018" s="10">
        <f t="shared" si="93"/>
        <v>42466.857129629629</v>
      </c>
      <c r="U1018" s="9">
        <f t="shared" si="94"/>
        <v>44</v>
      </c>
      <c r="V1018">
        <f>D1018*VLOOKUP(H1018,CURR,2)</f>
        <v>100000</v>
      </c>
      <c r="W1018">
        <f>E1018*VLOOKUP(H1018,CURR,2)</f>
        <v>2842</v>
      </c>
      <c r="X1018" s="11">
        <f t="shared" si="95"/>
        <v>2.8420000000000001E-2</v>
      </c>
    </row>
    <row r="1019" spans="1:2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9">
        <f t="shared" si="91"/>
        <v>161.11830985915492</v>
      </c>
      <c r="Q1019" t="s">
        <v>8322</v>
      </c>
      <c r="R1019" t="s">
        <v>8324</v>
      </c>
      <c r="S1019" s="10">
        <f t="shared" si="92"/>
        <v>42289.466840277775</v>
      </c>
      <c r="T1019" s="10">
        <f t="shared" si="93"/>
        <v>42329.508506944439</v>
      </c>
      <c r="U1019" s="9">
        <f t="shared" si="94"/>
        <v>40</v>
      </c>
      <c r="V1019">
        <f>D1019*VLOOKUP(H1019,CURR,2)</f>
        <v>250000</v>
      </c>
      <c r="W1019">
        <f>E1019*VLOOKUP(H1019,CURR,2)</f>
        <v>57197</v>
      </c>
      <c r="X1019" s="11">
        <f t="shared" si="95"/>
        <v>0.22878799999999999</v>
      </c>
    </row>
    <row r="1020" spans="1:2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9">
        <f t="shared" si="91"/>
        <v>88.714285714285708</v>
      </c>
      <c r="Q1020" t="s">
        <v>8322</v>
      </c>
      <c r="R1020" t="s">
        <v>8324</v>
      </c>
      <c r="S1020" s="10">
        <f t="shared" si="92"/>
        <v>42535.283946759257</v>
      </c>
      <c r="T1020" s="10">
        <f t="shared" si="93"/>
        <v>42565.283946759257</v>
      </c>
      <c r="U1020" s="9">
        <f t="shared" si="94"/>
        <v>30</v>
      </c>
      <c r="V1020">
        <f>D1020*VLOOKUP(H1020,CURR,2)</f>
        <v>20000</v>
      </c>
      <c r="W1020">
        <f>E1020*VLOOKUP(H1020,CURR,2)</f>
        <v>621</v>
      </c>
      <c r="X1020" s="11">
        <f t="shared" si="95"/>
        <v>3.1050000000000001E-2</v>
      </c>
    </row>
    <row r="1021" spans="1:2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9">
        <f t="shared" si="91"/>
        <v>53.25</v>
      </c>
      <c r="Q1021" t="s">
        <v>8322</v>
      </c>
      <c r="R1021" t="s">
        <v>8324</v>
      </c>
      <c r="S1021" s="10">
        <f t="shared" si="92"/>
        <v>42009.765613425923</v>
      </c>
      <c r="T1021" s="10">
        <f t="shared" si="93"/>
        <v>42039.765613425923</v>
      </c>
      <c r="U1021" s="9">
        <f t="shared" si="94"/>
        <v>30</v>
      </c>
      <c r="V1021">
        <f>D1021*VLOOKUP(H1021,CURR,2)</f>
        <v>45000</v>
      </c>
      <c r="W1021">
        <f>E1021*VLOOKUP(H1021,CURR,2)</f>
        <v>21300</v>
      </c>
      <c r="X1021" s="11">
        <f t="shared" si="95"/>
        <v>0.47333333333333333</v>
      </c>
    </row>
    <row r="1022" spans="1:2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9">
        <f t="shared" si="91"/>
        <v>106.2</v>
      </c>
      <c r="Q1022" t="s">
        <v>8328</v>
      </c>
      <c r="R1022" t="s">
        <v>8333</v>
      </c>
      <c r="S1022" s="10">
        <f t="shared" si="92"/>
        <v>42126.861215277771</v>
      </c>
      <c r="T1022" s="10">
        <f t="shared" si="93"/>
        <v>42156.824305555558</v>
      </c>
      <c r="U1022" s="9">
        <f t="shared" si="94"/>
        <v>29</v>
      </c>
      <c r="V1022">
        <f>D1022*VLOOKUP(H1022,CURR,2)</f>
        <v>1178</v>
      </c>
      <c r="W1022">
        <f>E1022*VLOOKUP(H1022,CURR,2)</f>
        <v>2421.36</v>
      </c>
      <c r="X1022" s="11">
        <f t="shared" si="95"/>
        <v>2.0554838709677421</v>
      </c>
    </row>
    <row r="1023" spans="1:2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9">
        <f t="shared" si="91"/>
        <v>22.079728033472804</v>
      </c>
      <c r="Q1023" t="s">
        <v>8328</v>
      </c>
      <c r="R1023" t="s">
        <v>8333</v>
      </c>
      <c r="S1023" s="10">
        <f t="shared" si="92"/>
        <v>42271.043645833335</v>
      </c>
      <c r="T1023" s="10">
        <f t="shared" si="93"/>
        <v>42293.958333333336</v>
      </c>
      <c r="U1023" s="9">
        <f t="shared" si="94"/>
        <v>22</v>
      </c>
      <c r="V1023">
        <f>D1023*VLOOKUP(H1023,CURR,2)</f>
        <v>3000</v>
      </c>
      <c r="W1023">
        <f>E1023*VLOOKUP(H1023,CURR,2)</f>
        <v>10554.11</v>
      </c>
      <c r="X1023" s="11">
        <f t="shared" si="95"/>
        <v>3.5180366666666667</v>
      </c>
    </row>
    <row r="1024" spans="1:2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9">
        <f t="shared" si="91"/>
        <v>31.054054054054053</v>
      </c>
      <c r="Q1024" t="s">
        <v>8328</v>
      </c>
      <c r="R1024" t="s">
        <v>8333</v>
      </c>
      <c r="S1024" s="10">
        <f t="shared" si="92"/>
        <v>42111.438391203701</v>
      </c>
      <c r="T1024" s="10">
        <f t="shared" si="93"/>
        <v>42141.438391203701</v>
      </c>
      <c r="U1024" s="9">
        <f t="shared" si="94"/>
        <v>30</v>
      </c>
      <c r="V1024">
        <f>D1024*VLOOKUP(H1024,CURR,2)</f>
        <v>2000</v>
      </c>
      <c r="W1024">
        <f>E1024*VLOOKUP(H1024,CURR,2)</f>
        <v>2298</v>
      </c>
      <c r="X1024" s="11">
        <f t="shared" si="95"/>
        <v>1.149</v>
      </c>
    </row>
    <row r="1025" spans="1:2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9">
        <f t="shared" si="91"/>
        <v>36.206106870229007</v>
      </c>
      <c r="Q1025" t="s">
        <v>8328</v>
      </c>
      <c r="R1025" t="s">
        <v>8333</v>
      </c>
      <c r="S1025" s="10">
        <f t="shared" si="92"/>
        <v>42145.711354166669</v>
      </c>
      <c r="T1025" s="10">
        <f t="shared" si="93"/>
        <v>42175.711354166669</v>
      </c>
      <c r="U1025" s="9">
        <f t="shared" si="94"/>
        <v>30</v>
      </c>
      <c r="V1025">
        <f>D1025*VLOOKUP(H1025,CURR,2)</f>
        <v>2560</v>
      </c>
      <c r="W1025">
        <f>E1025*VLOOKUP(H1025,CURR,2)</f>
        <v>6071.04</v>
      </c>
      <c r="X1025" s="11">
        <f t="shared" si="95"/>
        <v>2.3715000000000002</v>
      </c>
    </row>
    <row r="1026" spans="1:2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9">
        <f t="shared" si="91"/>
        <v>388.9762295081967</v>
      </c>
      <c r="Q1026" t="s">
        <v>8328</v>
      </c>
      <c r="R1026" t="s">
        <v>8333</v>
      </c>
      <c r="S1026" s="10">
        <f t="shared" si="92"/>
        <v>42370.372256944444</v>
      </c>
      <c r="T1026" s="10">
        <f t="shared" si="93"/>
        <v>42400.372256944444</v>
      </c>
      <c r="U1026" s="9">
        <f t="shared" si="94"/>
        <v>30</v>
      </c>
      <c r="V1026">
        <f>D1026*VLOOKUP(H1026,CURR,2)</f>
        <v>2200</v>
      </c>
      <c r="W1026">
        <f>E1026*VLOOKUP(H1026,CURR,2)</f>
        <v>2610.0304999999998</v>
      </c>
      <c r="X1026" s="11">
        <f t="shared" si="95"/>
        <v>1.1863774999999999</v>
      </c>
    </row>
    <row r="1027" spans="1:2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E1027/D1027*100</f>
        <v>109.92831428571431</v>
      </c>
      <c r="P1027" s="9">
        <f t="shared" ref="P1027:P1090" si="97">E1027/L1027</f>
        <v>71.848571428571432</v>
      </c>
      <c r="Q1027" t="s">
        <v>8328</v>
      </c>
      <c r="R1027" t="s">
        <v>8333</v>
      </c>
      <c r="S1027" s="10">
        <f t="shared" ref="S1027:S1090" si="98">(J1027/86400)+25569+(-5/24)</f>
        <v>42049.625428240739</v>
      </c>
      <c r="T1027" s="10">
        <f t="shared" ref="T1027:T1090" si="99">(I1027/86400)+25569+(-5/24)</f>
        <v>42079.583761574067</v>
      </c>
      <c r="U1027" s="9">
        <f t="shared" ref="U1027:U1090" si="100">INT(T1027-S1027)</f>
        <v>29</v>
      </c>
      <c r="V1027">
        <f>D1027*VLOOKUP(H1027,CURR,2)</f>
        <v>70000</v>
      </c>
      <c r="W1027">
        <f>E1027*VLOOKUP(H1027,CURR,2)</f>
        <v>76949.820000000007</v>
      </c>
      <c r="X1027" s="11">
        <f t="shared" ref="X1027:X1090" si="101">W1027/V1027</f>
        <v>1.099283142857143</v>
      </c>
    </row>
    <row r="1028" spans="1:2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9">
        <f t="shared" si="97"/>
        <v>57.381803278688523</v>
      </c>
      <c r="Q1028" t="s">
        <v>8328</v>
      </c>
      <c r="R1028" t="s">
        <v>8333</v>
      </c>
      <c r="S1028" s="10">
        <f t="shared" si="98"/>
        <v>42426.199259259258</v>
      </c>
      <c r="T1028" s="10">
        <f t="shared" si="99"/>
        <v>42460.157592592594</v>
      </c>
      <c r="U1028" s="9">
        <f t="shared" si="100"/>
        <v>33</v>
      </c>
      <c r="V1028">
        <f>D1028*VLOOKUP(H1028,CURR,2)</f>
        <v>8960</v>
      </c>
      <c r="W1028">
        <f>E1028*VLOOKUP(H1028,CURR,2)</f>
        <v>8960.742400000001</v>
      </c>
      <c r="X1028" s="11">
        <f t="shared" si="101"/>
        <v>1.0000828571428573</v>
      </c>
    </row>
    <row r="1029" spans="1:2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9">
        <f t="shared" si="97"/>
        <v>69.666666666666671</v>
      </c>
      <c r="Q1029" t="s">
        <v>8328</v>
      </c>
      <c r="R1029" t="s">
        <v>8333</v>
      </c>
      <c r="S1029" s="10">
        <f t="shared" si="98"/>
        <v>41904.825775462959</v>
      </c>
      <c r="T1029" s="10">
        <f t="shared" si="99"/>
        <v>41934.825775462959</v>
      </c>
      <c r="U1029" s="9">
        <f t="shared" si="100"/>
        <v>30</v>
      </c>
      <c r="V1029">
        <f>D1029*VLOOKUP(H1029,CURR,2)</f>
        <v>7501</v>
      </c>
      <c r="W1029">
        <f>E1029*VLOOKUP(H1029,CURR,2)</f>
        <v>7733</v>
      </c>
      <c r="X1029" s="11">
        <f t="shared" si="101"/>
        <v>1.0309292094387414</v>
      </c>
    </row>
    <row r="1030" spans="1:2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9">
        <f t="shared" si="97"/>
        <v>45.988235294117644</v>
      </c>
      <c r="Q1030" t="s">
        <v>8328</v>
      </c>
      <c r="R1030" t="s">
        <v>8333</v>
      </c>
      <c r="S1030" s="10">
        <f t="shared" si="98"/>
        <v>42755.419039351851</v>
      </c>
      <c r="T1030" s="10">
        <f t="shared" si="99"/>
        <v>42800.624999999993</v>
      </c>
      <c r="U1030" s="9">
        <f t="shared" si="100"/>
        <v>45</v>
      </c>
      <c r="V1030">
        <f>D1030*VLOOKUP(H1030,CURR,2)</f>
        <v>12800</v>
      </c>
      <c r="W1030">
        <f>E1030*VLOOKUP(H1030,CURR,2)</f>
        <v>15010.56</v>
      </c>
      <c r="X1030" s="11">
        <f t="shared" si="101"/>
        <v>1.1726999999999999</v>
      </c>
    </row>
    <row r="1031" spans="1:2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9">
        <f t="shared" si="97"/>
        <v>79.262411347517727</v>
      </c>
      <c r="Q1031" t="s">
        <v>8328</v>
      </c>
      <c r="R1031" t="s">
        <v>8333</v>
      </c>
      <c r="S1031" s="10">
        <f t="shared" si="98"/>
        <v>42044.503553240742</v>
      </c>
      <c r="T1031" s="10">
        <f t="shared" si="99"/>
        <v>42098.707638888889</v>
      </c>
      <c r="U1031" s="9">
        <f t="shared" si="100"/>
        <v>54</v>
      </c>
      <c r="V1031">
        <f>D1031*VLOOKUP(H1031,CURR,2)</f>
        <v>1100</v>
      </c>
      <c r="W1031">
        <f>E1031*VLOOKUP(H1031,CURR,2)</f>
        <v>1229.3599999999999</v>
      </c>
      <c r="X1031" s="11">
        <f t="shared" si="101"/>
        <v>1.1175999999999999</v>
      </c>
    </row>
    <row r="1032" spans="1:2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9">
        <f t="shared" si="97"/>
        <v>43.031446540880502</v>
      </c>
      <c r="Q1032" t="s">
        <v>8328</v>
      </c>
      <c r="R1032" t="s">
        <v>8333</v>
      </c>
      <c r="S1032" s="10">
        <f t="shared" si="98"/>
        <v>42611.274872685179</v>
      </c>
      <c r="T1032" s="10">
        <f t="shared" si="99"/>
        <v>42625.274872685179</v>
      </c>
      <c r="U1032" s="9">
        <f t="shared" si="100"/>
        <v>14</v>
      </c>
      <c r="V1032">
        <f>D1032*VLOOKUP(H1032,CURR,2)</f>
        <v>2000</v>
      </c>
      <c r="W1032">
        <f>E1032*VLOOKUP(H1032,CURR,2)</f>
        <v>6842</v>
      </c>
      <c r="X1032" s="11">
        <f t="shared" si="101"/>
        <v>3.4209999999999998</v>
      </c>
    </row>
    <row r="1033" spans="1:2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9">
        <f t="shared" si="97"/>
        <v>108.48484848484848</v>
      </c>
      <c r="Q1033" t="s">
        <v>8328</v>
      </c>
      <c r="R1033" t="s">
        <v>8333</v>
      </c>
      <c r="S1033" s="10">
        <f t="shared" si="98"/>
        <v>42324.555671296293</v>
      </c>
      <c r="T1033" s="10">
        <f t="shared" si="99"/>
        <v>42354.555671296293</v>
      </c>
      <c r="U1033" s="9">
        <f t="shared" si="100"/>
        <v>30</v>
      </c>
      <c r="V1033">
        <f>D1033*VLOOKUP(H1033,CURR,2)</f>
        <v>10000</v>
      </c>
      <c r="W1033">
        <f>E1033*VLOOKUP(H1033,CURR,2)</f>
        <v>10740</v>
      </c>
      <c r="X1033" s="11">
        <f t="shared" si="101"/>
        <v>1.0740000000000001</v>
      </c>
    </row>
    <row r="1034" spans="1:2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9">
        <f t="shared" si="97"/>
        <v>61.029583333333335</v>
      </c>
      <c r="Q1034" t="s">
        <v>8328</v>
      </c>
      <c r="R1034" t="s">
        <v>8333</v>
      </c>
      <c r="S1034" s="10">
        <f t="shared" si="98"/>
        <v>42514.458622685182</v>
      </c>
      <c r="T1034" s="10">
        <f t="shared" si="99"/>
        <v>42544.458622685182</v>
      </c>
      <c r="U1034" s="9">
        <f t="shared" si="100"/>
        <v>30</v>
      </c>
      <c r="V1034">
        <f>D1034*VLOOKUP(H1034,CURR,2)</f>
        <v>5400</v>
      </c>
      <c r="W1034">
        <f>E1034*VLOOKUP(H1034,CURR,2)</f>
        <v>5858.84</v>
      </c>
      <c r="X1034" s="11">
        <f t="shared" si="101"/>
        <v>1.0849703703703704</v>
      </c>
    </row>
    <row r="1035" spans="1:2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9">
        <f t="shared" si="97"/>
        <v>50.592592592592595</v>
      </c>
      <c r="Q1035" t="s">
        <v>8328</v>
      </c>
      <c r="R1035" t="s">
        <v>8333</v>
      </c>
      <c r="S1035" s="10">
        <f t="shared" si="98"/>
        <v>42688.52407407407</v>
      </c>
      <c r="T1035" s="10">
        <f t="shared" si="99"/>
        <v>42716.52407407407</v>
      </c>
      <c r="U1035" s="9">
        <f t="shared" si="100"/>
        <v>28</v>
      </c>
      <c r="V1035">
        <f>D1035*VLOOKUP(H1035,CURR,2)</f>
        <v>1699.8400000000001</v>
      </c>
      <c r="W1035">
        <f>E1035*VLOOKUP(H1035,CURR,2)</f>
        <v>1748.48</v>
      </c>
      <c r="X1035" s="11">
        <f t="shared" si="101"/>
        <v>1.0286144578313252</v>
      </c>
    </row>
    <row r="1036" spans="1:2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9">
        <f t="shared" si="97"/>
        <v>39.157168674698795</v>
      </c>
      <c r="Q1036" t="s">
        <v>8328</v>
      </c>
      <c r="R1036" t="s">
        <v>8333</v>
      </c>
      <c r="S1036" s="10">
        <f t="shared" si="98"/>
        <v>42554.958379629628</v>
      </c>
      <c r="T1036" s="10">
        <f t="shared" si="99"/>
        <v>42586.957638888889</v>
      </c>
      <c r="U1036" s="9">
        <f t="shared" si="100"/>
        <v>31</v>
      </c>
      <c r="V1036">
        <f>D1036*VLOOKUP(H1036,CURR,2)</f>
        <v>5000</v>
      </c>
      <c r="W1036">
        <f>E1036*VLOOKUP(H1036,CURR,2)</f>
        <v>6500.09</v>
      </c>
      <c r="X1036" s="11">
        <f t="shared" si="101"/>
        <v>1.3000180000000001</v>
      </c>
    </row>
    <row r="1037" spans="1:2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9">
        <f t="shared" si="97"/>
        <v>65.15789473684211</v>
      </c>
      <c r="Q1037" t="s">
        <v>8328</v>
      </c>
      <c r="R1037" t="s">
        <v>8333</v>
      </c>
      <c r="S1037" s="10">
        <f t="shared" si="98"/>
        <v>42016.43310185185</v>
      </c>
      <c r="T1037" s="10">
        <f t="shared" si="99"/>
        <v>42046.43310185185</v>
      </c>
      <c r="U1037" s="9">
        <f t="shared" si="100"/>
        <v>30</v>
      </c>
      <c r="V1037">
        <f>D1037*VLOOKUP(H1037,CURR,2)</f>
        <v>4600</v>
      </c>
      <c r="W1037">
        <f>E1037*VLOOKUP(H1037,CURR,2)</f>
        <v>4952</v>
      </c>
      <c r="X1037" s="11">
        <f t="shared" si="101"/>
        <v>1.0765217391304347</v>
      </c>
    </row>
    <row r="1038" spans="1:2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9">
        <f t="shared" si="97"/>
        <v>23.963127962085309</v>
      </c>
      <c r="Q1038" t="s">
        <v>8328</v>
      </c>
      <c r="R1038" t="s">
        <v>8333</v>
      </c>
      <c r="S1038" s="10">
        <f t="shared" si="98"/>
        <v>41249.240624999999</v>
      </c>
      <c r="T1038" s="10">
        <f t="shared" si="99"/>
        <v>41281.125</v>
      </c>
      <c r="U1038" s="9">
        <f t="shared" si="100"/>
        <v>31</v>
      </c>
      <c r="V1038">
        <f>D1038*VLOOKUP(H1038,CURR,2)</f>
        <v>4500</v>
      </c>
      <c r="W1038">
        <f>E1038*VLOOKUP(H1038,CURR,2)</f>
        <v>5056.22</v>
      </c>
      <c r="X1038" s="11">
        <f t="shared" si="101"/>
        <v>1.1236044444444444</v>
      </c>
    </row>
    <row r="1039" spans="1:2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9">
        <f t="shared" si="97"/>
        <v>48.61904761904762</v>
      </c>
      <c r="Q1039" t="s">
        <v>8328</v>
      </c>
      <c r="R1039" t="s">
        <v>8333</v>
      </c>
      <c r="S1039" s="10">
        <f t="shared" si="98"/>
        <v>42119.61414351852</v>
      </c>
      <c r="T1039" s="10">
        <f t="shared" si="99"/>
        <v>42141.999999999993</v>
      </c>
      <c r="U1039" s="9">
        <f t="shared" si="100"/>
        <v>22</v>
      </c>
      <c r="V1039">
        <f>D1039*VLOOKUP(H1039,CURR,2)</f>
        <v>1000</v>
      </c>
      <c r="W1039">
        <f>E1039*VLOOKUP(H1039,CURR,2)</f>
        <v>1021</v>
      </c>
      <c r="X1039" s="11">
        <f t="shared" si="101"/>
        <v>1.0209999999999999</v>
      </c>
    </row>
    <row r="1040" spans="1:2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9">
        <f t="shared" si="97"/>
        <v>35.73770491803279</v>
      </c>
      <c r="Q1040" t="s">
        <v>8328</v>
      </c>
      <c r="R1040" t="s">
        <v>8333</v>
      </c>
      <c r="S1040" s="10">
        <f t="shared" si="98"/>
        <v>42418.023414351854</v>
      </c>
      <c r="T1040" s="10">
        <f t="shared" si="99"/>
        <v>42447.981747685182</v>
      </c>
      <c r="U1040" s="9">
        <f t="shared" si="100"/>
        <v>29</v>
      </c>
      <c r="V1040">
        <f>D1040*VLOOKUP(H1040,CURR,2)</f>
        <v>1500</v>
      </c>
      <c r="W1040">
        <f>E1040*VLOOKUP(H1040,CURR,2)</f>
        <v>2180</v>
      </c>
      <c r="X1040" s="11">
        <f t="shared" si="101"/>
        <v>1.4533333333333334</v>
      </c>
    </row>
    <row r="1041" spans="1:2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9">
        <f t="shared" si="97"/>
        <v>21.366666666666667</v>
      </c>
      <c r="Q1041" t="s">
        <v>8328</v>
      </c>
      <c r="R1041" t="s">
        <v>8333</v>
      </c>
      <c r="S1041" s="10">
        <f t="shared" si="98"/>
        <v>42691.900995370372</v>
      </c>
      <c r="T1041" s="10">
        <f t="shared" si="99"/>
        <v>42717.124305555553</v>
      </c>
      <c r="U1041" s="9">
        <f t="shared" si="100"/>
        <v>25</v>
      </c>
      <c r="V1041">
        <f>D1041*VLOOKUP(H1041,CURR,2)</f>
        <v>500</v>
      </c>
      <c r="W1041">
        <f>E1041*VLOOKUP(H1041,CURR,2)</f>
        <v>641</v>
      </c>
      <c r="X1041" s="11">
        <f t="shared" si="101"/>
        <v>1.282</v>
      </c>
    </row>
    <row r="1042" spans="1:2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9">
        <f t="shared" si="97"/>
        <v>250</v>
      </c>
      <c r="Q1042" t="s">
        <v>8334</v>
      </c>
      <c r="R1042" t="s">
        <v>8335</v>
      </c>
      <c r="S1042" s="10">
        <f t="shared" si="98"/>
        <v>42579.500104166662</v>
      </c>
      <c r="T1042" s="10">
        <f t="shared" si="99"/>
        <v>42609.500104166662</v>
      </c>
      <c r="U1042" s="9">
        <f t="shared" si="100"/>
        <v>30</v>
      </c>
      <c r="V1042">
        <f>D1042*VLOOKUP(H1042,CURR,2)</f>
        <v>85000</v>
      </c>
      <c r="W1042">
        <f>E1042*VLOOKUP(H1042,CURR,2)</f>
        <v>250</v>
      </c>
      <c r="X1042" s="11">
        <f t="shared" si="101"/>
        <v>2.9411764705882353E-3</v>
      </c>
    </row>
    <row r="1043" spans="1:2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 t="e">
        <f t="shared" si="97"/>
        <v>#DIV/0!</v>
      </c>
      <c r="Q1043" t="s">
        <v>8334</v>
      </c>
      <c r="R1043" t="s">
        <v>8335</v>
      </c>
      <c r="S1043" s="10">
        <f t="shared" si="98"/>
        <v>41830.851759259254</v>
      </c>
      <c r="T1043" s="10">
        <f t="shared" si="99"/>
        <v>41850.851759259254</v>
      </c>
      <c r="U1043" s="9">
        <f t="shared" si="100"/>
        <v>20</v>
      </c>
      <c r="V1043">
        <f>D1043*VLOOKUP(H1043,CURR,2)</f>
        <v>50</v>
      </c>
      <c r="W1043">
        <f>E1043*VLOOKUP(H1043,CURR,2)</f>
        <v>0</v>
      </c>
      <c r="X1043" s="11">
        <f t="shared" si="101"/>
        <v>0</v>
      </c>
    </row>
    <row r="1044" spans="1:2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9">
        <f t="shared" si="97"/>
        <v>10</v>
      </c>
      <c r="Q1044" t="s">
        <v>8334</v>
      </c>
      <c r="R1044" t="s">
        <v>8335</v>
      </c>
      <c r="S1044" s="10">
        <f t="shared" si="98"/>
        <v>41851.487824074073</v>
      </c>
      <c r="T1044" s="10">
        <f t="shared" si="99"/>
        <v>41894.208333333328</v>
      </c>
      <c r="U1044" s="9">
        <f t="shared" si="100"/>
        <v>42</v>
      </c>
      <c r="V1044">
        <f>D1044*VLOOKUP(H1044,CURR,2)</f>
        <v>650</v>
      </c>
      <c r="W1044">
        <f>E1044*VLOOKUP(H1044,CURR,2)</f>
        <v>10</v>
      </c>
      <c r="X1044" s="11">
        <f t="shared" si="101"/>
        <v>1.5384615384615385E-2</v>
      </c>
    </row>
    <row r="1045" spans="1:2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9">
        <f t="shared" si="97"/>
        <v>29.236301369863014</v>
      </c>
      <c r="Q1045" t="s">
        <v>8334</v>
      </c>
      <c r="R1045" t="s">
        <v>8335</v>
      </c>
      <c r="S1045" s="10">
        <f t="shared" si="98"/>
        <v>42114.044618055552</v>
      </c>
      <c r="T1045" s="10">
        <f t="shared" si="99"/>
        <v>42144.044618055552</v>
      </c>
      <c r="U1045" s="9">
        <f t="shared" si="100"/>
        <v>30</v>
      </c>
      <c r="V1045">
        <f>D1045*VLOOKUP(H1045,CURR,2)</f>
        <v>100000</v>
      </c>
      <c r="W1045">
        <f>E1045*VLOOKUP(H1045,CURR,2)</f>
        <v>8537</v>
      </c>
      <c r="X1045" s="11">
        <f t="shared" si="101"/>
        <v>8.5370000000000001E-2</v>
      </c>
    </row>
    <row r="1046" spans="1:2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9">
        <f t="shared" si="97"/>
        <v>3</v>
      </c>
      <c r="Q1046" t="s">
        <v>8334</v>
      </c>
      <c r="R1046" t="s">
        <v>8335</v>
      </c>
      <c r="S1046" s="10">
        <f t="shared" si="98"/>
        <v>42011.717604166661</v>
      </c>
      <c r="T1046" s="10">
        <f t="shared" si="99"/>
        <v>42068.643749999996</v>
      </c>
      <c r="U1046" s="9">
        <f t="shared" si="100"/>
        <v>56</v>
      </c>
      <c r="V1046">
        <f>D1046*VLOOKUP(H1046,CURR,2)</f>
        <v>7000</v>
      </c>
      <c r="W1046">
        <f>E1046*VLOOKUP(H1046,CURR,2)</f>
        <v>6</v>
      </c>
      <c r="X1046" s="11">
        <f t="shared" si="101"/>
        <v>8.571428571428571E-4</v>
      </c>
    </row>
    <row r="1047" spans="1:2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9">
        <f t="shared" si="97"/>
        <v>33.25</v>
      </c>
      <c r="Q1047" t="s">
        <v>8334</v>
      </c>
      <c r="R1047" t="s">
        <v>8335</v>
      </c>
      <c r="S1047" s="10">
        <f t="shared" si="98"/>
        <v>41844.666087962956</v>
      </c>
      <c r="T1047" s="10">
        <f t="shared" si="99"/>
        <v>41874.666087962956</v>
      </c>
      <c r="U1047" s="9">
        <f t="shared" si="100"/>
        <v>30</v>
      </c>
      <c r="V1047">
        <f>D1047*VLOOKUP(H1047,CURR,2)</f>
        <v>10000</v>
      </c>
      <c r="W1047">
        <f>E1047*VLOOKUP(H1047,CURR,2)</f>
        <v>266</v>
      </c>
      <c r="X1047" s="11">
        <f t="shared" si="101"/>
        <v>2.6599999999999999E-2</v>
      </c>
    </row>
    <row r="1048" spans="1:2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 t="e">
        <f t="shared" si="97"/>
        <v>#DIV/0!</v>
      </c>
      <c r="Q1048" t="s">
        <v>8334</v>
      </c>
      <c r="R1048" t="s">
        <v>8335</v>
      </c>
      <c r="S1048" s="10">
        <f t="shared" si="98"/>
        <v>42319.643055555549</v>
      </c>
      <c r="T1048" s="10">
        <f t="shared" si="99"/>
        <v>42364.643055555549</v>
      </c>
      <c r="U1048" s="9">
        <f t="shared" si="100"/>
        <v>45</v>
      </c>
      <c r="V1048">
        <f>D1048*VLOOKUP(H1048,CURR,2)</f>
        <v>3389.9999999999995</v>
      </c>
      <c r="W1048">
        <f>E1048*VLOOKUP(H1048,CURR,2)</f>
        <v>0</v>
      </c>
      <c r="X1048" s="11">
        <f t="shared" si="101"/>
        <v>0</v>
      </c>
    </row>
    <row r="1049" spans="1:2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9">
        <f t="shared" si="97"/>
        <v>1</v>
      </c>
      <c r="Q1049" t="s">
        <v>8334</v>
      </c>
      <c r="R1049" t="s">
        <v>8335</v>
      </c>
      <c r="S1049" s="10">
        <f t="shared" si="98"/>
        <v>41918.610127314816</v>
      </c>
      <c r="T1049" s="10">
        <f t="shared" si="99"/>
        <v>41948.65179398148</v>
      </c>
      <c r="U1049" s="9">
        <f t="shared" si="100"/>
        <v>30</v>
      </c>
      <c r="V1049">
        <f>D1049*VLOOKUP(H1049,CURR,2)</f>
        <v>2000</v>
      </c>
      <c r="W1049">
        <f>E1049*VLOOKUP(H1049,CURR,2)</f>
        <v>1</v>
      </c>
      <c r="X1049" s="11">
        <f t="shared" si="101"/>
        <v>5.0000000000000001E-4</v>
      </c>
    </row>
    <row r="1050" spans="1:2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9">
        <f t="shared" si="97"/>
        <v>53</v>
      </c>
      <c r="Q1050" t="s">
        <v>8334</v>
      </c>
      <c r="R1050" t="s">
        <v>8335</v>
      </c>
      <c r="S1050" s="10">
        <f t="shared" si="98"/>
        <v>42597.844780092586</v>
      </c>
      <c r="T1050" s="10">
        <f t="shared" si="99"/>
        <v>42637.844780092586</v>
      </c>
      <c r="U1050" s="9">
        <f t="shared" si="100"/>
        <v>40</v>
      </c>
      <c r="V1050">
        <f>D1050*VLOOKUP(H1050,CURR,2)</f>
        <v>15000</v>
      </c>
      <c r="W1050">
        <f>E1050*VLOOKUP(H1050,CURR,2)</f>
        <v>212</v>
      </c>
      <c r="X1050" s="11">
        <f t="shared" si="101"/>
        <v>1.4133333333333333E-2</v>
      </c>
    </row>
    <row r="1051" spans="1:2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 t="e">
        <f t="shared" si="97"/>
        <v>#DIV/0!</v>
      </c>
      <c r="Q1051" t="s">
        <v>8334</v>
      </c>
      <c r="R1051" t="s">
        <v>8335</v>
      </c>
      <c r="S1051" s="10">
        <f t="shared" si="98"/>
        <v>42382.222743055558</v>
      </c>
      <c r="T1051" s="10">
        <f t="shared" si="99"/>
        <v>42412.222743055558</v>
      </c>
      <c r="U1051" s="9">
        <f t="shared" si="100"/>
        <v>30</v>
      </c>
      <c r="V1051">
        <f>D1051*VLOOKUP(H1051,CURR,2)</f>
        <v>12000</v>
      </c>
      <c r="W1051">
        <f>E1051*VLOOKUP(H1051,CURR,2)</f>
        <v>0</v>
      </c>
      <c r="X1051" s="11">
        <f t="shared" si="101"/>
        <v>0</v>
      </c>
    </row>
    <row r="1052" spans="1:2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 t="e">
        <f t="shared" si="97"/>
        <v>#DIV/0!</v>
      </c>
      <c r="Q1052" t="s">
        <v>8334</v>
      </c>
      <c r="R1052" t="s">
        <v>8335</v>
      </c>
      <c r="S1052" s="10">
        <f t="shared" si="98"/>
        <v>42231.588854166665</v>
      </c>
      <c r="T1052" s="10">
        <f t="shared" si="99"/>
        <v>42261.588854166665</v>
      </c>
      <c r="U1052" s="9">
        <f t="shared" si="100"/>
        <v>30</v>
      </c>
      <c r="V1052">
        <f>D1052*VLOOKUP(H1052,CURR,2)</f>
        <v>2500</v>
      </c>
      <c r="W1052">
        <f>E1052*VLOOKUP(H1052,CURR,2)</f>
        <v>0</v>
      </c>
      <c r="X1052" s="11">
        <f t="shared" si="101"/>
        <v>0</v>
      </c>
    </row>
    <row r="1053" spans="1:2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 t="e">
        <f t="shared" si="97"/>
        <v>#DIV/0!</v>
      </c>
      <c r="Q1053" t="s">
        <v>8334</v>
      </c>
      <c r="R1053" t="s">
        <v>8335</v>
      </c>
      <c r="S1053" s="10">
        <f t="shared" si="98"/>
        <v>41849.805844907409</v>
      </c>
      <c r="T1053" s="10">
        <f t="shared" si="99"/>
        <v>41877.805844907409</v>
      </c>
      <c r="U1053" s="9">
        <f t="shared" si="100"/>
        <v>28</v>
      </c>
      <c r="V1053">
        <f>D1053*VLOOKUP(H1053,CURR,2)</f>
        <v>500</v>
      </c>
      <c r="W1053">
        <f>E1053*VLOOKUP(H1053,CURR,2)</f>
        <v>0</v>
      </c>
      <c r="X1053" s="11">
        <f t="shared" si="101"/>
        <v>0</v>
      </c>
    </row>
    <row r="1054" spans="1:2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 t="e">
        <f t="shared" si="97"/>
        <v>#DIV/0!</v>
      </c>
      <c r="Q1054" t="s">
        <v>8334</v>
      </c>
      <c r="R1054" t="s">
        <v>8335</v>
      </c>
      <c r="S1054" s="10">
        <f t="shared" si="98"/>
        <v>42483.589062499996</v>
      </c>
      <c r="T1054" s="10">
        <f t="shared" si="99"/>
        <v>42527.631249999999</v>
      </c>
      <c r="U1054" s="9">
        <f t="shared" si="100"/>
        <v>44</v>
      </c>
      <c r="V1054">
        <f>D1054*VLOOKUP(H1054,CURR,2)</f>
        <v>4336</v>
      </c>
      <c r="W1054">
        <f>E1054*VLOOKUP(H1054,CURR,2)</f>
        <v>0</v>
      </c>
      <c r="X1054" s="11">
        <f t="shared" si="101"/>
        <v>0</v>
      </c>
    </row>
    <row r="1055" spans="1:2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9">
        <f t="shared" si="97"/>
        <v>15</v>
      </c>
      <c r="Q1055" t="s">
        <v>8334</v>
      </c>
      <c r="R1055" t="s">
        <v>8335</v>
      </c>
      <c r="S1055" s="10">
        <f t="shared" si="98"/>
        <v>42774.964490740742</v>
      </c>
      <c r="T1055" s="10">
        <f t="shared" si="99"/>
        <v>42799.964490740742</v>
      </c>
      <c r="U1055" s="9">
        <f t="shared" si="100"/>
        <v>25</v>
      </c>
      <c r="V1055">
        <f>D1055*VLOOKUP(H1055,CURR,2)</f>
        <v>1500</v>
      </c>
      <c r="W1055">
        <f>E1055*VLOOKUP(H1055,CURR,2)</f>
        <v>15</v>
      </c>
      <c r="X1055" s="11">
        <f t="shared" si="101"/>
        <v>0.01</v>
      </c>
    </row>
    <row r="1056" spans="1:2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 t="e">
        <f t="shared" si="97"/>
        <v>#DIV/0!</v>
      </c>
      <c r="Q1056" t="s">
        <v>8334</v>
      </c>
      <c r="R1056" t="s">
        <v>8335</v>
      </c>
      <c r="S1056" s="10">
        <f t="shared" si="98"/>
        <v>41831.643506944441</v>
      </c>
      <c r="T1056" s="10">
        <f t="shared" si="99"/>
        <v>41861.708333333328</v>
      </c>
      <c r="U1056" s="9">
        <f t="shared" si="100"/>
        <v>30</v>
      </c>
      <c r="V1056">
        <f>D1056*VLOOKUP(H1056,CURR,2)</f>
        <v>2500</v>
      </c>
      <c r="W1056">
        <f>E1056*VLOOKUP(H1056,CURR,2)</f>
        <v>0</v>
      </c>
      <c r="X1056" s="11">
        <f t="shared" si="101"/>
        <v>0</v>
      </c>
    </row>
    <row r="1057" spans="1:2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 t="e">
        <f t="shared" si="97"/>
        <v>#DIV/0!</v>
      </c>
      <c r="Q1057" t="s">
        <v>8334</v>
      </c>
      <c r="R1057" t="s">
        <v>8335</v>
      </c>
      <c r="S1057" s="10">
        <f t="shared" si="98"/>
        <v>42406.784085648142</v>
      </c>
      <c r="T1057" s="10">
        <f t="shared" si="99"/>
        <v>42436.784085648142</v>
      </c>
      <c r="U1057" s="9">
        <f t="shared" si="100"/>
        <v>30</v>
      </c>
      <c r="V1057">
        <f>D1057*VLOOKUP(H1057,CURR,2)</f>
        <v>3500</v>
      </c>
      <c r="W1057">
        <f>E1057*VLOOKUP(H1057,CURR,2)</f>
        <v>0</v>
      </c>
      <c r="X1057" s="11">
        <f t="shared" si="101"/>
        <v>0</v>
      </c>
    </row>
    <row r="1058" spans="1:2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 t="e">
        <f t="shared" si="97"/>
        <v>#DIV/0!</v>
      </c>
      <c r="Q1058" t="s">
        <v>8334</v>
      </c>
      <c r="R1058" t="s">
        <v>8335</v>
      </c>
      <c r="S1058" s="10">
        <f t="shared" si="98"/>
        <v>42058.511307870365</v>
      </c>
      <c r="T1058" s="10">
        <f t="shared" si="99"/>
        <v>42118.469641203701</v>
      </c>
      <c r="U1058" s="9">
        <f t="shared" si="100"/>
        <v>59</v>
      </c>
      <c r="V1058">
        <f>D1058*VLOOKUP(H1058,CURR,2)</f>
        <v>10000</v>
      </c>
      <c r="W1058">
        <f>E1058*VLOOKUP(H1058,CURR,2)</f>
        <v>0</v>
      </c>
      <c r="X1058" s="11">
        <f t="shared" si="101"/>
        <v>0</v>
      </c>
    </row>
    <row r="1059" spans="1:2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 t="e">
        <f t="shared" si="97"/>
        <v>#DIV/0!</v>
      </c>
      <c r="Q1059" t="s">
        <v>8334</v>
      </c>
      <c r="R1059" t="s">
        <v>8335</v>
      </c>
      <c r="S1059" s="10">
        <f t="shared" si="98"/>
        <v>42678.662997685184</v>
      </c>
      <c r="T1059" s="10">
        <f t="shared" si="99"/>
        <v>42708.704664351848</v>
      </c>
      <c r="U1059" s="9">
        <f t="shared" si="100"/>
        <v>30</v>
      </c>
      <c r="V1059">
        <f>D1059*VLOOKUP(H1059,CURR,2)</f>
        <v>10000</v>
      </c>
      <c r="W1059">
        <f>E1059*VLOOKUP(H1059,CURR,2)</f>
        <v>0</v>
      </c>
      <c r="X1059" s="11">
        <f t="shared" si="101"/>
        <v>0</v>
      </c>
    </row>
    <row r="1060" spans="1:2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 t="e">
        <f t="shared" si="97"/>
        <v>#DIV/0!</v>
      </c>
      <c r="Q1060" t="s">
        <v>8334</v>
      </c>
      <c r="R1060" t="s">
        <v>8335</v>
      </c>
      <c r="S1060" s="10">
        <f t="shared" si="98"/>
        <v>42047.692627314813</v>
      </c>
      <c r="T1060" s="10">
        <f t="shared" si="99"/>
        <v>42088.791666666664</v>
      </c>
      <c r="U1060" s="9">
        <f t="shared" si="100"/>
        <v>41</v>
      </c>
      <c r="V1060">
        <f>D1060*VLOOKUP(H1060,CURR,2)</f>
        <v>40000</v>
      </c>
      <c r="W1060">
        <f>E1060*VLOOKUP(H1060,CURR,2)</f>
        <v>0</v>
      </c>
      <c r="X1060" s="11">
        <f t="shared" si="101"/>
        <v>0</v>
      </c>
    </row>
    <row r="1061" spans="1:2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 t="e">
        <f t="shared" si="97"/>
        <v>#DIV/0!</v>
      </c>
      <c r="Q1061" t="s">
        <v>8334</v>
      </c>
      <c r="R1061" t="s">
        <v>8335</v>
      </c>
      <c r="S1061" s="10">
        <f t="shared" si="98"/>
        <v>42046.581666666665</v>
      </c>
      <c r="T1061" s="10">
        <f t="shared" si="99"/>
        <v>42076.54</v>
      </c>
      <c r="U1061" s="9">
        <f t="shared" si="100"/>
        <v>29</v>
      </c>
      <c r="V1061">
        <f>D1061*VLOOKUP(H1061,CURR,2)</f>
        <v>1100</v>
      </c>
      <c r="W1061">
        <f>E1061*VLOOKUP(H1061,CURR,2)</f>
        <v>0</v>
      </c>
      <c r="X1061" s="11">
        <f t="shared" si="101"/>
        <v>0</v>
      </c>
    </row>
    <row r="1062" spans="1:2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9">
        <f t="shared" si="97"/>
        <v>50</v>
      </c>
      <c r="Q1062" t="s">
        <v>8334</v>
      </c>
      <c r="R1062" t="s">
        <v>8335</v>
      </c>
      <c r="S1062" s="10">
        <f t="shared" si="98"/>
        <v>42079.704780092587</v>
      </c>
      <c r="T1062" s="10">
        <f t="shared" si="99"/>
        <v>42109.704780092587</v>
      </c>
      <c r="U1062" s="9">
        <f t="shared" si="100"/>
        <v>30</v>
      </c>
      <c r="V1062">
        <f>D1062*VLOOKUP(H1062,CURR,2)</f>
        <v>5000</v>
      </c>
      <c r="W1062">
        <f>E1062*VLOOKUP(H1062,CURR,2)</f>
        <v>50</v>
      </c>
      <c r="X1062" s="11">
        <f t="shared" si="101"/>
        <v>0.01</v>
      </c>
    </row>
    <row r="1063" spans="1:2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 t="e">
        <f t="shared" si="97"/>
        <v>#DIV/0!</v>
      </c>
      <c r="Q1063" t="s">
        <v>8334</v>
      </c>
      <c r="R1063" t="s">
        <v>8335</v>
      </c>
      <c r="S1063" s="10">
        <f t="shared" si="98"/>
        <v>42432.068379629629</v>
      </c>
      <c r="T1063" s="10">
        <f t="shared" si="99"/>
        <v>42491.833333333336</v>
      </c>
      <c r="U1063" s="9">
        <f t="shared" si="100"/>
        <v>59</v>
      </c>
      <c r="V1063">
        <f>D1063*VLOOKUP(H1063,CURR,2)</f>
        <v>4000</v>
      </c>
      <c r="W1063">
        <f>E1063*VLOOKUP(H1063,CURR,2)</f>
        <v>0</v>
      </c>
      <c r="X1063" s="11">
        <f t="shared" si="101"/>
        <v>0</v>
      </c>
    </row>
    <row r="1064" spans="1:2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9">
        <f t="shared" si="97"/>
        <v>47.5</v>
      </c>
      <c r="Q1064" t="s">
        <v>8334</v>
      </c>
      <c r="R1064" t="s">
        <v>8335</v>
      </c>
      <c r="S1064" s="10">
        <f t="shared" si="98"/>
        <v>42556.598854166667</v>
      </c>
      <c r="T1064" s="10">
        <f t="shared" si="99"/>
        <v>42563.598854166667</v>
      </c>
      <c r="U1064" s="9">
        <f t="shared" si="100"/>
        <v>7</v>
      </c>
      <c r="V1064">
        <f>D1064*VLOOKUP(H1064,CURR,2)</f>
        <v>199</v>
      </c>
      <c r="W1064">
        <f>E1064*VLOOKUP(H1064,CURR,2)</f>
        <v>190</v>
      </c>
      <c r="X1064" s="11">
        <f t="shared" si="101"/>
        <v>0.95477386934673369</v>
      </c>
    </row>
    <row r="1065" spans="1:2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 t="e">
        <f t="shared" si="97"/>
        <v>#DIV/0!</v>
      </c>
      <c r="Q1065" t="s">
        <v>8334</v>
      </c>
      <c r="R1065" t="s">
        <v>8335</v>
      </c>
      <c r="S1065" s="10">
        <f t="shared" si="98"/>
        <v>42582.822476851848</v>
      </c>
      <c r="T1065" s="10">
        <f t="shared" si="99"/>
        <v>42612.822476851848</v>
      </c>
      <c r="U1065" s="9">
        <f t="shared" si="100"/>
        <v>30</v>
      </c>
      <c r="V1065">
        <f>D1065*VLOOKUP(H1065,CURR,2)</f>
        <v>1000</v>
      </c>
      <c r="W1065">
        <f>E1065*VLOOKUP(H1065,CURR,2)</f>
        <v>0</v>
      </c>
      <c r="X1065" s="11">
        <f t="shared" si="101"/>
        <v>0</v>
      </c>
    </row>
    <row r="1066" spans="1:2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9">
        <f t="shared" si="97"/>
        <v>65.666666666666671</v>
      </c>
      <c r="Q1066" t="s">
        <v>8336</v>
      </c>
      <c r="R1066" t="s">
        <v>8337</v>
      </c>
      <c r="S1066" s="10">
        <f t="shared" si="98"/>
        <v>41417.019710648143</v>
      </c>
      <c r="T1066" s="10">
        <f t="shared" si="99"/>
        <v>41462.019710648143</v>
      </c>
      <c r="U1066" s="9">
        <f t="shared" si="100"/>
        <v>45</v>
      </c>
      <c r="V1066">
        <f>D1066*VLOOKUP(H1066,CURR,2)</f>
        <v>90000</v>
      </c>
      <c r="W1066">
        <f>E1066*VLOOKUP(H1066,CURR,2)</f>
        <v>8077</v>
      </c>
      <c r="X1066" s="11">
        <f t="shared" si="101"/>
        <v>8.9744444444444446E-2</v>
      </c>
    </row>
    <row r="1067" spans="1:2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9">
        <f t="shared" si="97"/>
        <v>16.2</v>
      </c>
      <c r="Q1067" t="s">
        <v>8336</v>
      </c>
      <c r="R1067" t="s">
        <v>8337</v>
      </c>
      <c r="S1067" s="10">
        <f t="shared" si="98"/>
        <v>41661.172708333332</v>
      </c>
      <c r="T1067" s="10">
        <f t="shared" si="99"/>
        <v>41689.172708333332</v>
      </c>
      <c r="U1067" s="9">
        <f t="shared" si="100"/>
        <v>28</v>
      </c>
      <c r="V1067">
        <f>D1067*VLOOKUP(H1067,CURR,2)</f>
        <v>2160</v>
      </c>
      <c r="W1067">
        <f>E1067*VLOOKUP(H1067,CURR,2)</f>
        <v>58.32</v>
      </c>
      <c r="X1067" s="11">
        <f t="shared" si="101"/>
        <v>2.7E-2</v>
      </c>
    </row>
    <row r="1068" spans="1:2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9">
        <f t="shared" si="97"/>
        <v>34.128378378378379</v>
      </c>
      <c r="Q1068" t="s">
        <v>8336</v>
      </c>
      <c r="R1068" t="s">
        <v>8337</v>
      </c>
      <c r="S1068" s="10">
        <f t="shared" si="98"/>
        <v>41445.754421296289</v>
      </c>
      <c r="T1068" s="10">
        <f t="shared" si="99"/>
        <v>41490.754421296289</v>
      </c>
      <c r="U1068" s="9">
        <f t="shared" si="100"/>
        <v>45</v>
      </c>
      <c r="V1068">
        <f>D1068*VLOOKUP(H1068,CURR,2)</f>
        <v>150000</v>
      </c>
      <c r="W1068">
        <f>E1068*VLOOKUP(H1068,CURR,2)</f>
        <v>5051</v>
      </c>
      <c r="X1068" s="11">
        <f t="shared" si="101"/>
        <v>3.3673333333333333E-2</v>
      </c>
    </row>
    <row r="1069" spans="1:2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9">
        <f t="shared" si="97"/>
        <v>13</v>
      </c>
      <c r="Q1069" t="s">
        <v>8336</v>
      </c>
      <c r="R1069" t="s">
        <v>8337</v>
      </c>
      <c r="S1069" s="10">
        <f t="shared" si="98"/>
        <v>41599.647349537037</v>
      </c>
      <c r="T1069" s="10">
        <f t="shared" si="99"/>
        <v>41629.647349537037</v>
      </c>
      <c r="U1069" s="9">
        <f t="shared" si="100"/>
        <v>30</v>
      </c>
      <c r="V1069">
        <f>D1069*VLOOKUP(H1069,CURR,2)</f>
        <v>500</v>
      </c>
      <c r="W1069">
        <f>E1069*VLOOKUP(H1069,CURR,2)</f>
        <v>130</v>
      </c>
      <c r="X1069" s="11">
        <f t="shared" si="101"/>
        <v>0.26</v>
      </c>
    </row>
    <row r="1070" spans="1:2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9">
        <f t="shared" si="97"/>
        <v>11.25</v>
      </c>
      <c r="Q1070" t="s">
        <v>8336</v>
      </c>
      <c r="R1070" t="s">
        <v>8337</v>
      </c>
      <c r="S1070" s="10">
        <f t="shared" si="98"/>
        <v>42440.162777777776</v>
      </c>
      <c r="T1070" s="10">
        <f t="shared" si="99"/>
        <v>42470.121111111112</v>
      </c>
      <c r="U1070" s="9">
        <f t="shared" si="100"/>
        <v>29</v>
      </c>
      <c r="V1070">
        <f>D1070*VLOOKUP(H1070,CURR,2)</f>
        <v>30000</v>
      </c>
      <c r="W1070">
        <f>E1070*VLOOKUP(H1070,CURR,2)</f>
        <v>45</v>
      </c>
      <c r="X1070" s="11">
        <f t="shared" si="101"/>
        <v>1.5E-3</v>
      </c>
    </row>
    <row r="1071" spans="1:2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9">
        <f t="shared" si="97"/>
        <v>40.476190476190474</v>
      </c>
      <c r="Q1071" t="s">
        <v>8336</v>
      </c>
      <c r="R1071" t="s">
        <v>8337</v>
      </c>
      <c r="S1071" s="10">
        <f t="shared" si="98"/>
        <v>41572.021516203698</v>
      </c>
      <c r="T1071" s="10">
        <f t="shared" si="99"/>
        <v>41604.06318287037</v>
      </c>
      <c r="U1071" s="9">
        <f t="shared" si="100"/>
        <v>32</v>
      </c>
      <c r="V1071">
        <f>D1071*VLOOKUP(H1071,CURR,2)</f>
        <v>2200</v>
      </c>
      <c r="W1071">
        <f>E1071*VLOOKUP(H1071,CURR,2)</f>
        <v>850</v>
      </c>
      <c r="X1071" s="11">
        <f t="shared" si="101"/>
        <v>0.38636363636363635</v>
      </c>
    </row>
    <row r="1072" spans="1:2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9">
        <f t="shared" si="97"/>
        <v>35</v>
      </c>
      <c r="Q1072" t="s">
        <v>8336</v>
      </c>
      <c r="R1072" t="s">
        <v>8337</v>
      </c>
      <c r="S1072" s="10">
        <f t="shared" si="98"/>
        <v>41162.803495370368</v>
      </c>
      <c r="T1072" s="10">
        <f t="shared" si="99"/>
        <v>41182.803495370368</v>
      </c>
      <c r="U1072" s="9">
        <f t="shared" si="100"/>
        <v>20</v>
      </c>
      <c r="V1072">
        <f>D1072*VLOOKUP(H1072,CURR,2)</f>
        <v>10000</v>
      </c>
      <c r="W1072">
        <f>E1072*VLOOKUP(H1072,CURR,2)</f>
        <v>70</v>
      </c>
      <c r="X1072" s="11">
        <f t="shared" si="101"/>
        <v>7.0000000000000001E-3</v>
      </c>
    </row>
    <row r="1073" spans="1:2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 t="e">
        <f t="shared" si="97"/>
        <v>#DIV/0!</v>
      </c>
      <c r="Q1073" t="s">
        <v>8336</v>
      </c>
      <c r="R1073" t="s">
        <v>8337</v>
      </c>
      <c r="S1073" s="10">
        <f t="shared" si="98"/>
        <v>42295.545057870368</v>
      </c>
      <c r="T1073" s="10">
        <f t="shared" si="99"/>
        <v>42325.586724537039</v>
      </c>
      <c r="U1073" s="9">
        <f t="shared" si="100"/>
        <v>30</v>
      </c>
      <c r="V1073">
        <f>D1073*VLOOKUP(H1073,CURR,2)</f>
        <v>12</v>
      </c>
      <c r="W1073">
        <f>E1073*VLOOKUP(H1073,CURR,2)</f>
        <v>0</v>
      </c>
      <c r="X1073" s="11">
        <f t="shared" si="101"/>
        <v>0</v>
      </c>
    </row>
    <row r="1074" spans="1:2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9">
        <f t="shared" si="97"/>
        <v>12.75</v>
      </c>
      <c r="Q1074" t="s">
        <v>8336</v>
      </c>
      <c r="R1074" t="s">
        <v>8337</v>
      </c>
      <c r="S1074" s="10">
        <f t="shared" si="98"/>
        <v>41645.623807870368</v>
      </c>
      <c r="T1074" s="10">
        <f t="shared" si="99"/>
        <v>41675.623807870368</v>
      </c>
      <c r="U1074" s="9">
        <f t="shared" si="100"/>
        <v>30</v>
      </c>
      <c r="V1074">
        <f>D1074*VLOOKUP(H1074,CURR,2)</f>
        <v>75000</v>
      </c>
      <c r="W1074">
        <f>E1074*VLOOKUP(H1074,CURR,2)</f>
        <v>51</v>
      </c>
      <c r="X1074" s="11">
        <f t="shared" si="101"/>
        <v>6.8000000000000005E-4</v>
      </c>
    </row>
    <row r="1075" spans="1:2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9">
        <f t="shared" si="97"/>
        <v>10</v>
      </c>
      <c r="Q1075" t="s">
        <v>8336</v>
      </c>
      <c r="R1075" t="s">
        <v>8337</v>
      </c>
      <c r="S1075" s="10">
        <f t="shared" si="98"/>
        <v>40802.756261574068</v>
      </c>
      <c r="T1075" s="10">
        <f t="shared" si="99"/>
        <v>40832.756261574068</v>
      </c>
      <c r="U1075" s="9">
        <f t="shared" si="100"/>
        <v>30</v>
      </c>
      <c r="V1075">
        <f>D1075*VLOOKUP(H1075,CURR,2)</f>
        <v>750</v>
      </c>
      <c r="W1075">
        <f>E1075*VLOOKUP(H1075,CURR,2)</f>
        <v>10</v>
      </c>
      <c r="X1075" s="11">
        <f t="shared" si="101"/>
        <v>1.3333333333333334E-2</v>
      </c>
    </row>
    <row r="1076" spans="1:2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9">
        <f t="shared" si="97"/>
        <v>113.56666666666666</v>
      </c>
      <c r="Q1076" t="s">
        <v>8336</v>
      </c>
      <c r="R1076" t="s">
        <v>8337</v>
      </c>
      <c r="S1076" s="10">
        <f t="shared" si="98"/>
        <v>41612.964641203704</v>
      </c>
      <c r="T1076" s="10">
        <f t="shared" si="99"/>
        <v>41642.964641203704</v>
      </c>
      <c r="U1076" s="9">
        <f t="shared" si="100"/>
        <v>30</v>
      </c>
      <c r="V1076">
        <f>D1076*VLOOKUP(H1076,CURR,2)</f>
        <v>54000</v>
      </c>
      <c r="W1076">
        <f>E1076*VLOOKUP(H1076,CURR,2)</f>
        <v>3407</v>
      </c>
      <c r="X1076" s="11">
        <f t="shared" si="101"/>
        <v>6.3092592592592589E-2</v>
      </c>
    </row>
    <row r="1077" spans="1:2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9">
        <f t="shared" si="97"/>
        <v>15</v>
      </c>
      <c r="Q1077" t="s">
        <v>8336</v>
      </c>
      <c r="R1077" t="s">
        <v>8337</v>
      </c>
      <c r="S1077" s="10">
        <f t="shared" si="98"/>
        <v>41005.695787037032</v>
      </c>
      <c r="T1077" s="10">
        <f t="shared" si="99"/>
        <v>41035.695787037032</v>
      </c>
      <c r="U1077" s="9">
        <f t="shared" si="100"/>
        <v>30</v>
      </c>
      <c r="V1077">
        <f>D1077*VLOOKUP(H1077,CURR,2)</f>
        <v>1000</v>
      </c>
      <c r="W1077">
        <f>E1077*VLOOKUP(H1077,CURR,2)</f>
        <v>45</v>
      </c>
      <c r="X1077" s="11">
        <f t="shared" si="101"/>
        <v>4.4999999999999998E-2</v>
      </c>
    </row>
    <row r="1078" spans="1:2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9">
        <f t="shared" si="97"/>
        <v>48.281025641025643</v>
      </c>
      <c r="Q1078" t="s">
        <v>8336</v>
      </c>
      <c r="R1078" t="s">
        <v>8337</v>
      </c>
      <c r="S1078" s="10">
        <f t="shared" si="98"/>
        <v>41838.169560185182</v>
      </c>
      <c r="T1078" s="10">
        <f t="shared" si="99"/>
        <v>41893.169560185182</v>
      </c>
      <c r="U1078" s="9">
        <f t="shared" si="100"/>
        <v>55</v>
      </c>
      <c r="V1078">
        <f>D1078*VLOOKUP(H1078,CURR,2)</f>
        <v>75000</v>
      </c>
      <c r="W1078">
        <f>E1078*VLOOKUP(H1078,CURR,2)</f>
        <v>47074</v>
      </c>
      <c r="X1078" s="11">
        <f t="shared" si="101"/>
        <v>0.62765333333333329</v>
      </c>
    </row>
    <row r="1079" spans="1:2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9">
        <f t="shared" si="97"/>
        <v>43.976047904191617</v>
      </c>
      <c r="Q1079" t="s">
        <v>8336</v>
      </c>
      <c r="R1079" t="s">
        <v>8337</v>
      </c>
      <c r="S1079" s="10">
        <f t="shared" si="98"/>
        <v>42352.958460648144</v>
      </c>
      <c r="T1079" s="10">
        <f t="shared" si="99"/>
        <v>42382.958460648144</v>
      </c>
      <c r="U1079" s="9">
        <f t="shared" si="100"/>
        <v>30</v>
      </c>
      <c r="V1079">
        <f>D1079*VLOOKUP(H1079,CURR,2)</f>
        <v>25000</v>
      </c>
      <c r="W1079">
        <f>E1079*VLOOKUP(H1079,CURR,2)</f>
        <v>7344</v>
      </c>
      <c r="X1079" s="11">
        <f t="shared" si="101"/>
        <v>0.29376000000000002</v>
      </c>
    </row>
    <row r="1080" spans="1:2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9">
        <f t="shared" si="97"/>
        <v>9</v>
      </c>
      <c r="Q1080" t="s">
        <v>8336</v>
      </c>
      <c r="R1080" t="s">
        <v>8337</v>
      </c>
      <c r="S1080" s="10">
        <f t="shared" si="98"/>
        <v>40700.987511574072</v>
      </c>
      <c r="T1080" s="10">
        <f t="shared" si="99"/>
        <v>40745.987511574072</v>
      </c>
      <c r="U1080" s="9">
        <f t="shared" si="100"/>
        <v>45</v>
      </c>
      <c r="V1080">
        <f>D1080*VLOOKUP(H1080,CURR,2)</f>
        <v>600</v>
      </c>
      <c r="W1080">
        <f>E1080*VLOOKUP(H1080,CURR,2)</f>
        <v>45</v>
      </c>
      <c r="X1080" s="11">
        <f t="shared" si="101"/>
        <v>7.4999999999999997E-2</v>
      </c>
    </row>
    <row r="1081" spans="1:2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9">
        <f t="shared" si="97"/>
        <v>37.666666666666664</v>
      </c>
      <c r="Q1081" t="s">
        <v>8336</v>
      </c>
      <c r="R1081" t="s">
        <v>8337</v>
      </c>
      <c r="S1081" s="10">
        <f t="shared" si="98"/>
        <v>42479.358055555553</v>
      </c>
      <c r="T1081" s="10">
        <f t="shared" si="99"/>
        <v>42504.358055555553</v>
      </c>
      <c r="U1081" s="9">
        <f t="shared" si="100"/>
        <v>25</v>
      </c>
      <c r="V1081">
        <f>D1081*VLOOKUP(H1081,CURR,2)</f>
        <v>29379.999999999996</v>
      </c>
      <c r="W1081">
        <f>E1081*VLOOKUP(H1081,CURR,2)</f>
        <v>766.13999999999987</v>
      </c>
      <c r="X1081" s="11">
        <f t="shared" si="101"/>
        <v>2.6076923076923077E-2</v>
      </c>
    </row>
    <row r="1082" spans="1:2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9">
        <f t="shared" si="97"/>
        <v>18.581632653061224</v>
      </c>
      <c r="Q1082" t="s">
        <v>8336</v>
      </c>
      <c r="R1082" t="s">
        <v>8337</v>
      </c>
      <c r="S1082" s="10">
        <f t="shared" si="98"/>
        <v>41739.929780092592</v>
      </c>
      <c r="T1082" s="10">
        <f t="shared" si="99"/>
        <v>41769.929780092592</v>
      </c>
      <c r="U1082" s="9">
        <f t="shared" si="100"/>
        <v>30</v>
      </c>
      <c r="V1082">
        <f>D1082*VLOOKUP(H1082,CURR,2)</f>
        <v>20000</v>
      </c>
      <c r="W1082">
        <f>E1082*VLOOKUP(H1082,CURR,2)</f>
        <v>1821</v>
      </c>
      <c r="X1082" s="11">
        <f t="shared" si="101"/>
        <v>9.1050000000000006E-2</v>
      </c>
    </row>
    <row r="1083" spans="1:2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9">
        <f t="shared" si="97"/>
        <v>3</v>
      </c>
      <c r="Q1083" t="s">
        <v>8336</v>
      </c>
      <c r="R1083" t="s">
        <v>8337</v>
      </c>
      <c r="S1083" s="10">
        <f t="shared" si="98"/>
        <v>42002.718657407408</v>
      </c>
      <c r="T1083" s="10">
        <f t="shared" si="99"/>
        <v>42032.718657407408</v>
      </c>
      <c r="U1083" s="9">
        <f t="shared" si="100"/>
        <v>30</v>
      </c>
      <c r="V1083">
        <f>D1083*VLOOKUP(H1083,CURR,2)</f>
        <v>68000</v>
      </c>
      <c r="W1083">
        <f>E1083*VLOOKUP(H1083,CURR,2)</f>
        <v>12</v>
      </c>
      <c r="X1083" s="11">
        <f t="shared" si="101"/>
        <v>1.7647058823529413E-4</v>
      </c>
    </row>
    <row r="1084" spans="1:2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9">
        <f t="shared" si="97"/>
        <v>18.666666666666668</v>
      </c>
      <c r="Q1084" t="s">
        <v>8336</v>
      </c>
      <c r="R1084" t="s">
        <v>8337</v>
      </c>
      <c r="S1084" s="10">
        <f t="shared" si="98"/>
        <v>41101.697777777772</v>
      </c>
      <c r="T1084" s="10">
        <f t="shared" si="99"/>
        <v>41131.697777777772</v>
      </c>
      <c r="U1084" s="9">
        <f t="shared" si="100"/>
        <v>30</v>
      </c>
      <c r="V1084">
        <f>D1084*VLOOKUP(H1084,CURR,2)</f>
        <v>10000</v>
      </c>
      <c r="W1084">
        <f>E1084*VLOOKUP(H1084,CURR,2)</f>
        <v>56</v>
      </c>
      <c r="X1084" s="11">
        <f t="shared" si="101"/>
        <v>5.5999999999999999E-3</v>
      </c>
    </row>
    <row r="1085" spans="1:2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9">
        <f t="shared" si="97"/>
        <v>410</v>
      </c>
      <c r="Q1085" t="s">
        <v>8336</v>
      </c>
      <c r="R1085" t="s">
        <v>8337</v>
      </c>
      <c r="S1085" s="10">
        <f t="shared" si="98"/>
        <v>41793.451192129629</v>
      </c>
      <c r="T1085" s="10">
        <f t="shared" si="99"/>
        <v>41853.451192129629</v>
      </c>
      <c r="U1085" s="9">
        <f t="shared" si="100"/>
        <v>60</v>
      </c>
      <c r="V1085">
        <f>D1085*VLOOKUP(H1085,CURR,2)</f>
        <v>38000</v>
      </c>
      <c r="W1085">
        <f>E1085*VLOOKUP(H1085,CURR,2)</f>
        <v>311.60000000000002</v>
      </c>
      <c r="X1085" s="11">
        <f t="shared" si="101"/>
        <v>8.2000000000000007E-3</v>
      </c>
    </row>
    <row r="1086" spans="1:2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 t="e">
        <f t="shared" si="97"/>
        <v>#DIV/0!</v>
      </c>
      <c r="Q1086" t="s">
        <v>8336</v>
      </c>
      <c r="R1086" t="s">
        <v>8337</v>
      </c>
      <c r="S1086" s="10">
        <f t="shared" si="98"/>
        <v>41829.703749999993</v>
      </c>
      <c r="T1086" s="10">
        <f t="shared" si="99"/>
        <v>41859.703749999993</v>
      </c>
      <c r="U1086" s="9">
        <f t="shared" si="100"/>
        <v>30</v>
      </c>
      <c r="V1086">
        <f>D1086*VLOOKUP(H1086,CURR,2)</f>
        <v>550</v>
      </c>
      <c r="W1086">
        <f>E1086*VLOOKUP(H1086,CURR,2)</f>
        <v>0</v>
      </c>
      <c r="X1086" s="11">
        <f t="shared" si="101"/>
        <v>0</v>
      </c>
    </row>
    <row r="1087" spans="1:2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9">
        <f t="shared" si="97"/>
        <v>114</v>
      </c>
      <c r="Q1087" t="s">
        <v>8336</v>
      </c>
      <c r="R1087" t="s">
        <v>8337</v>
      </c>
      <c r="S1087" s="10">
        <f t="shared" si="98"/>
        <v>42413.462673611109</v>
      </c>
      <c r="T1087" s="10">
        <f t="shared" si="99"/>
        <v>42443.421006944445</v>
      </c>
      <c r="U1087" s="9">
        <f t="shared" si="100"/>
        <v>29</v>
      </c>
      <c r="V1087">
        <f>D1087*VLOOKUP(H1087,CURR,2)</f>
        <v>22800</v>
      </c>
      <c r="W1087">
        <f>E1087*VLOOKUP(H1087,CURR,2)</f>
        <v>779.76</v>
      </c>
      <c r="X1087" s="11">
        <f t="shared" si="101"/>
        <v>3.4200000000000001E-2</v>
      </c>
    </row>
    <row r="1088" spans="1:2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9">
        <f t="shared" si="97"/>
        <v>7.5</v>
      </c>
      <c r="Q1088" t="s">
        <v>8336</v>
      </c>
      <c r="R1088" t="s">
        <v>8337</v>
      </c>
      <c r="S1088" s="10">
        <f t="shared" si="98"/>
        <v>41845.658460648148</v>
      </c>
      <c r="T1088" s="10">
        <f t="shared" si="99"/>
        <v>41875.658460648148</v>
      </c>
      <c r="U1088" s="9">
        <f t="shared" si="100"/>
        <v>30</v>
      </c>
      <c r="V1088">
        <f>D1088*VLOOKUP(H1088,CURR,2)</f>
        <v>18000</v>
      </c>
      <c r="W1088">
        <f>E1088*VLOOKUP(H1088,CURR,2)</f>
        <v>15</v>
      </c>
      <c r="X1088" s="11">
        <f t="shared" si="101"/>
        <v>8.3333333333333339E-4</v>
      </c>
    </row>
    <row r="1089" spans="1:2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 t="e">
        <f t="shared" si="97"/>
        <v>#DIV/0!</v>
      </c>
      <c r="Q1089" t="s">
        <v>8336</v>
      </c>
      <c r="R1089" t="s">
        <v>8337</v>
      </c>
      <c r="S1089" s="10">
        <f t="shared" si="98"/>
        <v>41775.505636574067</v>
      </c>
      <c r="T1089" s="10">
        <f t="shared" si="99"/>
        <v>41805.505636574067</v>
      </c>
      <c r="U1089" s="9">
        <f t="shared" si="100"/>
        <v>30</v>
      </c>
      <c r="V1089">
        <f>D1089*VLOOKUP(H1089,CURR,2)</f>
        <v>1100</v>
      </c>
      <c r="W1089">
        <f>E1089*VLOOKUP(H1089,CURR,2)</f>
        <v>0</v>
      </c>
      <c r="X1089" s="11">
        <f t="shared" si="101"/>
        <v>0</v>
      </c>
    </row>
    <row r="1090" spans="1:2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9">
        <f t="shared" si="97"/>
        <v>43.41727891156463</v>
      </c>
      <c r="Q1090" t="s">
        <v>8336</v>
      </c>
      <c r="R1090" t="s">
        <v>8337</v>
      </c>
      <c r="S1090" s="10">
        <f t="shared" si="98"/>
        <v>41723.591053240736</v>
      </c>
      <c r="T1090" s="10">
        <f t="shared" si="99"/>
        <v>41753.591053240736</v>
      </c>
      <c r="U1090" s="9">
        <f t="shared" si="100"/>
        <v>30</v>
      </c>
      <c r="V1090">
        <f>D1090*VLOOKUP(H1090,CURR,2)</f>
        <v>45000</v>
      </c>
      <c r="W1090">
        <f>E1090*VLOOKUP(H1090,CURR,2)</f>
        <v>6382.34</v>
      </c>
      <c r="X1090" s="11">
        <f t="shared" si="101"/>
        <v>0.14182977777777778</v>
      </c>
    </row>
    <row r="1091" spans="1:2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E1091/D1091*100</f>
        <v>7.8266666666666662</v>
      </c>
      <c r="P1091" s="9">
        <f t="shared" ref="P1091:P1154" si="103">E1091/L1091</f>
        <v>23.959183673469386</v>
      </c>
      <c r="Q1091" t="s">
        <v>8336</v>
      </c>
      <c r="R1091" t="s">
        <v>8337</v>
      </c>
      <c r="S1091" s="10">
        <f t="shared" ref="S1091:S1154" si="104">(J1091/86400)+25569+(-5/24)</f>
        <v>42150.981192129628</v>
      </c>
      <c r="T1091" s="10">
        <f t="shared" ref="T1091:T1154" si="105">(I1091/86400)+25569+(-5/24)</f>
        <v>42180.981192129628</v>
      </c>
      <c r="U1091" s="9">
        <f t="shared" ref="U1091:U1154" si="106">INT(T1091-S1091)</f>
        <v>30</v>
      </c>
      <c r="V1091">
        <f>D1091*VLOOKUP(H1091,CURR,2)</f>
        <v>16950</v>
      </c>
      <c r="W1091">
        <f>E1091*VLOOKUP(H1091,CURR,2)</f>
        <v>1326.62</v>
      </c>
      <c r="X1091" s="11">
        <f t="shared" ref="X1091:X1154" si="107">W1091/V1091</f>
        <v>7.8266666666666665E-2</v>
      </c>
    </row>
    <row r="1092" spans="1:2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9">
        <f t="shared" si="103"/>
        <v>5</v>
      </c>
      <c r="Q1092" t="s">
        <v>8336</v>
      </c>
      <c r="R1092" t="s">
        <v>8337</v>
      </c>
      <c r="S1092" s="10">
        <f t="shared" si="104"/>
        <v>42122.977465277778</v>
      </c>
      <c r="T1092" s="10">
        <f t="shared" si="105"/>
        <v>42152.977465277778</v>
      </c>
      <c r="U1092" s="9">
        <f t="shared" si="106"/>
        <v>30</v>
      </c>
      <c r="V1092">
        <f>D1092*VLOOKUP(H1092,CURR,2)</f>
        <v>9359.2799999999988</v>
      </c>
      <c r="W1092">
        <f>E1092*VLOOKUP(H1092,CURR,2)</f>
        <v>3.5999999999999996</v>
      </c>
      <c r="X1092" s="11">
        <f t="shared" si="107"/>
        <v>3.8464497269020693E-4</v>
      </c>
    </row>
    <row r="1093" spans="1:2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9">
        <f t="shared" si="103"/>
        <v>12.5</v>
      </c>
      <c r="Q1093" t="s">
        <v>8336</v>
      </c>
      <c r="R1093" t="s">
        <v>8337</v>
      </c>
      <c r="S1093" s="10">
        <f t="shared" si="104"/>
        <v>42440.611944444441</v>
      </c>
      <c r="T1093" s="10">
        <f t="shared" si="105"/>
        <v>42470.570277777777</v>
      </c>
      <c r="U1093" s="9">
        <f t="shared" si="106"/>
        <v>29</v>
      </c>
      <c r="V1093">
        <f>D1093*VLOOKUP(H1093,CURR,2)</f>
        <v>256</v>
      </c>
      <c r="W1093">
        <f>E1093*VLOOKUP(H1093,CURR,2)</f>
        <v>32</v>
      </c>
      <c r="X1093" s="11">
        <f t="shared" si="107"/>
        <v>0.125</v>
      </c>
    </row>
    <row r="1094" spans="1:2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9">
        <f t="shared" si="103"/>
        <v>3</v>
      </c>
      <c r="Q1094" t="s">
        <v>8336</v>
      </c>
      <c r="R1094" t="s">
        <v>8337</v>
      </c>
      <c r="S1094" s="10">
        <f t="shared" si="104"/>
        <v>41249.817569444444</v>
      </c>
      <c r="T1094" s="10">
        <f t="shared" si="105"/>
        <v>41279.817569444444</v>
      </c>
      <c r="U1094" s="9">
        <f t="shared" si="106"/>
        <v>30</v>
      </c>
      <c r="V1094">
        <f>D1094*VLOOKUP(H1094,CURR,2)</f>
        <v>2000</v>
      </c>
      <c r="W1094">
        <f>E1094*VLOOKUP(H1094,CURR,2)</f>
        <v>21</v>
      </c>
      <c r="X1094" s="11">
        <f t="shared" si="107"/>
        <v>1.0500000000000001E-2</v>
      </c>
    </row>
    <row r="1095" spans="1:2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9">
        <f t="shared" si="103"/>
        <v>10.5625</v>
      </c>
      <c r="Q1095" t="s">
        <v>8336</v>
      </c>
      <c r="R1095" t="s">
        <v>8337</v>
      </c>
      <c r="S1095" s="10">
        <f t="shared" si="104"/>
        <v>42396.765474537031</v>
      </c>
      <c r="T1095" s="10">
        <f t="shared" si="105"/>
        <v>42411.765474537031</v>
      </c>
      <c r="U1095" s="9">
        <f t="shared" si="106"/>
        <v>15</v>
      </c>
      <c r="V1095">
        <f>D1095*VLOOKUP(H1095,CURR,2)</f>
        <v>228</v>
      </c>
      <c r="W1095">
        <f>E1095*VLOOKUP(H1095,CURR,2)</f>
        <v>32.11</v>
      </c>
      <c r="X1095" s="11">
        <f t="shared" si="107"/>
        <v>0.14083333333333334</v>
      </c>
    </row>
    <row r="1096" spans="1:2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9">
        <f t="shared" si="103"/>
        <v>122.00037037037038</v>
      </c>
      <c r="Q1096" t="s">
        <v>8336</v>
      </c>
      <c r="R1096" t="s">
        <v>8337</v>
      </c>
      <c r="S1096" s="10">
        <f t="shared" si="104"/>
        <v>40795.505011574074</v>
      </c>
      <c r="T1096" s="10">
        <f t="shared" si="105"/>
        <v>40825.505011574074</v>
      </c>
      <c r="U1096" s="9">
        <f t="shared" si="106"/>
        <v>30</v>
      </c>
      <c r="V1096">
        <f>D1096*VLOOKUP(H1096,CURR,2)</f>
        <v>18000</v>
      </c>
      <c r="W1096">
        <f>E1096*VLOOKUP(H1096,CURR,2)</f>
        <v>3294.01</v>
      </c>
      <c r="X1096" s="11">
        <f t="shared" si="107"/>
        <v>0.18300055555555556</v>
      </c>
    </row>
    <row r="1097" spans="1:2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9">
        <f t="shared" si="103"/>
        <v>267.80851063829789</v>
      </c>
      <c r="Q1097" t="s">
        <v>8336</v>
      </c>
      <c r="R1097" t="s">
        <v>8337</v>
      </c>
      <c r="S1097" s="10">
        <f t="shared" si="104"/>
        <v>41486.328935185185</v>
      </c>
      <c r="T1097" s="10">
        <f t="shared" si="105"/>
        <v>41516.328935185185</v>
      </c>
      <c r="U1097" s="9">
        <f t="shared" si="106"/>
        <v>30</v>
      </c>
      <c r="V1097">
        <f>D1097*VLOOKUP(H1097,CURR,2)</f>
        <v>500000</v>
      </c>
      <c r="W1097">
        <f>E1097*VLOOKUP(H1097,CURR,2)</f>
        <v>25174</v>
      </c>
      <c r="X1097" s="11">
        <f t="shared" si="107"/>
        <v>5.0347999999999997E-2</v>
      </c>
    </row>
    <row r="1098" spans="1:2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9">
        <f t="shared" si="103"/>
        <v>74.206896551724142</v>
      </c>
      <c r="Q1098" t="s">
        <v>8336</v>
      </c>
      <c r="R1098" t="s">
        <v>8337</v>
      </c>
      <c r="S1098" s="10">
        <f t="shared" si="104"/>
        <v>41885.309652777774</v>
      </c>
      <c r="T1098" s="10">
        <f t="shared" si="105"/>
        <v>41915.9375</v>
      </c>
      <c r="U1098" s="9">
        <f t="shared" si="106"/>
        <v>30</v>
      </c>
      <c r="V1098">
        <f>D1098*VLOOKUP(H1098,CURR,2)</f>
        <v>12000</v>
      </c>
      <c r="W1098">
        <f>E1098*VLOOKUP(H1098,CURR,2)</f>
        <v>2152</v>
      </c>
      <c r="X1098" s="11">
        <f t="shared" si="107"/>
        <v>0.17933333333333334</v>
      </c>
    </row>
    <row r="1099" spans="1:2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9">
        <f t="shared" si="103"/>
        <v>6.7142857142857144</v>
      </c>
      <c r="Q1099" t="s">
        <v>8336</v>
      </c>
      <c r="R1099" t="s">
        <v>8337</v>
      </c>
      <c r="S1099" s="10">
        <f t="shared" si="104"/>
        <v>41660.584224537037</v>
      </c>
      <c r="T1099" s="10">
        <f t="shared" si="105"/>
        <v>41700.584224537037</v>
      </c>
      <c r="U1099" s="9">
        <f t="shared" si="106"/>
        <v>40</v>
      </c>
      <c r="V1099">
        <f>D1099*VLOOKUP(H1099,CURR,2)</f>
        <v>100000</v>
      </c>
      <c r="W1099">
        <f>E1099*VLOOKUP(H1099,CURR,2)</f>
        <v>47</v>
      </c>
      <c r="X1099" s="11">
        <f t="shared" si="107"/>
        <v>4.6999999999999999E-4</v>
      </c>
    </row>
    <row r="1100" spans="1:2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9">
        <f t="shared" si="103"/>
        <v>81.954545454545453</v>
      </c>
      <c r="Q1100" t="s">
        <v>8336</v>
      </c>
      <c r="R1100" t="s">
        <v>8337</v>
      </c>
      <c r="S1100" s="10">
        <f t="shared" si="104"/>
        <v>41712.554340277777</v>
      </c>
      <c r="T1100" s="10">
        <f t="shared" si="105"/>
        <v>41742.554340277777</v>
      </c>
      <c r="U1100" s="9">
        <f t="shared" si="106"/>
        <v>30</v>
      </c>
      <c r="V1100">
        <f>D1100*VLOOKUP(H1100,CURR,2)</f>
        <v>25000</v>
      </c>
      <c r="W1100">
        <f>E1100*VLOOKUP(H1100,CURR,2)</f>
        <v>1803</v>
      </c>
      <c r="X1100" s="11">
        <f t="shared" si="107"/>
        <v>7.2120000000000004E-2</v>
      </c>
    </row>
    <row r="1101" spans="1:2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9">
        <f t="shared" si="103"/>
        <v>25</v>
      </c>
      <c r="Q1101" t="s">
        <v>8336</v>
      </c>
      <c r="R1101" t="s">
        <v>8337</v>
      </c>
      <c r="S1101" s="10">
        <f t="shared" si="104"/>
        <v>42107.628101851849</v>
      </c>
      <c r="T1101" s="10">
        <f t="shared" si="105"/>
        <v>42137.628101851849</v>
      </c>
      <c r="U1101" s="9">
        <f t="shared" si="106"/>
        <v>30</v>
      </c>
      <c r="V1101">
        <f>D1101*VLOOKUP(H1101,CURR,2)</f>
        <v>6400</v>
      </c>
      <c r="W1101">
        <f>E1101*VLOOKUP(H1101,CURR,2)</f>
        <v>32</v>
      </c>
      <c r="X1101" s="11">
        <f t="shared" si="107"/>
        <v>5.0000000000000001E-3</v>
      </c>
    </row>
    <row r="1102" spans="1:2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9">
        <f t="shared" si="103"/>
        <v>10</v>
      </c>
      <c r="Q1102" t="s">
        <v>8336</v>
      </c>
      <c r="R1102" t="s">
        <v>8337</v>
      </c>
      <c r="S1102" s="10">
        <f t="shared" si="104"/>
        <v>42383.902442129627</v>
      </c>
      <c r="T1102" s="10">
        <f t="shared" si="105"/>
        <v>42413.902442129627</v>
      </c>
      <c r="U1102" s="9">
        <f t="shared" si="106"/>
        <v>30</v>
      </c>
      <c r="V1102">
        <f>D1102*VLOOKUP(H1102,CURR,2)</f>
        <v>4520</v>
      </c>
      <c r="W1102">
        <f>E1102*VLOOKUP(H1102,CURR,2)</f>
        <v>112.99999999999999</v>
      </c>
      <c r="X1102" s="11">
        <f t="shared" si="107"/>
        <v>2.4999999999999998E-2</v>
      </c>
    </row>
    <row r="1103" spans="1:2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9">
        <f t="shared" si="103"/>
        <v>6.833333333333333</v>
      </c>
      <c r="Q1103" t="s">
        <v>8336</v>
      </c>
      <c r="R1103" t="s">
        <v>8337</v>
      </c>
      <c r="S1103" s="10">
        <f t="shared" si="104"/>
        <v>42538.564097222225</v>
      </c>
      <c r="T1103" s="10">
        <f t="shared" si="105"/>
        <v>42565.549999999996</v>
      </c>
      <c r="U1103" s="9">
        <f t="shared" si="106"/>
        <v>26</v>
      </c>
      <c r="V1103">
        <f>D1103*VLOOKUP(H1103,CURR,2)</f>
        <v>100000</v>
      </c>
      <c r="W1103">
        <f>E1103*VLOOKUP(H1103,CURR,2)</f>
        <v>41</v>
      </c>
      <c r="X1103" s="11">
        <f t="shared" si="107"/>
        <v>4.0999999999999999E-4</v>
      </c>
    </row>
    <row r="1104" spans="1:2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9">
        <f t="shared" si="103"/>
        <v>17.708333333333332</v>
      </c>
      <c r="Q1104" t="s">
        <v>8336</v>
      </c>
      <c r="R1104" t="s">
        <v>8337</v>
      </c>
      <c r="S1104" s="10">
        <f t="shared" si="104"/>
        <v>41576.837094907409</v>
      </c>
      <c r="T1104" s="10">
        <f t="shared" si="105"/>
        <v>41617.040972222218</v>
      </c>
      <c r="U1104" s="9">
        <f t="shared" si="106"/>
        <v>40</v>
      </c>
      <c r="V1104">
        <f>D1104*VLOOKUP(H1104,CURR,2)</f>
        <v>8000</v>
      </c>
      <c r="W1104">
        <f>E1104*VLOOKUP(H1104,CURR,2)</f>
        <v>425</v>
      </c>
      <c r="X1104" s="11">
        <f t="shared" si="107"/>
        <v>5.3124999999999999E-2</v>
      </c>
    </row>
    <row r="1105" spans="1:2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9">
        <f t="shared" si="103"/>
        <v>16.2</v>
      </c>
      <c r="Q1105" t="s">
        <v>8336</v>
      </c>
      <c r="R1105" t="s">
        <v>8337</v>
      </c>
      <c r="S1105" s="10">
        <f t="shared" si="104"/>
        <v>42479.013773148145</v>
      </c>
      <c r="T1105" s="10">
        <f t="shared" si="105"/>
        <v>42539.013773148145</v>
      </c>
      <c r="U1105" s="9">
        <f t="shared" si="106"/>
        <v>60</v>
      </c>
      <c r="V1105">
        <f>D1105*VLOOKUP(H1105,CURR,2)</f>
        <v>15000</v>
      </c>
      <c r="W1105">
        <f>E1105*VLOOKUP(H1105,CURR,2)</f>
        <v>243</v>
      </c>
      <c r="X1105" s="11">
        <f t="shared" si="107"/>
        <v>1.6199999999999999E-2</v>
      </c>
    </row>
    <row r="1106" spans="1:2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9">
        <f t="shared" si="103"/>
        <v>80.297297297297291</v>
      </c>
      <c r="Q1106" t="s">
        <v>8336</v>
      </c>
      <c r="R1106" t="s">
        <v>8337</v>
      </c>
      <c r="S1106" s="10">
        <f t="shared" si="104"/>
        <v>41771.201631944445</v>
      </c>
      <c r="T1106" s="10">
        <f t="shared" si="105"/>
        <v>41801.201631944445</v>
      </c>
      <c r="U1106" s="9">
        <f t="shared" si="106"/>
        <v>30</v>
      </c>
      <c r="V1106">
        <f>D1106*VLOOKUP(H1106,CURR,2)</f>
        <v>76800</v>
      </c>
      <c r="W1106">
        <f>E1106*VLOOKUP(H1106,CURR,2)</f>
        <v>3802.88</v>
      </c>
      <c r="X1106" s="11">
        <f t="shared" si="107"/>
        <v>4.9516666666666667E-2</v>
      </c>
    </row>
    <row r="1107" spans="1:2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9">
        <f t="shared" si="103"/>
        <v>71.55</v>
      </c>
      <c r="Q1107" t="s">
        <v>8336</v>
      </c>
      <c r="R1107" t="s">
        <v>8337</v>
      </c>
      <c r="S1107" s="10">
        <f t="shared" si="104"/>
        <v>41691.927395833329</v>
      </c>
      <c r="T1107" s="10">
        <f t="shared" si="105"/>
        <v>41721.885729166665</v>
      </c>
      <c r="U1107" s="9">
        <f t="shared" si="106"/>
        <v>29</v>
      </c>
      <c r="V1107">
        <f>D1107*VLOOKUP(H1107,CURR,2)</f>
        <v>900000</v>
      </c>
      <c r="W1107">
        <f>E1107*VLOOKUP(H1107,CURR,2)</f>
        <v>1431</v>
      </c>
      <c r="X1107" s="11">
        <f t="shared" si="107"/>
        <v>1.5900000000000001E-3</v>
      </c>
    </row>
    <row r="1108" spans="1:2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9">
        <f t="shared" si="103"/>
        <v>23.571428571428573</v>
      </c>
      <c r="Q1108" t="s">
        <v>8336</v>
      </c>
      <c r="R1108" t="s">
        <v>8337</v>
      </c>
      <c r="S1108" s="10">
        <f t="shared" si="104"/>
        <v>40973.532118055555</v>
      </c>
      <c r="T1108" s="10">
        <f t="shared" si="105"/>
        <v>41003.490451388883</v>
      </c>
      <c r="U1108" s="9">
        <f t="shared" si="106"/>
        <v>29</v>
      </c>
      <c r="V1108">
        <f>D1108*VLOOKUP(H1108,CURR,2)</f>
        <v>400</v>
      </c>
      <c r="W1108">
        <f>E1108*VLOOKUP(H1108,CURR,2)</f>
        <v>165</v>
      </c>
      <c r="X1108" s="11">
        <f t="shared" si="107"/>
        <v>0.41249999999999998</v>
      </c>
    </row>
    <row r="1109" spans="1:2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 t="e">
        <f t="shared" si="103"/>
        <v>#DIV/0!</v>
      </c>
      <c r="Q1109" t="s">
        <v>8336</v>
      </c>
      <c r="R1109" t="s">
        <v>8337</v>
      </c>
      <c r="S1109" s="10">
        <f t="shared" si="104"/>
        <v>41813.653055555551</v>
      </c>
      <c r="T1109" s="10">
        <f t="shared" si="105"/>
        <v>41843.653055555551</v>
      </c>
      <c r="U1109" s="9">
        <f t="shared" si="106"/>
        <v>30</v>
      </c>
      <c r="V1109">
        <f>D1109*VLOOKUP(H1109,CURR,2)</f>
        <v>10000</v>
      </c>
      <c r="W1109">
        <f>E1109*VLOOKUP(H1109,CURR,2)</f>
        <v>0</v>
      </c>
      <c r="X1109" s="11">
        <f t="shared" si="107"/>
        <v>0</v>
      </c>
    </row>
    <row r="1110" spans="1:2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9">
        <f t="shared" si="103"/>
        <v>34.88095238095238</v>
      </c>
      <c r="Q1110" t="s">
        <v>8336</v>
      </c>
      <c r="R1110" t="s">
        <v>8337</v>
      </c>
      <c r="S1110" s="10">
        <f t="shared" si="104"/>
        <v>40952.42864583333</v>
      </c>
      <c r="T1110" s="10">
        <f t="shared" si="105"/>
        <v>41012.386979166666</v>
      </c>
      <c r="U1110" s="9">
        <f t="shared" si="106"/>
        <v>59</v>
      </c>
      <c r="V1110">
        <f>D1110*VLOOKUP(H1110,CURR,2)</f>
        <v>25000</v>
      </c>
      <c r="W1110">
        <f>E1110*VLOOKUP(H1110,CURR,2)</f>
        <v>732.5</v>
      </c>
      <c r="X1110" s="11">
        <f t="shared" si="107"/>
        <v>2.93E-2</v>
      </c>
    </row>
    <row r="1111" spans="1:2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9">
        <f t="shared" si="103"/>
        <v>15</v>
      </c>
      <c r="Q1111" t="s">
        <v>8336</v>
      </c>
      <c r="R1111" t="s">
        <v>8337</v>
      </c>
      <c r="S1111" s="10">
        <f t="shared" si="104"/>
        <v>42662.543865740743</v>
      </c>
      <c r="T1111" s="10">
        <f t="shared" si="105"/>
        <v>42692.5855324074</v>
      </c>
      <c r="U1111" s="9">
        <f t="shared" si="106"/>
        <v>30</v>
      </c>
      <c r="V1111">
        <f>D1111*VLOOKUP(H1111,CURR,2)</f>
        <v>10000</v>
      </c>
      <c r="W1111">
        <f>E1111*VLOOKUP(H1111,CURR,2)</f>
        <v>45</v>
      </c>
      <c r="X1111" s="11">
        <f t="shared" si="107"/>
        <v>4.4999999999999997E-3</v>
      </c>
    </row>
    <row r="1112" spans="1:2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9">
        <f t="shared" si="103"/>
        <v>23.181818181818183</v>
      </c>
      <c r="Q1112" t="s">
        <v>8336</v>
      </c>
      <c r="R1112" t="s">
        <v>8337</v>
      </c>
      <c r="S1112" s="10">
        <f t="shared" si="104"/>
        <v>41220.72479166666</v>
      </c>
      <c r="T1112" s="10">
        <f t="shared" si="105"/>
        <v>41250.72479166666</v>
      </c>
      <c r="U1112" s="9">
        <f t="shared" si="106"/>
        <v>30</v>
      </c>
      <c r="V1112">
        <f>D1112*VLOOKUP(H1112,CURR,2)</f>
        <v>50000</v>
      </c>
      <c r="W1112">
        <f>E1112*VLOOKUP(H1112,CURR,2)</f>
        <v>255</v>
      </c>
      <c r="X1112" s="11">
        <f t="shared" si="107"/>
        <v>5.1000000000000004E-3</v>
      </c>
    </row>
    <row r="1113" spans="1:2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9">
        <f t="shared" si="103"/>
        <v>1</v>
      </c>
      <c r="Q1113" t="s">
        <v>8336</v>
      </c>
      <c r="R1113" t="s">
        <v>8337</v>
      </c>
      <c r="S1113" s="10">
        <f t="shared" si="104"/>
        <v>42346.995254629626</v>
      </c>
      <c r="T1113" s="10">
        <f t="shared" si="105"/>
        <v>42376.995254629626</v>
      </c>
      <c r="U1113" s="9">
        <f t="shared" si="106"/>
        <v>30</v>
      </c>
      <c r="V1113">
        <f>D1113*VLOOKUP(H1113,CURR,2)</f>
        <v>2500</v>
      </c>
      <c r="W1113">
        <f>E1113*VLOOKUP(H1113,CURR,2)</f>
        <v>1</v>
      </c>
      <c r="X1113" s="11">
        <f t="shared" si="107"/>
        <v>4.0000000000000002E-4</v>
      </c>
    </row>
    <row r="1114" spans="1:2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9">
        <f t="shared" si="103"/>
        <v>100.23371794871794</v>
      </c>
      <c r="Q1114" t="s">
        <v>8336</v>
      </c>
      <c r="R1114" t="s">
        <v>8337</v>
      </c>
      <c r="S1114" s="10">
        <f t="shared" si="104"/>
        <v>41963.551053240742</v>
      </c>
      <c r="T1114" s="10">
        <f t="shared" si="105"/>
        <v>42023.145833333336</v>
      </c>
      <c r="U1114" s="9">
        <f t="shared" si="106"/>
        <v>59</v>
      </c>
      <c r="V1114">
        <f>D1114*VLOOKUP(H1114,CURR,2)</f>
        <v>88000</v>
      </c>
      <c r="W1114">
        <f>E1114*VLOOKUP(H1114,CURR,2)</f>
        <v>31272.92</v>
      </c>
      <c r="X1114" s="11">
        <f t="shared" si="107"/>
        <v>0.35537409090909089</v>
      </c>
    </row>
    <row r="1115" spans="1:2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9">
        <f t="shared" si="103"/>
        <v>5</v>
      </c>
      <c r="Q1115" t="s">
        <v>8336</v>
      </c>
      <c r="R1115" t="s">
        <v>8337</v>
      </c>
      <c r="S1115" s="10">
        <f t="shared" si="104"/>
        <v>41835.768749999996</v>
      </c>
      <c r="T1115" s="10">
        <f t="shared" si="105"/>
        <v>41865.768749999996</v>
      </c>
      <c r="U1115" s="9">
        <f t="shared" si="106"/>
        <v>30</v>
      </c>
      <c r="V1115">
        <f>D1115*VLOOKUP(H1115,CURR,2)</f>
        <v>1280</v>
      </c>
      <c r="W1115">
        <f>E1115*VLOOKUP(H1115,CURR,2)</f>
        <v>6.4</v>
      </c>
      <c r="X1115" s="11">
        <f t="shared" si="107"/>
        <v>5.0000000000000001E-3</v>
      </c>
    </row>
    <row r="1116" spans="1:2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9">
        <f t="shared" si="103"/>
        <v>3.3333333333333335</v>
      </c>
      <c r="Q1116" t="s">
        <v>8336</v>
      </c>
      <c r="R1116" t="s">
        <v>8337</v>
      </c>
      <c r="S1116" s="10">
        <f t="shared" si="104"/>
        <v>41526.13758101852</v>
      </c>
      <c r="T1116" s="10">
        <f t="shared" si="105"/>
        <v>41556.13758101852</v>
      </c>
      <c r="U1116" s="9">
        <f t="shared" si="106"/>
        <v>30</v>
      </c>
      <c r="V1116">
        <f>D1116*VLOOKUP(H1116,CURR,2)</f>
        <v>7680</v>
      </c>
      <c r="W1116">
        <f>E1116*VLOOKUP(H1116,CURR,2)</f>
        <v>12.8</v>
      </c>
      <c r="X1116" s="11">
        <f t="shared" si="107"/>
        <v>1.6666666666666668E-3</v>
      </c>
    </row>
    <row r="1117" spans="1:2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9">
        <f t="shared" si="103"/>
        <v>13.25</v>
      </c>
      <c r="Q1117" t="s">
        <v>8336</v>
      </c>
      <c r="R1117" t="s">
        <v>8337</v>
      </c>
      <c r="S1117" s="10">
        <f t="shared" si="104"/>
        <v>42429.487210648142</v>
      </c>
      <c r="T1117" s="10">
        <f t="shared" si="105"/>
        <v>42459.445543981477</v>
      </c>
      <c r="U1117" s="9">
        <f t="shared" si="106"/>
        <v>29</v>
      </c>
      <c r="V1117">
        <f>D1117*VLOOKUP(H1117,CURR,2)</f>
        <v>40000</v>
      </c>
      <c r="W1117">
        <f>E1117*VLOOKUP(H1117,CURR,2)</f>
        <v>53</v>
      </c>
      <c r="X1117" s="11">
        <f t="shared" si="107"/>
        <v>1.325E-3</v>
      </c>
    </row>
    <row r="1118" spans="1:2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9">
        <f t="shared" si="103"/>
        <v>17.852</v>
      </c>
      <c r="Q1118" t="s">
        <v>8336</v>
      </c>
      <c r="R1118" t="s">
        <v>8337</v>
      </c>
      <c r="S1118" s="10">
        <f t="shared" si="104"/>
        <v>41009.638981481483</v>
      </c>
      <c r="T1118" s="10">
        <f t="shared" si="105"/>
        <v>41069.638981481483</v>
      </c>
      <c r="U1118" s="9">
        <f t="shared" si="106"/>
        <v>60</v>
      </c>
      <c r="V1118">
        <f>D1118*VLOOKUP(H1118,CURR,2)</f>
        <v>500000</v>
      </c>
      <c r="W1118">
        <f>E1118*VLOOKUP(H1118,CURR,2)</f>
        <v>178.52</v>
      </c>
      <c r="X1118" s="11">
        <f t="shared" si="107"/>
        <v>3.5704000000000004E-4</v>
      </c>
    </row>
    <row r="1119" spans="1:2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9">
        <f t="shared" si="103"/>
        <v>10.375</v>
      </c>
      <c r="Q1119" t="s">
        <v>8336</v>
      </c>
      <c r="R1119" t="s">
        <v>8337</v>
      </c>
      <c r="S1119" s="10">
        <f t="shared" si="104"/>
        <v>42333.390196759261</v>
      </c>
      <c r="T1119" s="10">
        <f t="shared" si="105"/>
        <v>42363.390196759261</v>
      </c>
      <c r="U1119" s="9">
        <f t="shared" si="106"/>
        <v>30</v>
      </c>
      <c r="V1119">
        <f>D1119*VLOOKUP(H1119,CURR,2)</f>
        <v>1130</v>
      </c>
      <c r="W1119">
        <f>E1119*VLOOKUP(H1119,CURR,2)</f>
        <v>93.789999999999992</v>
      </c>
      <c r="X1119" s="11">
        <f t="shared" si="107"/>
        <v>8.299999999999999E-2</v>
      </c>
    </row>
    <row r="1120" spans="1:2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9">
        <f t="shared" si="103"/>
        <v>36.333333333333336</v>
      </c>
      <c r="Q1120" t="s">
        <v>8336</v>
      </c>
      <c r="R1120" t="s">
        <v>8337</v>
      </c>
      <c r="S1120" s="10">
        <f t="shared" si="104"/>
        <v>41703.958090277774</v>
      </c>
      <c r="T1120" s="10">
        <f t="shared" si="105"/>
        <v>41733.91642361111</v>
      </c>
      <c r="U1120" s="9">
        <f t="shared" si="106"/>
        <v>29</v>
      </c>
      <c r="V1120">
        <f>D1120*VLOOKUP(H1120,CURR,2)</f>
        <v>3240</v>
      </c>
      <c r="W1120">
        <f>E1120*VLOOKUP(H1120,CURR,2)</f>
        <v>78.48</v>
      </c>
      <c r="X1120" s="11">
        <f t="shared" si="107"/>
        <v>2.4222222222222225E-2</v>
      </c>
    </row>
    <row r="1121" spans="1:2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9">
        <f t="shared" si="103"/>
        <v>5</v>
      </c>
      <c r="Q1121" t="s">
        <v>8336</v>
      </c>
      <c r="R1121" t="s">
        <v>8337</v>
      </c>
      <c r="S1121" s="10">
        <f t="shared" si="104"/>
        <v>41722.584074074075</v>
      </c>
      <c r="T1121" s="10">
        <f t="shared" si="105"/>
        <v>41735.584074074075</v>
      </c>
      <c r="U1121" s="9">
        <f t="shared" si="106"/>
        <v>13</v>
      </c>
      <c r="V1121">
        <f>D1121*VLOOKUP(H1121,CURR,2)</f>
        <v>2100</v>
      </c>
      <c r="W1121">
        <f>E1121*VLOOKUP(H1121,CURR,2)</f>
        <v>5</v>
      </c>
      <c r="X1121" s="11">
        <f t="shared" si="107"/>
        <v>2.3809523809523812E-3</v>
      </c>
    </row>
    <row r="1122" spans="1:2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 t="e">
        <f t="shared" si="103"/>
        <v>#DIV/0!</v>
      </c>
      <c r="Q1122" t="s">
        <v>8336</v>
      </c>
      <c r="R1122" t="s">
        <v>8337</v>
      </c>
      <c r="S1122" s="10">
        <f t="shared" si="104"/>
        <v>40799.664351851847</v>
      </c>
      <c r="T1122" s="10">
        <f t="shared" si="105"/>
        <v>40844.664351851847</v>
      </c>
      <c r="U1122" s="9">
        <f t="shared" si="106"/>
        <v>45</v>
      </c>
      <c r="V1122">
        <f>D1122*VLOOKUP(H1122,CURR,2)</f>
        <v>25000</v>
      </c>
      <c r="W1122">
        <f>E1122*VLOOKUP(H1122,CURR,2)</f>
        <v>0</v>
      </c>
      <c r="X1122" s="11">
        <f t="shared" si="107"/>
        <v>0</v>
      </c>
    </row>
    <row r="1123" spans="1:2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9">
        <f t="shared" si="103"/>
        <v>5.8</v>
      </c>
      <c r="Q1123" t="s">
        <v>8336</v>
      </c>
      <c r="R1123" t="s">
        <v>8337</v>
      </c>
      <c r="S1123" s="10">
        <f t="shared" si="104"/>
        <v>42412.72587962963</v>
      </c>
      <c r="T1123" s="10">
        <f t="shared" si="105"/>
        <v>42442.684212962959</v>
      </c>
      <c r="U1123" s="9">
        <f t="shared" si="106"/>
        <v>29</v>
      </c>
      <c r="V1123">
        <f>D1123*VLOOKUP(H1123,CURR,2)</f>
        <v>250000</v>
      </c>
      <c r="W1123">
        <f>E1123*VLOOKUP(H1123,CURR,2)</f>
        <v>29</v>
      </c>
      <c r="X1123" s="11">
        <f t="shared" si="107"/>
        <v>1.16E-4</v>
      </c>
    </row>
    <row r="1124" spans="1:2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 t="e">
        <f t="shared" si="103"/>
        <v>#DIV/0!</v>
      </c>
      <c r="Q1124" t="s">
        <v>8336</v>
      </c>
      <c r="R1124" t="s">
        <v>8337</v>
      </c>
      <c r="S1124" s="10">
        <f t="shared" si="104"/>
        <v>41410.495659722219</v>
      </c>
      <c r="T1124" s="10">
        <f t="shared" si="105"/>
        <v>41424.495659722219</v>
      </c>
      <c r="U1124" s="9">
        <f t="shared" si="106"/>
        <v>14</v>
      </c>
      <c r="V1124">
        <f>D1124*VLOOKUP(H1124,CURR,2)</f>
        <v>4096</v>
      </c>
      <c r="W1124">
        <f>E1124*VLOOKUP(H1124,CURR,2)</f>
        <v>0</v>
      </c>
      <c r="X1124" s="11">
        <f t="shared" si="107"/>
        <v>0</v>
      </c>
    </row>
    <row r="1125" spans="1:2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9">
        <f t="shared" si="103"/>
        <v>3.6666666666666665</v>
      </c>
      <c r="Q1125" t="s">
        <v>8336</v>
      </c>
      <c r="R1125" t="s">
        <v>8337</v>
      </c>
      <c r="S1125" s="10">
        <f t="shared" si="104"/>
        <v>41718.315370370365</v>
      </c>
      <c r="T1125" s="10">
        <f t="shared" si="105"/>
        <v>41748.315370370365</v>
      </c>
      <c r="U1125" s="9">
        <f t="shared" si="106"/>
        <v>30</v>
      </c>
      <c r="V1125">
        <f>D1125*VLOOKUP(H1125,CURR,2)</f>
        <v>5000</v>
      </c>
      <c r="W1125">
        <f>E1125*VLOOKUP(H1125,CURR,2)</f>
        <v>11</v>
      </c>
      <c r="X1125" s="11">
        <f t="shared" si="107"/>
        <v>2.2000000000000001E-3</v>
      </c>
    </row>
    <row r="1126" spans="1:2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9">
        <f t="shared" si="103"/>
        <v>60.714285714285715</v>
      </c>
      <c r="Q1126" t="s">
        <v>8336</v>
      </c>
      <c r="R1126" t="s">
        <v>8338</v>
      </c>
      <c r="S1126" s="10">
        <f t="shared" si="104"/>
        <v>42094.458923611113</v>
      </c>
      <c r="T1126" s="10">
        <f t="shared" si="105"/>
        <v>42124.458923611113</v>
      </c>
      <c r="U1126" s="9">
        <f t="shared" si="106"/>
        <v>30</v>
      </c>
      <c r="V1126">
        <f>D1126*VLOOKUP(H1126,CURR,2)</f>
        <v>90000</v>
      </c>
      <c r="W1126">
        <f>E1126*VLOOKUP(H1126,CURR,2)</f>
        <v>425</v>
      </c>
      <c r="X1126" s="11">
        <f t="shared" si="107"/>
        <v>4.7222222222222223E-3</v>
      </c>
    </row>
    <row r="1127" spans="1:2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 t="e">
        <f t="shared" si="103"/>
        <v>#DIV/0!</v>
      </c>
      <c r="Q1127" t="s">
        <v>8336</v>
      </c>
      <c r="R1127" t="s">
        <v>8338</v>
      </c>
      <c r="S1127" s="10">
        <f t="shared" si="104"/>
        <v>42212.415856481479</v>
      </c>
      <c r="T1127" s="10">
        <f t="shared" si="105"/>
        <v>42272.415856481479</v>
      </c>
      <c r="U1127" s="9">
        <f t="shared" si="106"/>
        <v>60</v>
      </c>
      <c r="V1127">
        <f>D1127*VLOOKUP(H1127,CURR,2)</f>
        <v>3840</v>
      </c>
      <c r="W1127">
        <f>E1127*VLOOKUP(H1127,CURR,2)</f>
        <v>0</v>
      </c>
      <c r="X1127" s="11">
        <f t="shared" si="107"/>
        <v>0</v>
      </c>
    </row>
    <row r="1128" spans="1:2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9">
        <f t="shared" si="103"/>
        <v>5</v>
      </c>
      <c r="Q1128" t="s">
        <v>8336</v>
      </c>
      <c r="R1128" t="s">
        <v>8338</v>
      </c>
      <c r="S1128" s="10">
        <f t="shared" si="104"/>
        <v>42535.119143518517</v>
      </c>
      <c r="T1128" s="10">
        <f t="shared" si="105"/>
        <v>42565.119143518517</v>
      </c>
      <c r="U1128" s="9">
        <f t="shared" si="106"/>
        <v>30</v>
      </c>
      <c r="V1128">
        <f>D1128*VLOOKUP(H1128,CURR,2)</f>
        <v>2000</v>
      </c>
      <c r="W1128">
        <f>E1128*VLOOKUP(H1128,CURR,2)</f>
        <v>10</v>
      </c>
      <c r="X1128" s="11">
        <f t="shared" si="107"/>
        <v>5.0000000000000001E-3</v>
      </c>
    </row>
    <row r="1129" spans="1:2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9">
        <f t="shared" si="103"/>
        <v>25.434782608695652</v>
      </c>
      <c r="Q1129" t="s">
        <v>8336</v>
      </c>
      <c r="R1129" t="s">
        <v>8338</v>
      </c>
      <c r="S1129" s="10">
        <f t="shared" si="104"/>
        <v>41926.645833333328</v>
      </c>
      <c r="T1129" s="10">
        <f t="shared" si="105"/>
        <v>41957.687499999993</v>
      </c>
      <c r="U1129" s="9">
        <f t="shared" si="106"/>
        <v>31</v>
      </c>
      <c r="V1129">
        <f>D1129*VLOOKUP(H1129,CURR,2)</f>
        <v>35000</v>
      </c>
      <c r="W1129">
        <f>E1129*VLOOKUP(H1129,CURR,2)</f>
        <v>585</v>
      </c>
      <c r="X1129" s="11">
        <f t="shared" si="107"/>
        <v>1.6714285714285713E-2</v>
      </c>
    </row>
    <row r="1130" spans="1:2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9">
        <f t="shared" si="103"/>
        <v>1</v>
      </c>
      <c r="Q1130" t="s">
        <v>8336</v>
      </c>
      <c r="R1130" t="s">
        <v>8338</v>
      </c>
      <c r="S1130" s="10">
        <f t="shared" si="104"/>
        <v>41828.441168981481</v>
      </c>
      <c r="T1130" s="10">
        <f t="shared" si="105"/>
        <v>41858.441168981481</v>
      </c>
      <c r="U1130" s="9">
        <f t="shared" si="106"/>
        <v>30</v>
      </c>
      <c r="V1130">
        <f>D1130*VLOOKUP(H1130,CURR,2)</f>
        <v>1280</v>
      </c>
      <c r="W1130">
        <f>E1130*VLOOKUP(H1130,CURR,2)</f>
        <v>1.28</v>
      </c>
      <c r="X1130" s="11">
        <f t="shared" si="107"/>
        <v>1E-3</v>
      </c>
    </row>
    <row r="1131" spans="1:2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9">
        <f t="shared" si="103"/>
        <v>10.5</v>
      </c>
      <c r="Q1131" t="s">
        <v>8336</v>
      </c>
      <c r="R1131" t="s">
        <v>8338</v>
      </c>
      <c r="S1131" s="10">
        <f t="shared" si="104"/>
        <v>42496.056631944441</v>
      </c>
      <c r="T1131" s="10">
        <f t="shared" si="105"/>
        <v>42526.056631944441</v>
      </c>
      <c r="U1131" s="9">
        <f t="shared" si="106"/>
        <v>30</v>
      </c>
      <c r="V1131">
        <f>D1131*VLOOKUP(H1131,CURR,2)</f>
        <v>20000</v>
      </c>
      <c r="W1131">
        <f>E1131*VLOOKUP(H1131,CURR,2)</f>
        <v>21</v>
      </c>
      <c r="X1131" s="11">
        <f t="shared" si="107"/>
        <v>1.0499999999999999E-3</v>
      </c>
    </row>
    <row r="1132" spans="1:2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9">
        <f t="shared" si="103"/>
        <v>3.6666666666666665</v>
      </c>
      <c r="Q1132" t="s">
        <v>8336</v>
      </c>
      <c r="R1132" t="s">
        <v>8338</v>
      </c>
      <c r="S1132" s="10">
        <f t="shared" si="104"/>
        <v>41908.788194444445</v>
      </c>
      <c r="T1132" s="10">
        <f t="shared" si="105"/>
        <v>41968.829861111109</v>
      </c>
      <c r="U1132" s="9">
        <f t="shared" si="106"/>
        <v>60</v>
      </c>
      <c r="V1132">
        <f>D1132*VLOOKUP(H1132,CURR,2)</f>
        <v>5000</v>
      </c>
      <c r="W1132">
        <f>E1132*VLOOKUP(H1132,CURR,2)</f>
        <v>11</v>
      </c>
      <c r="X1132" s="11">
        <f t="shared" si="107"/>
        <v>2.2000000000000001E-3</v>
      </c>
    </row>
    <row r="1133" spans="1:2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 t="e">
        <f t="shared" si="103"/>
        <v>#DIV/0!</v>
      </c>
      <c r="Q1133" t="s">
        <v>8336</v>
      </c>
      <c r="R1133" t="s">
        <v>8338</v>
      </c>
      <c r="S1133" s="10">
        <f t="shared" si="104"/>
        <v>42332.699861111112</v>
      </c>
      <c r="T1133" s="10">
        <f t="shared" si="105"/>
        <v>42362.699861111112</v>
      </c>
      <c r="U1133" s="9">
        <f t="shared" si="106"/>
        <v>30</v>
      </c>
      <c r="V1133">
        <f>D1133*VLOOKUP(H1133,CURR,2)</f>
        <v>28800</v>
      </c>
      <c r="W1133">
        <f>E1133*VLOOKUP(H1133,CURR,2)</f>
        <v>0</v>
      </c>
      <c r="X1133" s="11">
        <f t="shared" si="107"/>
        <v>0</v>
      </c>
    </row>
    <row r="1134" spans="1:2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9">
        <f t="shared" si="103"/>
        <v>110.61538461538461</v>
      </c>
      <c r="Q1134" t="s">
        <v>8336</v>
      </c>
      <c r="R1134" t="s">
        <v>8338</v>
      </c>
      <c r="S1134" s="10">
        <f t="shared" si="104"/>
        <v>42705.907071759262</v>
      </c>
      <c r="T1134" s="10">
        <f t="shared" si="105"/>
        <v>42735.907071759262</v>
      </c>
      <c r="U1134" s="9">
        <f t="shared" si="106"/>
        <v>30</v>
      </c>
      <c r="V1134">
        <f>D1134*VLOOKUP(H1134,CURR,2)</f>
        <v>7600</v>
      </c>
      <c r="W1134">
        <f>E1134*VLOOKUP(H1134,CURR,2)</f>
        <v>1092.8800000000001</v>
      </c>
      <c r="X1134" s="11">
        <f t="shared" si="107"/>
        <v>0.14380000000000001</v>
      </c>
    </row>
    <row r="1135" spans="1:2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9">
        <f t="shared" si="103"/>
        <v>20</v>
      </c>
      <c r="Q1135" t="s">
        <v>8336</v>
      </c>
      <c r="R1135" t="s">
        <v>8338</v>
      </c>
      <c r="S1135" s="10">
        <f t="shared" si="104"/>
        <v>41821.198854166665</v>
      </c>
      <c r="T1135" s="10">
        <f t="shared" si="105"/>
        <v>41851.198854166665</v>
      </c>
      <c r="U1135" s="9">
        <f t="shared" si="106"/>
        <v>30</v>
      </c>
      <c r="V1135">
        <f>D1135*VLOOKUP(H1135,CURR,2)</f>
        <v>3840</v>
      </c>
      <c r="W1135">
        <f>E1135*VLOOKUP(H1135,CURR,2)</f>
        <v>25.6</v>
      </c>
      <c r="X1135" s="11">
        <f t="shared" si="107"/>
        <v>6.6666666666666671E-3</v>
      </c>
    </row>
    <row r="1136" spans="1:2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9">
        <f t="shared" si="103"/>
        <v>1</v>
      </c>
      <c r="Q1136" t="s">
        <v>8336</v>
      </c>
      <c r="R1136" t="s">
        <v>8338</v>
      </c>
      <c r="S1136" s="10">
        <f t="shared" si="104"/>
        <v>41958.07671296296</v>
      </c>
      <c r="T1136" s="10">
        <f t="shared" si="105"/>
        <v>41971.981249999997</v>
      </c>
      <c r="U1136" s="9">
        <f t="shared" si="106"/>
        <v>13</v>
      </c>
      <c r="V1136">
        <f>D1136*VLOOKUP(H1136,CURR,2)</f>
        <v>18000</v>
      </c>
      <c r="W1136">
        <f>E1136*VLOOKUP(H1136,CURR,2)</f>
        <v>0.72</v>
      </c>
      <c r="X1136" s="11">
        <f t="shared" si="107"/>
        <v>3.9999999999999996E-5</v>
      </c>
    </row>
    <row r="1137" spans="1:2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9">
        <f t="shared" si="103"/>
        <v>50</v>
      </c>
      <c r="Q1137" t="s">
        <v>8336</v>
      </c>
      <c r="R1137" t="s">
        <v>8338</v>
      </c>
      <c r="S1137" s="10">
        <f t="shared" si="104"/>
        <v>42558.781180555554</v>
      </c>
      <c r="T1137" s="10">
        <f t="shared" si="105"/>
        <v>42588.781180555554</v>
      </c>
      <c r="U1137" s="9">
        <f t="shared" si="106"/>
        <v>30</v>
      </c>
      <c r="V1137">
        <f>D1137*VLOOKUP(H1137,CURR,2)</f>
        <v>1130</v>
      </c>
      <c r="W1137">
        <f>E1137*VLOOKUP(H1137,CURR,2)</f>
        <v>56.499999999999993</v>
      </c>
      <c r="X1137" s="11">
        <f t="shared" si="107"/>
        <v>4.9999999999999996E-2</v>
      </c>
    </row>
    <row r="1138" spans="1:2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9">
        <f t="shared" si="103"/>
        <v>45</v>
      </c>
      <c r="Q1138" t="s">
        <v>8336</v>
      </c>
      <c r="R1138" t="s">
        <v>8338</v>
      </c>
      <c r="S1138" s="10">
        <f t="shared" si="104"/>
        <v>42327.46329861111</v>
      </c>
      <c r="T1138" s="10">
        <f t="shared" si="105"/>
        <v>42357.46329861111</v>
      </c>
      <c r="U1138" s="9">
        <f t="shared" si="106"/>
        <v>30</v>
      </c>
      <c r="V1138">
        <f>D1138*VLOOKUP(H1138,CURR,2)</f>
        <v>4734.7</v>
      </c>
      <c r="W1138">
        <f>E1138*VLOOKUP(H1138,CURR,2)</f>
        <v>305.09999999999997</v>
      </c>
      <c r="X1138" s="11">
        <f t="shared" si="107"/>
        <v>6.4439140811455839E-2</v>
      </c>
    </row>
    <row r="1139" spans="1:2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9">
        <f t="shared" si="103"/>
        <v>253.2051282051282</v>
      </c>
      <c r="Q1139" t="s">
        <v>8336</v>
      </c>
      <c r="R1139" t="s">
        <v>8338</v>
      </c>
      <c r="S1139" s="10">
        <f t="shared" si="104"/>
        <v>42453.611354166664</v>
      </c>
      <c r="T1139" s="10">
        <f t="shared" si="105"/>
        <v>42483.611354166664</v>
      </c>
      <c r="U1139" s="9">
        <f t="shared" si="106"/>
        <v>30</v>
      </c>
      <c r="V1139">
        <f>D1139*VLOOKUP(H1139,CURR,2)</f>
        <v>25000</v>
      </c>
      <c r="W1139">
        <f>E1139*VLOOKUP(H1139,CURR,2)</f>
        <v>9875</v>
      </c>
      <c r="X1139" s="11">
        <f t="shared" si="107"/>
        <v>0.39500000000000002</v>
      </c>
    </row>
    <row r="1140" spans="1:2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9">
        <f t="shared" si="103"/>
        <v>31.25</v>
      </c>
      <c r="Q1140" t="s">
        <v>8336</v>
      </c>
      <c r="R1140" t="s">
        <v>8338</v>
      </c>
      <c r="S1140" s="10">
        <f t="shared" si="104"/>
        <v>42736.698275462964</v>
      </c>
      <c r="T1140" s="10">
        <f t="shared" si="105"/>
        <v>42756.698275462964</v>
      </c>
      <c r="U1140" s="9">
        <f t="shared" si="106"/>
        <v>20</v>
      </c>
      <c r="V1140">
        <f>D1140*VLOOKUP(H1140,CURR,2)</f>
        <v>35000</v>
      </c>
      <c r="W1140">
        <f>E1140*VLOOKUP(H1140,CURR,2)</f>
        <v>125</v>
      </c>
      <c r="X1140" s="11">
        <f t="shared" si="107"/>
        <v>3.5714285714285713E-3</v>
      </c>
    </row>
    <row r="1141" spans="1:2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9">
        <f t="shared" si="103"/>
        <v>5</v>
      </c>
      <c r="Q1141" t="s">
        <v>8336</v>
      </c>
      <c r="R1141" t="s">
        <v>8338</v>
      </c>
      <c r="S1141" s="10">
        <f t="shared" si="104"/>
        <v>41975.139189814814</v>
      </c>
      <c r="T1141" s="10">
        <f t="shared" si="105"/>
        <v>42005.139189814814</v>
      </c>
      <c r="U1141" s="9">
        <f t="shared" si="106"/>
        <v>30</v>
      </c>
      <c r="V1141">
        <f>D1141*VLOOKUP(H1141,CURR,2)</f>
        <v>8000</v>
      </c>
      <c r="W1141">
        <f>E1141*VLOOKUP(H1141,CURR,2)</f>
        <v>5</v>
      </c>
      <c r="X1141" s="11">
        <f t="shared" si="107"/>
        <v>6.2500000000000001E-4</v>
      </c>
    </row>
    <row r="1142" spans="1:2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 t="e">
        <f t="shared" si="103"/>
        <v>#DIV/0!</v>
      </c>
      <c r="Q1142" t="s">
        <v>8336</v>
      </c>
      <c r="R1142" t="s">
        <v>8338</v>
      </c>
      <c r="S1142" s="10">
        <f t="shared" si="104"/>
        <v>42192.253715277773</v>
      </c>
      <c r="T1142" s="10">
        <f t="shared" si="105"/>
        <v>42222.253715277773</v>
      </c>
      <c r="U1142" s="9">
        <f t="shared" si="106"/>
        <v>30</v>
      </c>
      <c r="V1142">
        <f>D1142*VLOOKUP(H1142,CURR,2)</f>
        <v>6400</v>
      </c>
      <c r="W1142">
        <f>E1142*VLOOKUP(H1142,CURR,2)</f>
        <v>0</v>
      </c>
      <c r="X1142" s="11">
        <f t="shared" si="107"/>
        <v>0</v>
      </c>
    </row>
    <row r="1143" spans="1:2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 t="e">
        <f t="shared" si="103"/>
        <v>#DIV/0!</v>
      </c>
      <c r="Q1143" t="s">
        <v>8336</v>
      </c>
      <c r="R1143" t="s">
        <v>8338</v>
      </c>
      <c r="S1143" s="10">
        <f t="shared" si="104"/>
        <v>42164.491319444445</v>
      </c>
      <c r="T1143" s="10">
        <f t="shared" si="105"/>
        <v>42194.491319444445</v>
      </c>
      <c r="U1143" s="9">
        <f t="shared" si="106"/>
        <v>30</v>
      </c>
      <c r="V1143">
        <f>D1143*VLOOKUP(H1143,CURR,2)</f>
        <v>565</v>
      </c>
      <c r="W1143">
        <f>E1143*VLOOKUP(H1143,CURR,2)</f>
        <v>0</v>
      </c>
      <c r="X1143" s="11">
        <f t="shared" si="107"/>
        <v>0</v>
      </c>
    </row>
    <row r="1144" spans="1:2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 t="e">
        <f t="shared" si="103"/>
        <v>#DIV/0!</v>
      </c>
      <c r="Q1144" t="s">
        <v>8336</v>
      </c>
      <c r="R1144" t="s">
        <v>8338</v>
      </c>
      <c r="S1144" s="10">
        <f t="shared" si="104"/>
        <v>42021.797766203701</v>
      </c>
      <c r="T1144" s="10">
        <f t="shared" si="105"/>
        <v>42051.797766203701</v>
      </c>
      <c r="U1144" s="9">
        <f t="shared" si="106"/>
        <v>30</v>
      </c>
      <c r="V1144">
        <f>D1144*VLOOKUP(H1144,CURR,2)</f>
        <v>4000</v>
      </c>
      <c r="W1144">
        <f>E1144*VLOOKUP(H1144,CURR,2)</f>
        <v>0</v>
      </c>
      <c r="X1144" s="11">
        <f t="shared" si="107"/>
        <v>0</v>
      </c>
    </row>
    <row r="1145" spans="1:2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9">
        <f t="shared" si="103"/>
        <v>23.25</v>
      </c>
      <c r="Q1145" t="s">
        <v>8336</v>
      </c>
      <c r="R1145" t="s">
        <v>8338</v>
      </c>
      <c r="S1145" s="10">
        <f t="shared" si="104"/>
        <v>42324.985254629624</v>
      </c>
      <c r="T1145" s="10">
        <f t="shared" si="105"/>
        <v>42354.985254629624</v>
      </c>
      <c r="U1145" s="9">
        <f t="shared" si="106"/>
        <v>30</v>
      </c>
      <c r="V1145">
        <f>D1145*VLOOKUP(H1145,CURR,2)</f>
        <v>45000</v>
      </c>
      <c r="W1145">
        <f>E1145*VLOOKUP(H1145,CURR,2)</f>
        <v>186</v>
      </c>
      <c r="X1145" s="11">
        <f t="shared" si="107"/>
        <v>4.1333333333333335E-3</v>
      </c>
    </row>
    <row r="1146" spans="1:2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 t="e">
        <f t="shared" si="103"/>
        <v>#DIV/0!</v>
      </c>
      <c r="Q1146" t="s">
        <v>8339</v>
      </c>
      <c r="R1146" t="s">
        <v>8340</v>
      </c>
      <c r="S1146" s="10">
        <f t="shared" si="104"/>
        <v>42092.973611111105</v>
      </c>
      <c r="T1146" s="10">
        <f t="shared" si="105"/>
        <v>42122.973611111105</v>
      </c>
      <c r="U1146" s="9">
        <f t="shared" si="106"/>
        <v>30</v>
      </c>
      <c r="V1146">
        <f>D1146*VLOOKUP(H1146,CURR,2)</f>
        <v>9300</v>
      </c>
      <c r="W1146">
        <f>E1146*VLOOKUP(H1146,CURR,2)</f>
        <v>0</v>
      </c>
      <c r="X1146" s="11">
        <f t="shared" si="107"/>
        <v>0</v>
      </c>
    </row>
    <row r="1147" spans="1:2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9">
        <f t="shared" si="103"/>
        <v>100</v>
      </c>
      <c r="Q1147" t="s">
        <v>8339</v>
      </c>
      <c r="R1147" t="s">
        <v>8340</v>
      </c>
      <c r="S1147" s="10">
        <f t="shared" si="104"/>
        <v>41854.539259259254</v>
      </c>
      <c r="T1147" s="10">
        <f t="shared" si="105"/>
        <v>41914.539259259254</v>
      </c>
      <c r="U1147" s="9">
        <f t="shared" si="106"/>
        <v>60</v>
      </c>
      <c r="V1147">
        <f>D1147*VLOOKUP(H1147,CURR,2)</f>
        <v>80000</v>
      </c>
      <c r="W1147">
        <f>E1147*VLOOKUP(H1147,CURR,2)</f>
        <v>100</v>
      </c>
      <c r="X1147" s="11">
        <f t="shared" si="107"/>
        <v>1.25E-3</v>
      </c>
    </row>
    <row r="1148" spans="1:2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9">
        <f t="shared" si="103"/>
        <v>44.166666666666664</v>
      </c>
      <c r="Q1148" t="s">
        <v>8339</v>
      </c>
      <c r="R1148" t="s">
        <v>8340</v>
      </c>
      <c r="S1148" s="10">
        <f t="shared" si="104"/>
        <v>41723.745057870365</v>
      </c>
      <c r="T1148" s="10">
        <f t="shared" si="105"/>
        <v>41761.745057870365</v>
      </c>
      <c r="U1148" s="9">
        <f t="shared" si="106"/>
        <v>38</v>
      </c>
      <c r="V1148">
        <f>D1148*VLOOKUP(H1148,CURR,2)</f>
        <v>6000</v>
      </c>
      <c r="W1148">
        <f>E1148*VLOOKUP(H1148,CURR,2)</f>
        <v>530</v>
      </c>
      <c r="X1148" s="11">
        <f t="shared" si="107"/>
        <v>8.8333333333333333E-2</v>
      </c>
    </row>
    <row r="1149" spans="1:2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 t="e">
        <f t="shared" si="103"/>
        <v>#DIV/0!</v>
      </c>
      <c r="Q1149" t="s">
        <v>8339</v>
      </c>
      <c r="R1149" t="s">
        <v>8340</v>
      </c>
      <c r="S1149" s="10">
        <f t="shared" si="104"/>
        <v>41871.763692129629</v>
      </c>
      <c r="T1149" s="10">
        <f t="shared" si="105"/>
        <v>41931.763692129629</v>
      </c>
      <c r="U1149" s="9">
        <f t="shared" si="106"/>
        <v>60</v>
      </c>
      <c r="V1149">
        <f>D1149*VLOOKUP(H1149,CURR,2)</f>
        <v>19000</v>
      </c>
      <c r="W1149">
        <f>E1149*VLOOKUP(H1149,CURR,2)</f>
        <v>0</v>
      </c>
      <c r="X1149" s="11">
        <f t="shared" si="107"/>
        <v>0</v>
      </c>
    </row>
    <row r="1150" spans="1:2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9">
        <f t="shared" si="103"/>
        <v>24.333333333333332</v>
      </c>
      <c r="Q1150" t="s">
        <v>8339</v>
      </c>
      <c r="R1150" t="s">
        <v>8340</v>
      </c>
      <c r="S1150" s="10">
        <f t="shared" si="104"/>
        <v>42674.962743055548</v>
      </c>
      <c r="T1150" s="10">
        <f t="shared" si="105"/>
        <v>42705.00440972222</v>
      </c>
      <c r="U1150" s="9">
        <f t="shared" si="106"/>
        <v>30</v>
      </c>
      <c r="V1150">
        <f>D1150*VLOOKUP(H1150,CURR,2)</f>
        <v>15000</v>
      </c>
      <c r="W1150">
        <f>E1150*VLOOKUP(H1150,CURR,2)</f>
        <v>73</v>
      </c>
      <c r="X1150" s="11">
        <f t="shared" si="107"/>
        <v>4.8666666666666667E-3</v>
      </c>
    </row>
    <row r="1151" spans="1:2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9">
        <f t="shared" si="103"/>
        <v>37.5</v>
      </c>
      <c r="Q1151" t="s">
        <v>8339</v>
      </c>
      <c r="R1151" t="s">
        <v>8340</v>
      </c>
      <c r="S1151" s="10">
        <f t="shared" si="104"/>
        <v>42507.501921296294</v>
      </c>
      <c r="T1151" s="10">
        <f t="shared" si="105"/>
        <v>42537.501921296294</v>
      </c>
      <c r="U1151" s="9">
        <f t="shared" si="106"/>
        <v>30</v>
      </c>
      <c r="V1151">
        <f>D1151*VLOOKUP(H1151,CURR,2)</f>
        <v>50000</v>
      </c>
      <c r="W1151">
        <f>E1151*VLOOKUP(H1151,CURR,2)</f>
        <v>75</v>
      </c>
      <c r="X1151" s="11">
        <f t="shared" si="107"/>
        <v>1.5E-3</v>
      </c>
    </row>
    <row r="1152" spans="1:2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9">
        <f t="shared" si="103"/>
        <v>42</v>
      </c>
      <c r="Q1152" t="s">
        <v>8339</v>
      </c>
      <c r="R1152" t="s">
        <v>8340</v>
      </c>
      <c r="S1152" s="10">
        <f t="shared" si="104"/>
        <v>42317.74623842592</v>
      </c>
      <c r="T1152" s="10">
        <f t="shared" si="105"/>
        <v>42377.74623842592</v>
      </c>
      <c r="U1152" s="9">
        <f t="shared" si="106"/>
        <v>60</v>
      </c>
      <c r="V1152">
        <f>D1152*VLOOKUP(H1152,CURR,2)</f>
        <v>2500</v>
      </c>
      <c r="W1152">
        <f>E1152*VLOOKUP(H1152,CURR,2)</f>
        <v>252</v>
      </c>
      <c r="X1152" s="11">
        <f t="shared" si="107"/>
        <v>0.1008</v>
      </c>
    </row>
    <row r="1153" spans="1:2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 t="e">
        <f t="shared" si="103"/>
        <v>#DIV/0!</v>
      </c>
      <c r="Q1153" t="s">
        <v>8339</v>
      </c>
      <c r="R1153" t="s">
        <v>8340</v>
      </c>
      <c r="S1153" s="10">
        <f t="shared" si="104"/>
        <v>42223.894247685188</v>
      </c>
      <c r="T1153" s="10">
        <f t="shared" si="105"/>
        <v>42253.894247685188</v>
      </c>
      <c r="U1153" s="9">
        <f t="shared" si="106"/>
        <v>30</v>
      </c>
      <c r="V1153">
        <f>D1153*VLOOKUP(H1153,CURR,2)</f>
        <v>25000</v>
      </c>
      <c r="W1153">
        <f>E1153*VLOOKUP(H1153,CURR,2)</f>
        <v>0</v>
      </c>
      <c r="X1153" s="11">
        <f t="shared" si="107"/>
        <v>0</v>
      </c>
    </row>
    <row r="1154" spans="1:2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9">
        <f t="shared" si="103"/>
        <v>60.733333333333334</v>
      </c>
      <c r="Q1154" t="s">
        <v>8339</v>
      </c>
      <c r="R1154" t="s">
        <v>8340</v>
      </c>
      <c r="S1154" s="10">
        <f t="shared" si="104"/>
        <v>42109.501296296294</v>
      </c>
      <c r="T1154" s="10">
        <f t="shared" si="105"/>
        <v>42139.501296296294</v>
      </c>
      <c r="U1154" s="9">
        <f t="shared" si="106"/>
        <v>30</v>
      </c>
      <c r="V1154">
        <f>D1154*VLOOKUP(H1154,CURR,2)</f>
        <v>16000</v>
      </c>
      <c r="W1154">
        <f>E1154*VLOOKUP(H1154,CURR,2)</f>
        <v>911</v>
      </c>
      <c r="X1154" s="11">
        <f t="shared" si="107"/>
        <v>5.6937500000000002E-2</v>
      </c>
    </row>
    <row r="1155" spans="1:2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E1155/D1155*100</f>
        <v>0.625</v>
      </c>
      <c r="P1155" s="9">
        <f t="shared" ref="P1155:P1218" si="109">E1155/L1155</f>
        <v>50</v>
      </c>
      <c r="Q1155" t="s">
        <v>8339</v>
      </c>
      <c r="R1155" t="s">
        <v>8340</v>
      </c>
      <c r="S1155" s="10">
        <f t="shared" ref="S1155:S1218" si="110">(J1155/86400)+25569+(-5/24)</f>
        <v>42143.505844907406</v>
      </c>
      <c r="T1155" s="10">
        <f t="shared" ref="T1155:T1218" si="111">(I1155/86400)+25569+(-5/24)</f>
        <v>42173.505844907406</v>
      </c>
      <c r="U1155" s="9">
        <f t="shared" ref="U1155:U1218" si="112">INT(T1155-S1155)</f>
        <v>30</v>
      </c>
      <c r="V1155">
        <f>D1155*VLOOKUP(H1155,CURR,2)</f>
        <v>8000</v>
      </c>
      <c r="W1155">
        <f>E1155*VLOOKUP(H1155,CURR,2)</f>
        <v>50</v>
      </c>
      <c r="X1155" s="11">
        <f t="shared" ref="X1155:X1218" si="113">W1155/V1155</f>
        <v>6.2500000000000003E-3</v>
      </c>
    </row>
    <row r="1156" spans="1:2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9">
        <f t="shared" si="109"/>
        <v>108.33333333333333</v>
      </c>
      <c r="Q1156" t="s">
        <v>8339</v>
      </c>
      <c r="R1156" t="s">
        <v>8340</v>
      </c>
      <c r="S1156" s="10">
        <f t="shared" si="110"/>
        <v>42222.900532407402</v>
      </c>
      <c r="T1156" s="10">
        <f t="shared" si="111"/>
        <v>42252.900532407402</v>
      </c>
      <c r="U1156" s="9">
        <f t="shared" si="112"/>
        <v>30</v>
      </c>
      <c r="V1156">
        <f>D1156*VLOOKUP(H1156,CURR,2)</f>
        <v>5000</v>
      </c>
      <c r="W1156">
        <f>E1156*VLOOKUP(H1156,CURR,2)</f>
        <v>325</v>
      </c>
      <c r="X1156" s="11">
        <f t="shared" si="113"/>
        <v>6.5000000000000002E-2</v>
      </c>
    </row>
    <row r="1157" spans="1:2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9">
        <f t="shared" si="109"/>
        <v>23.5</v>
      </c>
      <c r="Q1157" t="s">
        <v>8339</v>
      </c>
      <c r="R1157" t="s">
        <v>8340</v>
      </c>
      <c r="S1157" s="10">
        <f t="shared" si="110"/>
        <v>41835.555648148147</v>
      </c>
      <c r="T1157" s="10">
        <f t="shared" si="111"/>
        <v>41865.555648148147</v>
      </c>
      <c r="U1157" s="9">
        <f t="shared" si="112"/>
        <v>30</v>
      </c>
      <c r="V1157">
        <f>D1157*VLOOKUP(H1157,CURR,2)</f>
        <v>25000</v>
      </c>
      <c r="W1157">
        <f>E1157*VLOOKUP(H1157,CURR,2)</f>
        <v>188</v>
      </c>
      <c r="X1157" s="11">
        <f t="shared" si="113"/>
        <v>7.5199999999999998E-3</v>
      </c>
    </row>
    <row r="1158" spans="1:2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 t="e">
        <f t="shared" si="109"/>
        <v>#DIV/0!</v>
      </c>
      <c r="Q1158" t="s">
        <v>8339</v>
      </c>
      <c r="R1158" t="s">
        <v>8340</v>
      </c>
      <c r="S1158" s="10">
        <f t="shared" si="110"/>
        <v>42028.862986111104</v>
      </c>
      <c r="T1158" s="10">
        <f t="shared" si="111"/>
        <v>42058.862986111104</v>
      </c>
      <c r="U1158" s="9">
        <f t="shared" si="112"/>
        <v>30</v>
      </c>
      <c r="V1158">
        <f>D1158*VLOOKUP(H1158,CURR,2)</f>
        <v>6500</v>
      </c>
      <c r="W1158">
        <f>E1158*VLOOKUP(H1158,CURR,2)</f>
        <v>0</v>
      </c>
      <c r="X1158" s="11">
        <f t="shared" si="113"/>
        <v>0</v>
      </c>
    </row>
    <row r="1159" spans="1:2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9">
        <f t="shared" si="109"/>
        <v>50.333333333333336</v>
      </c>
      <c r="Q1159" t="s">
        <v>8339</v>
      </c>
      <c r="R1159" t="s">
        <v>8340</v>
      </c>
      <c r="S1159" s="10">
        <f t="shared" si="110"/>
        <v>41918.419907407406</v>
      </c>
      <c r="T1159" s="10">
        <f t="shared" si="111"/>
        <v>41978.46157407407</v>
      </c>
      <c r="U1159" s="9">
        <f t="shared" si="112"/>
        <v>60</v>
      </c>
      <c r="V1159">
        <f>D1159*VLOOKUP(H1159,CURR,2)</f>
        <v>10000</v>
      </c>
      <c r="W1159">
        <f>E1159*VLOOKUP(H1159,CURR,2)</f>
        <v>151</v>
      </c>
      <c r="X1159" s="11">
        <f t="shared" si="113"/>
        <v>1.5100000000000001E-2</v>
      </c>
    </row>
    <row r="1160" spans="1:2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9">
        <f t="shared" si="109"/>
        <v>11.666666666666666</v>
      </c>
      <c r="Q1160" t="s">
        <v>8339</v>
      </c>
      <c r="R1160" t="s">
        <v>8340</v>
      </c>
      <c r="S1160" s="10">
        <f t="shared" si="110"/>
        <v>41951.883425925924</v>
      </c>
      <c r="T1160" s="10">
        <f t="shared" si="111"/>
        <v>41981.883425925924</v>
      </c>
      <c r="U1160" s="9">
        <f t="shared" si="112"/>
        <v>30</v>
      </c>
      <c r="V1160">
        <f>D1160*VLOOKUP(H1160,CURR,2)</f>
        <v>7500</v>
      </c>
      <c r="W1160">
        <f>E1160*VLOOKUP(H1160,CURR,2)</f>
        <v>35</v>
      </c>
      <c r="X1160" s="11">
        <f t="shared" si="113"/>
        <v>4.6666666666666671E-3</v>
      </c>
    </row>
    <row r="1161" spans="1:2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 t="e">
        <f t="shared" si="109"/>
        <v>#DIV/0!</v>
      </c>
      <c r="Q1161" t="s">
        <v>8339</v>
      </c>
      <c r="R1161" t="s">
        <v>8340</v>
      </c>
      <c r="S1161" s="10">
        <f t="shared" si="110"/>
        <v>42154.518113425926</v>
      </c>
      <c r="T1161" s="10">
        <f t="shared" si="111"/>
        <v>42185.447916666664</v>
      </c>
      <c r="U1161" s="9">
        <f t="shared" si="112"/>
        <v>30</v>
      </c>
      <c r="V1161">
        <f>D1161*VLOOKUP(H1161,CURR,2)</f>
        <v>6750</v>
      </c>
      <c r="W1161">
        <f>E1161*VLOOKUP(H1161,CURR,2)</f>
        <v>0</v>
      </c>
      <c r="X1161" s="11">
        <f t="shared" si="113"/>
        <v>0</v>
      </c>
    </row>
    <row r="1162" spans="1:2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9">
        <f t="shared" si="109"/>
        <v>60.789473684210527</v>
      </c>
      <c r="Q1162" t="s">
        <v>8339</v>
      </c>
      <c r="R1162" t="s">
        <v>8340</v>
      </c>
      <c r="S1162" s="10">
        <f t="shared" si="110"/>
        <v>42060.946597222217</v>
      </c>
      <c r="T1162" s="10">
        <f t="shared" si="111"/>
        <v>42090.904930555553</v>
      </c>
      <c r="U1162" s="9">
        <f t="shared" si="112"/>
        <v>29</v>
      </c>
      <c r="V1162">
        <f>D1162*VLOOKUP(H1162,CURR,2)</f>
        <v>30000</v>
      </c>
      <c r="W1162">
        <f>E1162*VLOOKUP(H1162,CURR,2)</f>
        <v>1155</v>
      </c>
      <c r="X1162" s="11">
        <f t="shared" si="113"/>
        <v>3.85E-2</v>
      </c>
    </row>
    <row r="1163" spans="1:2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 t="e">
        <f t="shared" si="109"/>
        <v>#DIV/0!</v>
      </c>
      <c r="Q1163" t="s">
        <v>8339</v>
      </c>
      <c r="R1163" t="s">
        <v>8340</v>
      </c>
      <c r="S1163" s="10">
        <f t="shared" si="110"/>
        <v>42122.421168981477</v>
      </c>
      <c r="T1163" s="10">
        <f t="shared" si="111"/>
        <v>42143.421168981477</v>
      </c>
      <c r="U1163" s="9">
        <f t="shared" si="112"/>
        <v>21</v>
      </c>
      <c r="V1163">
        <f>D1163*VLOOKUP(H1163,CURR,2)</f>
        <v>18000</v>
      </c>
      <c r="W1163">
        <f>E1163*VLOOKUP(H1163,CURR,2)</f>
        <v>0</v>
      </c>
      <c r="X1163" s="11">
        <f t="shared" si="113"/>
        <v>0</v>
      </c>
    </row>
    <row r="1164" spans="1:2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9">
        <f t="shared" si="109"/>
        <v>17.5</v>
      </c>
      <c r="Q1164" t="s">
        <v>8339</v>
      </c>
      <c r="R1164" t="s">
        <v>8340</v>
      </c>
      <c r="S1164" s="10">
        <f t="shared" si="110"/>
        <v>41876.475277777776</v>
      </c>
      <c r="T1164" s="10">
        <f t="shared" si="111"/>
        <v>41907.475277777776</v>
      </c>
      <c r="U1164" s="9">
        <f t="shared" si="112"/>
        <v>31</v>
      </c>
      <c r="V1164">
        <f>D1164*VLOOKUP(H1164,CURR,2)</f>
        <v>60000</v>
      </c>
      <c r="W1164">
        <f>E1164*VLOOKUP(H1164,CURR,2)</f>
        <v>35</v>
      </c>
      <c r="X1164" s="11">
        <f t="shared" si="113"/>
        <v>5.8333333333333338E-4</v>
      </c>
    </row>
    <row r="1165" spans="1:2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 t="e">
        <f t="shared" si="109"/>
        <v>#DIV/0!</v>
      </c>
      <c r="Q1165" t="s">
        <v>8339</v>
      </c>
      <c r="R1165" t="s">
        <v>8340</v>
      </c>
      <c r="S1165" s="10">
        <f t="shared" si="110"/>
        <v>41830.515277777777</v>
      </c>
      <c r="T1165" s="10">
        <f t="shared" si="111"/>
        <v>41860.515277777777</v>
      </c>
      <c r="U1165" s="9">
        <f t="shared" si="112"/>
        <v>30</v>
      </c>
      <c r="V1165">
        <f>D1165*VLOOKUP(H1165,CURR,2)</f>
        <v>5200</v>
      </c>
      <c r="W1165">
        <f>E1165*VLOOKUP(H1165,CURR,2)</f>
        <v>0</v>
      </c>
      <c r="X1165" s="11">
        <f t="shared" si="113"/>
        <v>0</v>
      </c>
    </row>
    <row r="1166" spans="1:2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 t="e">
        <f t="shared" si="109"/>
        <v>#DIV/0!</v>
      </c>
      <c r="Q1166" t="s">
        <v>8339</v>
      </c>
      <c r="R1166" t="s">
        <v>8340</v>
      </c>
      <c r="S1166" s="10">
        <f t="shared" si="110"/>
        <v>42509.51599537037</v>
      </c>
      <c r="T1166" s="10">
        <f t="shared" si="111"/>
        <v>42539.51599537037</v>
      </c>
      <c r="U1166" s="9">
        <f t="shared" si="112"/>
        <v>30</v>
      </c>
      <c r="V1166">
        <f>D1166*VLOOKUP(H1166,CURR,2)</f>
        <v>10000</v>
      </c>
      <c r="W1166">
        <f>E1166*VLOOKUP(H1166,CURR,2)</f>
        <v>0</v>
      </c>
      <c r="X1166" s="11">
        <f t="shared" si="113"/>
        <v>0</v>
      </c>
    </row>
    <row r="1167" spans="1:2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9">
        <f t="shared" si="109"/>
        <v>82.82</v>
      </c>
      <c r="Q1167" t="s">
        <v>8339</v>
      </c>
      <c r="R1167" t="s">
        <v>8340</v>
      </c>
      <c r="S1167" s="10">
        <f t="shared" si="110"/>
        <v>41792.00613425926</v>
      </c>
      <c r="T1167" s="10">
        <f t="shared" si="111"/>
        <v>41826.00613425926</v>
      </c>
      <c r="U1167" s="9">
        <f t="shared" si="112"/>
        <v>34</v>
      </c>
      <c r="V1167">
        <f>D1167*VLOOKUP(H1167,CURR,2)</f>
        <v>10000</v>
      </c>
      <c r="W1167">
        <f>E1167*VLOOKUP(H1167,CURR,2)</f>
        <v>2070.5</v>
      </c>
      <c r="X1167" s="11">
        <f t="shared" si="113"/>
        <v>0.20705000000000001</v>
      </c>
    </row>
    <row r="1168" spans="1:2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9">
        <f t="shared" si="109"/>
        <v>358.875</v>
      </c>
      <c r="Q1168" t="s">
        <v>8339</v>
      </c>
      <c r="R1168" t="s">
        <v>8340</v>
      </c>
      <c r="S1168" s="10">
        <f t="shared" si="110"/>
        <v>42150.277106481481</v>
      </c>
      <c r="T1168" s="10">
        <f t="shared" si="111"/>
        <v>42180.958333333336</v>
      </c>
      <c r="U1168" s="9">
        <f t="shared" si="112"/>
        <v>30</v>
      </c>
      <c r="V1168">
        <f>D1168*VLOOKUP(H1168,CURR,2)</f>
        <v>15000</v>
      </c>
      <c r="W1168">
        <f>E1168*VLOOKUP(H1168,CURR,2)</f>
        <v>2871</v>
      </c>
      <c r="X1168" s="11">
        <f t="shared" si="113"/>
        <v>0.19139999999999999</v>
      </c>
    </row>
    <row r="1169" spans="1:2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9">
        <f t="shared" si="109"/>
        <v>61.1875</v>
      </c>
      <c r="Q1169" t="s">
        <v>8339</v>
      </c>
      <c r="R1169" t="s">
        <v>8340</v>
      </c>
      <c r="S1169" s="10">
        <f t="shared" si="110"/>
        <v>41863.526562499996</v>
      </c>
      <c r="T1169" s="10">
        <f t="shared" si="111"/>
        <v>41894.526562499996</v>
      </c>
      <c r="U1169" s="9">
        <f t="shared" si="112"/>
        <v>31</v>
      </c>
      <c r="V1169">
        <f>D1169*VLOOKUP(H1169,CURR,2)</f>
        <v>60000</v>
      </c>
      <c r="W1169">
        <f>E1169*VLOOKUP(H1169,CURR,2)</f>
        <v>979</v>
      </c>
      <c r="X1169" s="11">
        <f t="shared" si="113"/>
        <v>1.6316666666666667E-2</v>
      </c>
    </row>
    <row r="1170" spans="1:2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9">
        <f t="shared" si="109"/>
        <v>340</v>
      </c>
      <c r="Q1170" t="s">
        <v>8339</v>
      </c>
      <c r="R1170" t="s">
        <v>8340</v>
      </c>
      <c r="S1170" s="10">
        <f t="shared" si="110"/>
        <v>42604.845659722218</v>
      </c>
      <c r="T1170" s="10">
        <f t="shared" si="111"/>
        <v>42634.845659722218</v>
      </c>
      <c r="U1170" s="9">
        <f t="shared" si="112"/>
        <v>30</v>
      </c>
      <c r="V1170">
        <f>D1170*VLOOKUP(H1170,CURR,2)</f>
        <v>18000</v>
      </c>
      <c r="W1170">
        <f>E1170*VLOOKUP(H1170,CURR,2)</f>
        <v>1020</v>
      </c>
      <c r="X1170" s="11">
        <f t="shared" si="113"/>
        <v>5.6666666666666664E-2</v>
      </c>
    </row>
    <row r="1171" spans="1:2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9">
        <f t="shared" si="109"/>
        <v>5.666666666666667</v>
      </c>
      <c r="Q1171" t="s">
        <v>8339</v>
      </c>
      <c r="R1171" t="s">
        <v>8340</v>
      </c>
      <c r="S1171" s="10">
        <f t="shared" si="110"/>
        <v>42027.145405092589</v>
      </c>
      <c r="T1171" s="10">
        <f t="shared" si="111"/>
        <v>42057.145405092589</v>
      </c>
      <c r="U1171" s="9">
        <f t="shared" si="112"/>
        <v>30</v>
      </c>
      <c r="V1171">
        <f>D1171*VLOOKUP(H1171,CURR,2)</f>
        <v>10000</v>
      </c>
      <c r="W1171">
        <f>E1171*VLOOKUP(H1171,CURR,2)</f>
        <v>17</v>
      </c>
      <c r="X1171" s="11">
        <f t="shared" si="113"/>
        <v>1.6999999999999999E-3</v>
      </c>
    </row>
    <row r="1172" spans="1:2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9">
        <f t="shared" si="109"/>
        <v>50</v>
      </c>
      <c r="Q1172" t="s">
        <v>8339</v>
      </c>
      <c r="R1172" t="s">
        <v>8340</v>
      </c>
      <c r="S1172" s="10">
        <f t="shared" si="110"/>
        <v>42124.684849537036</v>
      </c>
      <c r="T1172" s="10">
        <f t="shared" si="111"/>
        <v>42154.684849537036</v>
      </c>
      <c r="U1172" s="9">
        <f t="shared" si="112"/>
        <v>30</v>
      </c>
      <c r="V1172">
        <f>D1172*VLOOKUP(H1172,CURR,2)</f>
        <v>32000</v>
      </c>
      <c r="W1172">
        <f>E1172*VLOOKUP(H1172,CURR,2)</f>
        <v>128</v>
      </c>
      <c r="X1172" s="11">
        <f t="shared" si="113"/>
        <v>4.0000000000000001E-3</v>
      </c>
    </row>
    <row r="1173" spans="1:2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9">
        <f t="shared" si="109"/>
        <v>25</v>
      </c>
      <c r="Q1173" t="s">
        <v>8339</v>
      </c>
      <c r="R1173" t="s">
        <v>8340</v>
      </c>
      <c r="S1173" s="10">
        <f t="shared" si="110"/>
        <v>41938.596377314811</v>
      </c>
      <c r="T1173" s="10">
        <f t="shared" si="111"/>
        <v>41956.638043981475</v>
      </c>
      <c r="U1173" s="9">
        <f t="shared" si="112"/>
        <v>18</v>
      </c>
      <c r="V1173">
        <f>D1173*VLOOKUP(H1173,CURR,2)</f>
        <v>25000</v>
      </c>
      <c r="W1173">
        <f>E1173*VLOOKUP(H1173,CURR,2)</f>
        <v>25</v>
      </c>
      <c r="X1173" s="11">
        <f t="shared" si="113"/>
        <v>1E-3</v>
      </c>
    </row>
    <row r="1174" spans="1:2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 t="e">
        <f t="shared" si="109"/>
        <v>#DIV/0!</v>
      </c>
      <c r="Q1174" t="s">
        <v>8339</v>
      </c>
      <c r="R1174" t="s">
        <v>8340</v>
      </c>
      <c r="S1174" s="10">
        <f t="shared" si="110"/>
        <v>41841.473981481475</v>
      </c>
      <c r="T1174" s="10">
        <f t="shared" si="111"/>
        <v>41871.473981481475</v>
      </c>
      <c r="U1174" s="9">
        <f t="shared" si="112"/>
        <v>30</v>
      </c>
      <c r="V1174">
        <f>D1174*VLOOKUP(H1174,CURR,2)</f>
        <v>9000</v>
      </c>
      <c r="W1174">
        <f>E1174*VLOOKUP(H1174,CURR,2)</f>
        <v>0</v>
      </c>
      <c r="X1174" s="11">
        <f t="shared" si="113"/>
        <v>0</v>
      </c>
    </row>
    <row r="1175" spans="1:2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9">
        <f t="shared" si="109"/>
        <v>30</v>
      </c>
      <c r="Q1175" t="s">
        <v>8339</v>
      </c>
      <c r="R1175" t="s">
        <v>8340</v>
      </c>
      <c r="S1175" s="10">
        <f t="shared" si="110"/>
        <v>42183.97751157407</v>
      </c>
      <c r="T1175" s="10">
        <f t="shared" si="111"/>
        <v>42218.97751157407</v>
      </c>
      <c r="U1175" s="9">
        <f t="shared" si="112"/>
        <v>35</v>
      </c>
      <c r="V1175">
        <f>D1175*VLOOKUP(H1175,CURR,2)</f>
        <v>125000</v>
      </c>
      <c r="W1175">
        <f>E1175*VLOOKUP(H1175,CURR,2)</f>
        <v>30</v>
      </c>
      <c r="X1175" s="11">
        <f t="shared" si="113"/>
        <v>2.4000000000000001E-4</v>
      </c>
    </row>
    <row r="1176" spans="1:2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9">
        <f t="shared" si="109"/>
        <v>46.631578947368418</v>
      </c>
      <c r="Q1176" t="s">
        <v>8339</v>
      </c>
      <c r="R1176" t="s">
        <v>8340</v>
      </c>
      <c r="S1176" s="10">
        <f t="shared" si="110"/>
        <v>42468.633414351854</v>
      </c>
      <c r="T1176" s="10">
        <f t="shared" si="111"/>
        <v>42498.633414351854</v>
      </c>
      <c r="U1176" s="9">
        <f t="shared" si="112"/>
        <v>30</v>
      </c>
      <c r="V1176">
        <f>D1176*VLOOKUP(H1176,CURR,2)</f>
        <v>15000</v>
      </c>
      <c r="W1176">
        <f>E1176*VLOOKUP(H1176,CURR,2)</f>
        <v>886</v>
      </c>
      <c r="X1176" s="11">
        <f t="shared" si="113"/>
        <v>5.906666666666667E-2</v>
      </c>
    </row>
    <row r="1177" spans="1:2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9">
        <f t="shared" si="109"/>
        <v>65</v>
      </c>
      <c r="Q1177" t="s">
        <v>8339</v>
      </c>
      <c r="R1177" t="s">
        <v>8340</v>
      </c>
      <c r="S1177" s="10">
        <f t="shared" si="110"/>
        <v>42170.520127314812</v>
      </c>
      <c r="T1177" s="10">
        <f t="shared" si="111"/>
        <v>42200.520127314812</v>
      </c>
      <c r="U1177" s="9">
        <f t="shared" si="112"/>
        <v>30</v>
      </c>
      <c r="V1177">
        <f>D1177*VLOOKUP(H1177,CURR,2)</f>
        <v>20000</v>
      </c>
      <c r="W1177">
        <f>E1177*VLOOKUP(H1177,CURR,2)</f>
        <v>585</v>
      </c>
      <c r="X1177" s="11">
        <f t="shared" si="113"/>
        <v>2.9250000000000002E-2</v>
      </c>
    </row>
    <row r="1178" spans="1:2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9">
        <f t="shared" si="109"/>
        <v>10</v>
      </c>
      <c r="Q1178" t="s">
        <v>8339</v>
      </c>
      <c r="R1178" t="s">
        <v>8340</v>
      </c>
      <c r="S1178" s="10">
        <f t="shared" si="110"/>
        <v>42745.811319444438</v>
      </c>
      <c r="T1178" s="10">
        <f t="shared" si="111"/>
        <v>42800.333333333336</v>
      </c>
      <c r="U1178" s="9">
        <f t="shared" si="112"/>
        <v>54</v>
      </c>
      <c r="V1178">
        <f>D1178*VLOOKUP(H1178,CURR,2)</f>
        <v>126000</v>
      </c>
      <c r="W1178">
        <f>E1178*VLOOKUP(H1178,CURR,2)</f>
        <v>7.1999999999999993</v>
      </c>
      <c r="X1178" s="11">
        <f t="shared" si="113"/>
        <v>5.7142857142857135E-5</v>
      </c>
    </row>
    <row r="1179" spans="1:2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 t="e">
        <f t="shared" si="109"/>
        <v>#DIV/0!</v>
      </c>
      <c r="Q1179" t="s">
        <v>8339</v>
      </c>
      <c r="R1179" t="s">
        <v>8340</v>
      </c>
      <c r="S1179" s="10">
        <f t="shared" si="110"/>
        <v>41897.452499999999</v>
      </c>
      <c r="T1179" s="10">
        <f t="shared" si="111"/>
        <v>41927.452499999999</v>
      </c>
      <c r="U1179" s="9">
        <f t="shared" si="112"/>
        <v>30</v>
      </c>
      <c r="V1179">
        <f>D1179*VLOOKUP(H1179,CURR,2)</f>
        <v>7680</v>
      </c>
      <c r="W1179">
        <f>E1179*VLOOKUP(H1179,CURR,2)</f>
        <v>0</v>
      </c>
      <c r="X1179" s="11">
        <f t="shared" si="113"/>
        <v>0</v>
      </c>
    </row>
    <row r="1180" spans="1:2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9">
        <f t="shared" si="109"/>
        <v>5</v>
      </c>
      <c r="Q1180" t="s">
        <v>8339</v>
      </c>
      <c r="R1180" t="s">
        <v>8340</v>
      </c>
      <c r="S1180" s="10">
        <f t="shared" si="110"/>
        <v>41837.69736111111</v>
      </c>
      <c r="T1180" s="10">
        <f t="shared" si="111"/>
        <v>41867.69736111111</v>
      </c>
      <c r="U1180" s="9">
        <f t="shared" si="112"/>
        <v>30</v>
      </c>
      <c r="V1180">
        <f>D1180*VLOOKUP(H1180,CURR,2)</f>
        <v>75000</v>
      </c>
      <c r="W1180">
        <f>E1180*VLOOKUP(H1180,CURR,2)</f>
        <v>5</v>
      </c>
      <c r="X1180" s="11">
        <f t="shared" si="113"/>
        <v>6.666666666666667E-5</v>
      </c>
    </row>
    <row r="1181" spans="1:2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9">
        <f t="shared" si="109"/>
        <v>640</v>
      </c>
      <c r="Q1181" t="s">
        <v>8339</v>
      </c>
      <c r="R1181" t="s">
        <v>8340</v>
      </c>
      <c r="S1181" s="10">
        <f t="shared" si="110"/>
        <v>42275.511886574073</v>
      </c>
      <c r="T1181" s="10">
        <f t="shared" si="111"/>
        <v>42305.511886574073</v>
      </c>
      <c r="U1181" s="9">
        <f t="shared" si="112"/>
        <v>30</v>
      </c>
      <c r="V1181">
        <f>D1181*VLOOKUP(H1181,CURR,2)</f>
        <v>45600</v>
      </c>
      <c r="W1181">
        <f>E1181*VLOOKUP(H1181,CURR,2)</f>
        <v>2432</v>
      </c>
      <c r="X1181" s="11">
        <f t="shared" si="113"/>
        <v>5.3333333333333337E-2</v>
      </c>
    </row>
    <row r="1182" spans="1:2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9">
        <f t="shared" si="109"/>
        <v>69.117647058823536</v>
      </c>
      <c r="Q1182" t="s">
        <v>8339</v>
      </c>
      <c r="R1182" t="s">
        <v>8340</v>
      </c>
      <c r="S1182" s="10">
        <f t="shared" si="110"/>
        <v>41781.598541666666</v>
      </c>
      <c r="T1182" s="10">
        <f t="shared" si="111"/>
        <v>41818.598541666666</v>
      </c>
      <c r="U1182" s="9">
        <f t="shared" si="112"/>
        <v>37</v>
      </c>
      <c r="V1182">
        <f>D1182*VLOOKUP(H1182,CURR,2)</f>
        <v>50000</v>
      </c>
      <c r="W1182">
        <f>E1182*VLOOKUP(H1182,CURR,2)</f>
        <v>5875</v>
      </c>
      <c r="X1182" s="11">
        <f t="shared" si="113"/>
        <v>0.11749999999999999</v>
      </c>
    </row>
    <row r="1183" spans="1:2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9">
        <f t="shared" si="109"/>
        <v>1.3333333333333333</v>
      </c>
      <c r="Q1183" t="s">
        <v>8339</v>
      </c>
      <c r="R1183" t="s">
        <v>8340</v>
      </c>
      <c r="S1183" s="10">
        <f t="shared" si="110"/>
        <v>42034.131030092591</v>
      </c>
      <c r="T1183" s="10">
        <f t="shared" si="111"/>
        <v>42064.131030092591</v>
      </c>
      <c r="U1183" s="9">
        <f t="shared" si="112"/>
        <v>30</v>
      </c>
      <c r="V1183">
        <f>D1183*VLOOKUP(H1183,CURR,2)</f>
        <v>50000</v>
      </c>
      <c r="W1183">
        <f>E1183*VLOOKUP(H1183,CURR,2)</f>
        <v>4</v>
      </c>
      <c r="X1183" s="11">
        <f t="shared" si="113"/>
        <v>8.0000000000000007E-5</v>
      </c>
    </row>
    <row r="1184" spans="1:2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9">
        <f t="shared" si="109"/>
        <v>10.5</v>
      </c>
      <c r="Q1184" t="s">
        <v>8339</v>
      </c>
      <c r="R1184" t="s">
        <v>8340</v>
      </c>
      <c r="S1184" s="10">
        <f t="shared" si="110"/>
        <v>42728.619074074071</v>
      </c>
      <c r="T1184" s="10">
        <f t="shared" si="111"/>
        <v>42747.487499999996</v>
      </c>
      <c r="U1184" s="9">
        <f t="shared" si="112"/>
        <v>18</v>
      </c>
      <c r="V1184">
        <f>D1184*VLOOKUP(H1184,CURR,2)</f>
        <v>1000</v>
      </c>
      <c r="W1184">
        <f>E1184*VLOOKUP(H1184,CURR,2)</f>
        <v>42</v>
      </c>
      <c r="X1184" s="11">
        <f t="shared" si="113"/>
        <v>4.2000000000000003E-2</v>
      </c>
    </row>
    <row r="1185" spans="1:2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9">
        <f t="shared" si="109"/>
        <v>33.333333333333336</v>
      </c>
      <c r="Q1185" t="s">
        <v>8339</v>
      </c>
      <c r="R1185" t="s">
        <v>8340</v>
      </c>
      <c r="S1185" s="10">
        <f t="shared" si="110"/>
        <v>42656.653043981474</v>
      </c>
      <c r="T1185" s="10">
        <f t="shared" si="111"/>
        <v>42675.957638888889</v>
      </c>
      <c r="U1185" s="9">
        <f t="shared" si="112"/>
        <v>19</v>
      </c>
      <c r="V1185">
        <f>D1185*VLOOKUP(H1185,CURR,2)</f>
        <v>2500</v>
      </c>
      <c r="W1185">
        <f>E1185*VLOOKUP(H1185,CURR,2)</f>
        <v>100</v>
      </c>
      <c r="X1185" s="11">
        <f t="shared" si="113"/>
        <v>0.04</v>
      </c>
    </row>
    <row r="1186" spans="1:2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9">
        <f t="shared" si="109"/>
        <v>61.562666666666665</v>
      </c>
      <c r="Q1186" t="s">
        <v>8341</v>
      </c>
      <c r="R1186" t="s">
        <v>8342</v>
      </c>
      <c r="S1186" s="10">
        <f t="shared" si="110"/>
        <v>42741.391331018516</v>
      </c>
      <c r="T1186" s="10">
        <f t="shared" si="111"/>
        <v>42772.391331018516</v>
      </c>
      <c r="U1186" s="9">
        <f t="shared" si="112"/>
        <v>31</v>
      </c>
      <c r="V1186">
        <f>D1186*VLOOKUP(H1186,CURR,2)</f>
        <v>28160</v>
      </c>
      <c r="W1186">
        <f>E1186*VLOOKUP(H1186,CURR,2)</f>
        <v>29550.080000000002</v>
      </c>
      <c r="X1186" s="11">
        <f t="shared" si="113"/>
        <v>1.0493636363636365</v>
      </c>
    </row>
    <row r="1187" spans="1:2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9">
        <f t="shared" si="109"/>
        <v>118.73873873873873</v>
      </c>
      <c r="Q1187" t="s">
        <v>8341</v>
      </c>
      <c r="R1187" t="s">
        <v>8342</v>
      </c>
      <c r="S1187" s="10">
        <f t="shared" si="110"/>
        <v>42130.656817129631</v>
      </c>
      <c r="T1187" s="10">
        <f t="shared" si="111"/>
        <v>42162.958333333336</v>
      </c>
      <c r="U1187" s="9">
        <f t="shared" si="112"/>
        <v>32</v>
      </c>
      <c r="V1187">
        <f>D1187*VLOOKUP(H1187,CURR,2)</f>
        <v>12500</v>
      </c>
      <c r="W1187">
        <f>E1187*VLOOKUP(H1187,CURR,2)</f>
        <v>13180</v>
      </c>
      <c r="X1187" s="11">
        <f t="shared" si="113"/>
        <v>1.0544</v>
      </c>
    </row>
    <row r="1188" spans="1:2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9">
        <f t="shared" si="109"/>
        <v>65.081300813008127</v>
      </c>
      <c r="Q1188" t="s">
        <v>8341</v>
      </c>
      <c r="R1188" t="s">
        <v>8342</v>
      </c>
      <c r="S1188" s="10">
        <f t="shared" si="110"/>
        <v>42123.655034722215</v>
      </c>
      <c r="T1188" s="10">
        <f t="shared" si="111"/>
        <v>42156.737499999996</v>
      </c>
      <c r="U1188" s="9">
        <f t="shared" si="112"/>
        <v>33</v>
      </c>
      <c r="V1188">
        <f>D1188*VLOOKUP(H1188,CURR,2)</f>
        <v>9600</v>
      </c>
      <c r="W1188">
        <f>E1188*VLOOKUP(H1188,CURR,2)</f>
        <v>10246.4</v>
      </c>
      <c r="X1188" s="11">
        <f t="shared" si="113"/>
        <v>1.0673333333333332</v>
      </c>
    </row>
    <row r="1189" spans="1:2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9">
        <f t="shared" si="109"/>
        <v>130.15714285714284</v>
      </c>
      <c r="Q1189" t="s">
        <v>8341</v>
      </c>
      <c r="R1189" t="s">
        <v>8342</v>
      </c>
      <c r="S1189" s="10">
        <f t="shared" si="110"/>
        <v>42109.686608796292</v>
      </c>
      <c r="T1189" s="10">
        <f t="shared" si="111"/>
        <v>42141.541666666664</v>
      </c>
      <c r="U1189" s="9">
        <f t="shared" si="112"/>
        <v>31</v>
      </c>
      <c r="V1189">
        <f>D1189*VLOOKUP(H1189,CURR,2)</f>
        <v>8750</v>
      </c>
      <c r="W1189">
        <f>E1189*VLOOKUP(H1189,CURR,2)</f>
        <v>9111</v>
      </c>
      <c r="X1189" s="11">
        <f t="shared" si="113"/>
        <v>1.0412571428571429</v>
      </c>
    </row>
    <row r="1190" spans="1:2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9">
        <f t="shared" si="109"/>
        <v>37.776470588235291</v>
      </c>
      <c r="Q1190" t="s">
        <v>8341</v>
      </c>
      <c r="R1190" t="s">
        <v>8342</v>
      </c>
      <c r="S1190" s="10">
        <f t="shared" si="110"/>
        <v>42711.492361111108</v>
      </c>
      <c r="T1190" s="10">
        <f t="shared" si="111"/>
        <v>42732.492361111108</v>
      </c>
      <c r="U1190" s="9">
        <f t="shared" si="112"/>
        <v>21</v>
      </c>
      <c r="V1190">
        <f>D1190*VLOOKUP(H1190,CURR,2)</f>
        <v>1520</v>
      </c>
      <c r="W1190">
        <f>E1190*VLOOKUP(H1190,CURR,2)</f>
        <v>2440.36</v>
      </c>
      <c r="X1190" s="11">
        <f t="shared" si="113"/>
        <v>1.6055000000000001</v>
      </c>
    </row>
    <row r="1191" spans="1:2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9">
        <f t="shared" si="109"/>
        <v>112.79069767441861</v>
      </c>
      <c r="Q1191" t="s">
        <v>8341</v>
      </c>
      <c r="R1191" t="s">
        <v>8342</v>
      </c>
      <c r="S1191" s="10">
        <f t="shared" si="110"/>
        <v>42529.770775462959</v>
      </c>
      <c r="T1191" s="10">
        <f t="shared" si="111"/>
        <v>42550.770775462959</v>
      </c>
      <c r="U1191" s="9">
        <f t="shared" si="112"/>
        <v>21</v>
      </c>
      <c r="V1191">
        <f>D1191*VLOOKUP(H1191,CURR,2)</f>
        <v>9000</v>
      </c>
      <c r="W1191">
        <f>E1191*VLOOKUP(H1191,CURR,2)</f>
        <v>9700</v>
      </c>
      <c r="X1191" s="11">
        <f t="shared" si="113"/>
        <v>1.0777777777777777</v>
      </c>
    </row>
    <row r="1192" spans="1:2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9">
        <f t="shared" si="109"/>
        <v>51.92307692307692</v>
      </c>
      <c r="Q1192" t="s">
        <v>8341</v>
      </c>
      <c r="R1192" t="s">
        <v>8342</v>
      </c>
      <c r="S1192" s="10">
        <f t="shared" si="110"/>
        <v>41852.457465277774</v>
      </c>
      <c r="T1192" s="10">
        <f t="shared" si="111"/>
        <v>41882.457465277774</v>
      </c>
      <c r="U1192" s="9">
        <f t="shared" si="112"/>
        <v>30</v>
      </c>
      <c r="V1192">
        <f>D1192*VLOOKUP(H1192,CURR,2)</f>
        <v>500</v>
      </c>
      <c r="W1192">
        <f>E1192*VLOOKUP(H1192,CURR,2)</f>
        <v>675</v>
      </c>
      <c r="X1192" s="11">
        <f t="shared" si="113"/>
        <v>1.35</v>
      </c>
    </row>
    <row r="1193" spans="1:2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9">
        <f t="shared" si="109"/>
        <v>89.242424242424249</v>
      </c>
      <c r="Q1193" t="s">
        <v>8341</v>
      </c>
      <c r="R1193" t="s">
        <v>8342</v>
      </c>
      <c r="S1193" s="10">
        <f t="shared" si="110"/>
        <v>42419.395370370366</v>
      </c>
      <c r="T1193" s="10">
        <f t="shared" si="111"/>
        <v>42449.353703703702</v>
      </c>
      <c r="U1193" s="9">
        <f t="shared" si="112"/>
        <v>29</v>
      </c>
      <c r="V1193">
        <f>D1193*VLOOKUP(H1193,CURR,2)</f>
        <v>2700</v>
      </c>
      <c r="W1193">
        <f>E1193*VLOOKUP(H1193,CURR,2)</f>
        <v>2945</v>
      </c>
      <c r="X1193" s="11">
        <f t="shared" si="113"/>
        <v>1.0907407407407408</v>
      </c>
    </row>
    <row r="1194" spans="1:2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9">
        <f t="shared" si="109"/>
        <v>19.333333333333332</v>
      </c>
      <c r="Q1194" t="s">
        <v>8341</v>
      </c>
      <c r="R1194" t="s">
        <v>8342</v>
      </c>
      <c r="S1194" s="10">
        <f t="shared" si="110"/>
        <v>42747.298356481479</v>
      </c>
      <c r="T1194" s="10">
        <f t="shared" si="111"/>
        <v>42777.298356481479</v>
      </c>
      <c r="U1194" s="9">
        <f t="shared" si="112"/>
        <v>30</v>
      </c>
      <c r="V1194">
        <f>D1194*VLOOKUP(H1194,CURR,2)</f>
        <v>128</v>
      </c>
      <c r="W1194">
        <f>E1194*VLOOKUP(H1194,CURR,2)</f>
        <v>371.2</v>
      </c>
      <c r="X1194" s="11">
        <f t="shared" si="113"/>
        <v>2.9</v>
      </c>
    </row>
    <row r="1195" spans="1:2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9">
        <f t="shared" si="109"/>
        <v>79.967032967032964</v>
      </c>
      <c r="Q1195" t="s">
        <v>8341</v>
      </c>
      <c r="R1195" t="s">
        <v>8342</v>
      </c>
      <c r="S1195" s="10">
        <f t="shared" si="110"/>
        <v>42409.567743055552</v>
      </c>
      <c r="T1195" s="10">
        <f t="shared" si="111"/>
        <v>42469.526076388887</v>
      </c>
      <c r="U1195" s="9">
        <f t="shared" si="112"/>
        <v>59</v>
      </c>
      <c r="V1195">
        <f>D1195*VLOOKUP(H1195,CURR,2)</f>
        <v>21000</v>
      </c>
      <c r="W1195">
        <f>E1195*VLOOKUP(H1195,CURR,2)</f>
        <v>21831</v>
      </c>
      <c r="X1195" s="11">
        <f t="shared" si="113"/>
        <v>1.0395714285714286</v>
      </c>
    </row>
    <row r="1196" spans="1:2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9">
        <f t="shared" si="109"/>
        <v>56.414565826330531</v>
      </c>
      <c r="Q1196" t="s">
        <v>8341</v>
      </c>
      <c r="R1196" t="s">
        <v>8342</v>
      </c>
      <c r="S1196" s="10">
        <f t="shared" si="110"/>
        <v>42072.27984953703</v>
      </c>
      <c r="T1196" s="10">
        <f t="shared" si="111"/>
        <v>42102.27984953703</v>
      </c>
      <c r="U1196" s="9">
        <f t="shared" si="112"/>
        <v>30</v>
      </c>
      <c r="V1196">
        <f>D1196*VLOOKUP(H1196,CURR,2)</f>
        <v>14124.999999999998</v>
      </c>
      <c r="W1196">
        <f>E1196*VLOOKUP(H1196,CURR,2)</f>
        <v>45516.399999999994</v>
      </c>
      <c r="X1196" s="11">
        <f t="shared" si="113"/>
        <v>3.2223999999999999</v>
      </c>
    </row>
    <row r="1197" spans="1:2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9">
        <f t="shared" si="109"/>
        <v>79.411764705882348</v>
      </c>
      <c r="Q1197" t="s">
        <v>8341</v>
      </c>
      <c r="R1197" t="s">
        <v>8342</v>
      </c>
      <c r="S1197" s="10">
        <f t="shared" si="110"/>
        <v>42298.139502314814</v>
      </c>
      <c r="T1197" s="10">
        <f t="shared" si="111"/>
        <v>42358.166666666664</v>
      </c>
      <c r="U1197" s="9">
        <f t="shared" si="112"/>
        <v>60</v>
      </c>
      <c r="V1197">
        <f>D1197*VLOOKUP(H1197,CURR,2)</f>
        <v>11299.999999999998</v>
      </c>
      <c r="W1197">
        <f>E1197*VLOOKUP(H1197,CURR,2)</f>
        <v>15254.999999999998</v>
      </c>
      <c r="X1197" s="11">
        <f t="shared" si="113"/>
        <v>1.35</v>
      </c>
    </row>
    <row r="1198" spans="1:2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9">
        <f t="shared" si="109"/>
        <v>76.439453125</v>
      </c>
      <c r="Q1198" t="s">
        <v>8341</v>
      </c>
      <c r="R1198" t="s">
        <v>8342</v>
      </c>
      <c r="S1198" s="10">
        <f t="shared" si="110"/>
        <v>42326.610405092586</v>
      </c>
      <c r="T1198" s="10">
        <f t="shared" si="111"/>
        <v>42356.610405092586</v>
      </c>
      <c r="U1198" s="9">
        <f t="shared" si="112"/>
        <v>30</v>
      </c>
      <c r="V1198">
        <f>D1198*VLOOKUP(H1198,CURR,2)</f>
        <v>18560</v>
      </c>
      <c r="W1198">
        <f>E1198*VLOOKUP(H1198,CURR,2)</f>
        <v>50095.360000000001</v>
      </c>
      <c r="X1198" s="11">
        <f t="shared" si="113"/>
        <v>2.6991034482758622</v>
      </c>
    </row>
    <row r="1199" spans="1:2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9">
        <f t="shared" si="109"/>
        <v>121</v>
      </c>
      <c r="Q1199" t="s">
        <v>8341</v>
      </c>
      <c r="R1199" t="s">
        <v>8342</v>
      </c>
      <c r="S1199" s="10">
        <f t="shared" si="110"/>
        <v>42503.456412037034</v>
      </c>
      <c r="T1199" s="10">
        <f t="shared" si="111"/>
        <v>42534.040972222218</v>
      </c>
      <c r="U1199" s="9">
        <f t="shared" si="112"/>
        <v>30</v>
      </c>
      <c r="V1199">
        <f>D1199*VLOOKUP(H1199,CURR,2)</f>
        <v>15000</v>
      </c>
      <c r="W1199">
        <f>E1199*VLOOKUP(H1199,CURR,2)</f>
        <v>37994</v>
      </c>
      <c r="X1199" s="11">
        <f t="shared" si="113"/>
        <v>2.5329333333333333</v>
      </c>
    </row>
    <row r="1200" spans="1:2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9">
        <f t="shared" si="109"/>
        <v>54.616766467065865</v>
      </c>
      <c r="Q1200" t="s">
        <v>8341</v>
      </c>
      <c r="R1200" t="s">
        <v>8342</v>
      </c>
      <c r="S1200" s="10">
        <f t="shared" si="110"/>
        <v>42333.410717592589</v>
      </c>
      <c r="T1200" s="10">
        <f t="shared" si="111"/>
        <v>42368.916666666664</v>
      </c>
      <c r="U1200" s="9">
        <f t="shared" si="112"/>
        <v>35</v>
      </c>
      <c r="V1200">
        <f>D1200*VLOOKUP(H1200,CURR,2)</f>
        <v>3500</v>
      </c>
      <c r="W1200">
        <f>E1200*VLOOKUP(H1200,CURR,2)</f>
        <v>9121</v>
      </c>
      <c r="X1200" s="11">
        <f t="shared" si="113"/>
        <v>2.6059999999999999</v>
      </c>
    </row>
    <row r="1201" spans="1:2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9">
        <f t="shared" si="109"/>
        <v>299.22222222222223</v>
      </c>
      <c r="Q1201" t="s">
        <v>8341</v>
      </c>
      <c r="R1201" t="s">
        <v>8342</v>
      </c>
      <c r="S1201" s="10">
        <f t="shared" si="110"/>
        <v>42161.562499999993</v>
      </c>
      <c r="T1201" s="10">
        <f t="shared" si="111"/>
        <v>42193.562499999993</v>
      </c>
      <c r="U1201" s="9">
        <f t="shared" si="112"/>
        <v>32</v>
      </c>
      <c r="V1201">
        <f>D1201*VLOOKUP(H1201,CURR,2)</f>
        <v>3402.2400000000002</v>
      </c>
      <c r="W1201">
        <f>E1201*VLOOKUP(H1201,CURR,2)</f>
        <v>3447.04</v>
      </c>
      <c r="X1201" s="11">
        <f t="shared" si="113"/>
        <v>1.0131677953348381</v>
      </c>
    </row>
    <row r="1202" spans="1:2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9">
        <f t="shared" si="109"/>
        <v>58.533980582524272</v>
      </c>
      <c r="Q1202" t="s">
        <v>8341</v>
      </c>
      <c r="R1202" t="s">
        <v>8342</v>
      </c>
      <c r="S1202" s="10">
        <f t="shared" si="110"/>
        <v>42089.269166666665</v>
      </c>
      <c r="T1202" s="10">
        <f t="shared" si="111"/>
        <v>42110.269166666665</v>
      </c>
      <c r="U1202" s="9">
        <f t="shared" si="112"/>
        <v>21</v>
      </c>
      <c r="V1202">
        <f>D1202*VLOOKUP(H1202,CURR,2)</f>
        <v>4800</v>
      </c>
      <c r="W1202">
        <f>E1202*VLOOKUP(H1202,CURR,2)</f>
        <v>6029</v>
      </c>
      <c r="X1202" s="11">
        <f t="shared" si="113"/>
        <v>1.2560416666666667</v>
      </c>
    </row>
    <row r="1203" spans="1:2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9">
        <f t="shared" si="109"/>
        <v>55.371801801801809</v>
      </c>
      <c r="Q1203" t="s">
        <v>8341</v>
      </c>
      <c r="R1203" t="s">
        <v>8342</v>
      </c>
      <c r="S1203" s="10">
        <f t="shared" si="110"/>
        <v>42536.398680555554</v>
      </c>
      <c r="T1203" s="10">
        <f t="shared" si="111"/>
        <v>42566.398680555554</v>
      </c>
      <c r="U1203" s="9">
        <f t="shared" si="112"/>
        <v>30</v>
      </c>
      <c r="V1203">
        <f>D1203*VLOOKUP(H1203,CURR,2)</f>
        <v>7680</v>
      </c>
      <c r="W1203">
        <f>E1203*VLOOKUP(H1203,CURR,2)</f>
        <v>7867.2256000000007</v>
      </c>
      <c r="X1203" s="11">
        <f t="shared" si="113"/>
        <v>1.0243783333333334</v>
      </c>
    </row>
    <row r="1204" spans="1:2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9">
        <f t="shared" si="109"/>
        <v>183.80442804428046</v>
      </c>
      <c r="Q1204" t="s">
        <v>8341</v>
      </c>
      <c r="R1204" t="s">
        <v>8342</v>
      </c>
      <c r="S1204" s="10">
        <f t="shared" si="110"/>
        <v>42152.08048611111</v>
      </c>
      <c r="T1204" s="10">
        <f t="shared" si="111"/>
        <v>42182.08048611111</v>
      </c>
      <c r="U1204" s="9">
        <f t="shared" si="112"/>
        <v>30</v>
      </c>
      <c r="V1204">
        <f>D1204*VLOOKUP(H1204,CURR,2)</f>
        <v>18000</v>
      </c>
      <c r="W1204">
        <f>E1204*VLOOKUP(H1204,CURR,2)</f>
        <v>35863.919999999998</v>
      </c>
      <c r="X1204" s="11">
        <f t="shared" si="113"/>
        <v>1.99244</v>
      </c>
    </row>
    <row r="1205" spans="1:2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9">
        <f t="shared" si="109"/>
        <v>165.34653465346534</v>
      </c>
      <c r="Q1205" t="s">
        <v>8341</v>
      </c>
      <c r="R1205" t="s">
        <v>8342</v>
      </c>
      <c r="S1205" s="10">
        <f t="shared" si="110"/>
        <v>42125.4065625</v>
      </c>
      <c r="T1205" s="10">
        <f t="shared" si="111"/>
        <v>42155.4065625</v>
      </c>
      <c r="U1205" s="9">
        <f t="shared" si="112"/>
        <v>30</v>
      </c>
      <c r="V1205">
        <f>D1205*VLOOKUP(H1205,CURR,2)</f>
        <v>16300</v>
      </c>
      <c r="W1205">
        <f>E1205*VLOOKUP(H1205,CURR,2)</f>
        <v>16700</v>
      </c>
      <c r="X1205" s="11">
        <f t="shared" si="113"/>
        <v>1.0245398773006136</v>
      </c>
    </row>
    <row r="1206" spans="1:2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9">
        <f t="shared" si="109"/>
        <v>234.78947368421052</v>
      </c>
      <c r="Q1206" t="s">
        <v>8341</v>
      </c>
      <c r="R1206" t="s">
        <v>8342</v>
      </c>
      <c r="S1206" s="10">
        <f t="shared" si="110"/>
        <v>42297.539733796293</v>
      </c>
      <c r="T1206" s="10">
        <f t="shared" si="111"/>
        <v>42341.999999999993</v>
      </c>
      <c r="U1206" s="9">
        <f t="shared" si="112"/>
        <v>44</v>
      </c>
      <c r="V1206">
        <f>D1206*VLOOKUP(H1206,CURR,2)</f>
        <v>13000</v>
      </c>
      <c r="W1206">
        <f>E1206*VLOOKUP(H1206,CURR,2)</f>
        <v>13383</v>
      </c>
      <c r="X1206" s="11">
        <f t="shared" si="113"/>
        <v>1.0294615384615384</v>
      </c>
    </row>
    <row r="1207" spans="1:2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9">
        <f t="shared" si="109"/>
        <v>211.48387096774192</v>
      </c>
      <c r="Q1207" t="s">
        <v>8341</v>
      </c>
      <c r="R1207" t="s">
        <v>8342</v>
      </c>
      <c r="S1207" s="10">
        <f t="shared" si="110"/>
        <v>42138.298043981478</v>
      </c>
      <c r="T1207" s="10">
        <f t="shared" si="111"/>
        <v>42168.298043981478</v>
      </c>
      <c r="U1207" s="9">
        <f t="shared" si="112"/>
        <v>30</v>
      </c>
      <c r="V1207">
        <f>D1207*VLOOKUP(H1207,CURR,2)</f>
        <v>14689.999999999998</v>
      </c>
      <c r="W1207">
        <f>E1207*VLOOKUP(H1207,CURR,2)</f>
        <v>14816.56</v>
      </c>
      <c r="X1207" s="11">
        <f t="shared" si="113"/>
        <v>1.0086153846153847</v>
      </c>
    </row>
    <row r="1208" spans="1:2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9">
        <f t="shared" si="109"/>
        <v>32.34375</v>
      </c>
      <c r="Q1208" t="s">
        <v>8341</v>
      </c>
      <c r="R1208" t="s">
        <v>8342</v>
      </c>
      <c r="S1208" s="10">
        <f t="shared" si="110"/>
        <v>42772.567743055552</v>
      </c>
      <c r="T1208" s="10">
        <f t="shared" si="111"/>
        <v>42805.353472222218</v>
      </c>
      <c r="U1208" s="9">
        <f t="shared" si="112"/>
        <v>32</v>
      </c>
      <c r="V1208">
        <f>D1208*VLOOKUP(H1208,CURR,2)</f>
        <v>1016.9999999999999</v>
      </c>
      <c r="W1208">
        <f>E1208*VLOOKUP(H1208,CURR,2)</f>
        <v>1169.55</v>
      </c>
      <c r="X1208" s="11">
        <f t="shared" si="113"/>
        <v>1.1500000000000001</v>
      </c>
    </row>
    <row r="1209" spans="1:2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9">
        <f t="shared" si="109"/>
        <v>123.37588652482269</v>
      </c>
      <c r="Q1209" t="s">
        <v>8341</v>
      </c>
      <c r="R1209" t="s">
        <v>8342</v>
      </c>
      <c r="S1209" s="10">
        <f t="shared" si="110"/>
        <v>42430.221909722219</v>
      </c>
      <c r="T1209" s="10">
        <f t="shared" si="111"/>
        <v>42460.208333333336</v>
      </c>
      <c r="U1209" s="9">
        <f t="shared" si="112"/>
        <v>29</v>
      </c>
      <c r="V1209">
        <f>D1209*VLOOKUP(H1209,CURR,2)</f>
        <v>18871</v>
      </c>
      <c r="W1209">
        <f>E1209*VLOOKUP(H1209,CURR,2)</f>
        <v>19657.48</v>
      </c>
      <c r="X1209" s="11">
        <f t="shared" si="113"/>
        <v>1.0416766467065868</v>
      </c>
    </row>
    <row r="1210" spans="1:2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9">
        <f t="shared" si="109"/>
        <v>207.06666666666666</v>
      </c>
      <c r="Q1210" t="s">
        <v>8341</v>
      </c>
      <c r="R1210" t="s">
        <v>8342</v>
      </c>
      <c r="S1210" s="10">
        <f t="shared" si="110"/>
        <v>42423.500740740739</v>
      </c>
      <c r="T1210" s="10">
        <f t="shared" si="111"/>
        <v>42453.459074074075</v>
      </c>
      <c r="U1210" s="9">
        <f t="shared" si="112"/>
        <v>29</v>
      </c>
      <c r="V1210">
        <f>D1210*VLOOKUP(H1210,CURR,2)</f>
        <v>10000</v>
      </c>
      <c r="W1210">
        <f>E1210*VLOOKUP(H1210,CURR,2)</f>
        <v>15530</v>
      </c>
      <c r="X1210" s="11">
        <f t="shared" si="113"/>
        <v>1.5529999999999999</v>
      </c>
    </row>
    <row r="1211" spans="1:2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9">
        <f t="shared" si="109"/>
        <v>138.2608695652174</v>
      </c>
      <c r="Q1211" t="s">
        <v>8341</v>
      </c>
      <c r="R1211" t="s">
        <v>8342</v>
      </c>
      <c r="S1211" s="10">
        <f t="shared" si="110"/>
        <v>42761.637789351851</v>
      </c>
      <c r="T1211" s="10">
        <f t="shared" si="111"/>
        <v>42791.637789351851</v>
      </c>
      <c r="U1211" s="9">
        <f t="shared" si="112"/>
        <v>30</v>
      </c>
      <c r="V1211">
        <f>D1211*VLOOKUP(H1211,CURR,2)</f>
        <v>6000</v>
      </c>
      <c r="W1211">
        <f>E1211*VLOOKUP(H1211,CURR,2)</f>
        <v>6360</v>
      </c>
      <c r="X1211" s="11">
        <f t="shared" si="113"/>
        <v>1.06</v>
      </c>
    </row>
    <row r="1212" spans="1:2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9">
        <f t="shared" si="109"/>
        <v>493.81553398058253</v>
      </c>
      <c r="Q1212" t="s">
        <v>8341</v>
      </c>
      <c r="R1212" t="s">
        <v>8342</v>
      </c>
      <c r="S1212" s="10">
        <f t="shared" si="110"/>
        <v>42132.733472222222</v>
      </c>
      <c r="T1212" s="10">
        <f t="shared" si="111"/>
        <v>42155.666666666664</v>
      </c>
      <c r="U1212" s="9">
        <f t="shared" si="112"/>
        <v>22</v>
      </c>
      <c r="V1212">
        <f>D1212*VLOOKUP(H1212,CURR,2)</f>
        <v>2200</v>
      </c>
      <c r="W1212">
        <f>E1212*VLOOKUP(H1212,CURR,2)</f>
        <v>5594.93</v>
      </c>
      <c r="X1212" s="11">
        <f t="shared" si="113"/>
        <v>2.5431500000000002</v>
      </c>
    </row>
    <row r="1213" spans="1:2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9">
        <f t="shared" si="109"/>
        <v>168.5</v>
      </c>
      <c r="Q1213" t="s">
        <v>8341</v>
      </c>
      <c r="R1213" t="s">
        <v>8342</v>
      </c>
      <c r="S1213" s="10">
        <f t="shared" si="110"/>
        <v>42515.658113425925</v>
      </c>
      <c r="T1213" s="10">
        <f t="shared" si="111"/>
        <v>42530.658113425925</v>
      </c>
      <c r="U1213" s="9">
        <f t="shared" si="112"/>
        <v>15</v>
      </c>
      <c r="V1213">
        <f>D1213*VLOOKUP(H1213,CURR,2)</f>
        <v>760</v>
      </c>
      <c r="W1213">
        <f>E1213*VLOOKUP(H1213,CURR,2)</f>
        <v>768.36</v>
      </c>
      <c r="X1213" s="11">
        <f t="shared" si="113"/>
        <v>1.0110000000000001</v>
      </c>
    </row>
    <row r="1214" spans="1:2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9">
        <f t="shared" si="109"/>
        <v>38.867469879518069</v>
      </c>
      <c r="Q1214" t="s">
        <v>8341</v>
      </c>
      <c r="R1214" t="s">
        <v>8342</v>
      </c>
      <c r="S1214" s="10">
        <f t="shared" si="110"/>
        <v>42318.741840277777</v>
      </c>
      <c r="T1214" s="10">
        <f t="shared" si="111"/>
        <v>42334.833333333336</v>
      </c>
      <c r="U1214" s="9">
        <f t="shared" si="112"/>
        <v>16</v>
      </c>
      <c r="V1214">
        <f>D1214*VLOOKUP(H1214,CURR,2)</f>
        <v>2500</v>
      </c>
      <c r="W1214">
        <f>E1214*VLOOKUP(H1214,CURR,2)</f>
        <v>3226</v>
      </c>
      <c r="X1214" s="11">
        <f t="shared" si="113"/>
        <v>1.2904</v>
      </c>
    </row>
    <row r="1215" spans="1:2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9">
        <f t="shared" si="109"/>
        <v>61.527777777777779</v>
      </c>
      <c r="Q1215" t="s">
        <v>8341</v>
      </c>
      <c r="R1215" t="s">
        <v>8342</v>
      </c>
      <c r="S1215" s="10">
        <f t="shared" si="110"/>
        <v>42731.547453703701</v>
      </c>
      <c r="T1215" s="10">
        <f t="shared" si="111"/>
        <v>42766.547453703701</v>
      </c>
      <c r="U1215" s="9">
        <f t="shared" si="112"/>
        <v>35</v>
      </c>
      <c r="V1215">
        <f>D1215*VLOOKUP(H1215,CURR,2)</f>
        <v>8320</v>
      </c>
      <c r="W1215">
        <f>E1215*VLOOKUP(H1215,CURR,2)</f>
        <v>8505.6</v>
      </c>
      <c r="X1215" s="11">
        <f t="shared" si="113"/>
        <v>1.0223076923076924</v>
      </c>
    </row>
    <row r="1216" spans="1:2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9">
        <f t="shared" si="109"/>
        <v>105.44</v>
      </c>
      <c r="Q1216" t="s">
        <v>8341</v>
      </c>
      <c r="R1216" t="s">
        <v>8342</v>
      </c>
      <c r="S1216" s="10">
        <f t="shared" si="110"/>
        <v>42104.632002314807</v>
      </c>
      <c r="T1216" s="10">
        <f t="shared" si="111"/>
        <v>42164.632002314807</v>
      </c>
      <c r="U1216" s="9">
        <f t="shared" si="112"/>
        <v>60</v>
      </c>
      <c r="V1216">
        <f>D1216*VLOOKUP(H1216,CURR,2)</f>
        <v>2000</v>
      </c>
      <c r="W1216">
        <f>E1216*VLOOKUP(H1216,CURR,2)</f>
        <v>2636</v>
      </c>
      <c r="X1216" s="11">
        <f t="shared" si="113"/>
        <v>1.3180000000000001</v>
      </c>
    </row>
    <row r="1217" spans="1:2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9">
        <f t="shared" si="109"/>
        <v>71.592003642987251</v>
      </c>
      <c r="Q1217" t="s">
        <v>8341</v>
      </c>
      <c r="R1217" t="s">
        <v>8342</v>
      </c>
      <c r="S1217" s="10">
        <f t="shared" si="110"/>
        <v>41759.714768518512</v>
      </c>
      <c r="T1217" s="10">
        <f t="shared" si="111"/>
        <v>41789.714768518512</v>
      </c>
      <c r="U1217" s="9">
        <f t="shared" si="112"/>
        <v>30</v>
      </c>
      <c r="V1217">
        <f>D1217*VLOOKUP(H1217,CURR,2)</f>
        <v>5000</v>
      </c>
      <c r="W1217">
        <f>E1217*VLOOKUP(H1217,CURR,2)</f>
        <v>39304.01</v>
      </c>
      <c r="X1217" s="11">
        <f t="shared" si="113"/>
        <v>7.8608020000000005</v>
      </c>
    </row>
    <row r="1218" spans="1:2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9">
        <f t="shared" si="109"/>
        <v>91.882882882882882</v>
      </c>
      <c r="Q1218" t="s">
        <v>8341</v>
      </c>
      <c r="R1218" t="s">
        <v>8342</v>
      </c>
      <c r="S1218" s="10">
        <f t="shared" si="110"/>
        <v>42247.408067129632</v>
      </c>
      <c r="T1218" s="10">
        <f t="shared" si="111"/>
        <v>42279.752083333333</v>
      </c>
      <c r="U1218" s="9">
        <f t="shared" si="112"/>
        <v>32</v>
      </c>
      <c r="V1218">
        <f>D1218*VLOOKUP(H1218,CURR,2)</f>
        <v>14000</v>
      </c>
      <c r="W1218">
        <f>E1218*VLOOKUP(H1218,CURR,2)</f>
        <v>20398</v>
      </c>
      <c r="X1218" s="11">
        <f t="shared" si="113"/>
        <v>1.4570000000000001</v>
      </c>
    </row>
    <row r="1219" spans="1:2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E1219/D1219*100</f>
        <v>102.60000000000001</v>
      </c>
      <c r="P1219" s="9">
        <f t="shared" ref="P1219:P1282" si="115">E1219/L1219</f>
        <v>148.57377049180329</v>
      </c>
      <c r="Q1219" t="s">
        <v>8341</v>
      </c>
      <c r="R1219" t="s">
        <v>8342</v>
      </c>
      <c r="S1219" s="10">
        <f t="shared" ref="S1219:S1282" si="116">(J1219/86400)+25569+(-5/24)</f>
        <v>42535.6011574074</v>
      </c>
      <c r="T1219" s="10">
        <f t="shared" ref="T1219:T1282" si="117">(I1219/86400)+25569+(-5/24)</f>
        <v>42565.6011574074</v>
      </c>
      <c r="U1219" s="9">
        <f t="shared" ref="U1219:U1282" si="118">INT(T1219-S1219)</f>
        <v>30</v>
      </c>
      <c r="V1219">
        <f>D1219*VLOOKUP(H1219,CURR,2)</f>
        <v>26500</v>
      </c>
      <c r="W1219">
        <f>E1219*VLOOKUP(H1219,CURR,2)</f>
        <v>27189</v>
      </c>
      <c r="X1219" s="11">
        <f t="shared" ref="X1219:X1282" si="119">W1219/V1219</f>
        <v>1.026</v>
      </c>
    </row>
    <row r="1220" spans="1:2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9">
        <f t="shared" si="115"/>
        <v>174.2134831460674</v>
      </c>
      <c r="Q1220" t="s">
        <v>8341</v>
      </c>
      <c r="R1220" t="s">
        <v>8342</v>
      </c>
      <c r="S1220" s="10">
        <f t="shared" si="116"/>
        <v>42278.453703703701</v>
      </c>
      <c r="T1220" s="10">
        <f t="shared" si="117"/>
        <v>42308.916666666664</v>
      </c>
      <c r="U1220" s="9">
        <f t="shared" si="118"/>
        <v>30</v>
      </c>
      <c r="V1220">
        <f>D1220*VLOOKUP(H1220,CURR,2)</f>
        <v>9000</v>
      </c>
      <c r="W1220">
        <f>E1220*VLOOKUP(H1220,CURR,2)</f>
        <v>15505</v>
      </c>
      <c r="X1220" s="11">
        <f t="shared" si="119"/>
        <v>1.7227777777777777</v>
      </c>
    </row>
    <row r="1221" spans="1:2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9">
        <f t="shared" si="115"/>
        <v>102.86166007905139</v>
      </c>
      <c r="Q1221" t="s">
        <v>8341</v>
      </c>
      <c r="R1221" t="s">
        <v>8342</v>
      </c>
      <c r="S1221" s="10">
        <f t="shared" si="116"/>
        <v>42633.253622685188</v>
      </c>
      <c r="T1221" s="10">
        <f t="shared" si="117"/>
        <v>42663.253622685188</v>
      </c>
      <c r="U1221" s="9">
        <f t="shared" si="118"/>
        <v>30</v>
      </c>
      <c r="V1221">
        <f>D1221*VLOOKUP(H1221,CURR,2)</f>
        <v>16350</v>
      </c>
      <c r="W1221">
        <f>E1221*VLOOKUP(H1221,CURR,2)</f>
        <v>26024</v>
      </c>
      <c r="X1221" s="11">
        <f t="shared" si="119"/>
        <v>1.5916819571865444</v>
      </c>
    </row>
    <row r="1222" spans="1:2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9">
        <f t="shared" si="115"/>
        <v>111.17857142857143</v>
      </c>
      <c r="Q1222" t="s">
        <v>8341</v>
      </c>
      <c r="R1222" t="s">
        <v>8342</v>
      </c>
      <c r="S1222" s="10">
        <f t="shared" si="116"/>
        <v>42211.420277777775</v>
      </c>
      <c r="T1222" s="10">
        <f t="shared" si="117"/>
        <v>42241.420277777775</v>
      </c>
      <c r="U1222" s="9">
        <f t="shared" si="118"/>
        <v>30</v>
      </c>
      <c r="V1222">
        <f>D1222*VLOOKUP(H1222,CURR,2)</f>
        <v>16950</v>
      </c>
      <c r="W1222">
        <f>E1222*VLOOKUP(H1222,CURR,2)</f>
        <v>17588.449999999997</v>
      </c>
      <c r="X1222" s="11">
        <f t="shared" si="119"/>
        <v>1.0376666666666665</v>
      </c>
    </row>
    <row r="1223" spans="1:2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9">
        <f t="shared" si="115"/>
        <v>23.796213592233013</v>
      </c>
      <c r="Q1223" t="s">
        <v>8341</v>
      </c>
      <c r="R1223" t="s">
        <v>8342</v>
      </c>
      <c r="S1223" s="10">
        <f t="shared" si="116"/>
        <v>42680.267222222225</v>
      </c>
      <c r="T1223" s="10">
        <f t="shared" si="117"/>
        <v>42707.791666666664</v>
      </c>
      <c r="U1223" s="9">
        <f t="shared" si="118"/>
        <v>27</v>
      </c>
      <c r="V1223">
        <f>D1223*VLOOKUP(H1223,CURR,2)</f>
        <v>2816</v>
      </c>
      <c r="W1223">
        <f>E1223*VLOOKUP(H1223,CURR,2)</f>
        <v>3137.2928000000002</v>
      </c>
      <c r="X1223" s="11">
        <f t="shared" si="119"/>
        <v>1.1140954545454547</v>
      </c>
    </row>
    <row r="1224" spans="1:2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9">
        <f t="shared" si="115"/>
        <v>81.268115942028984</v>
      </c>
      <c r="Q1224" t="s">
        <v>8341</v>
      </c>
      <c r="R1224" t="s">
        <v>8342</v>
      </c>
      <c r="S1224" s="10">
        <f t="shared" si="116"/>
        <v>42430.512118055551</v>
      </c>
      <c r="T1224" s="10">
        <f t="shared" si="117"/>
        <v>42460.958333333336</v>
      </c>
      <c r="U1224" s="9">
        <f t="shared" si="118"/>
        <v>30</v>
      </c>
      <c r="V1224">
        <f>D1224*VLOOKUP(H1224,CURR,2)</f>
        <v>3040</v>
      </c>
      <c r="W1224">
        <f>E1224*VLOOKUP(H1224,CURR,2)</f>
        <v>8523.4</v>
      </c>
      <c r="X1224" s="11">
        <f t="shared" si="119"/>
        <v>2.80375</v>
      </c>
    </row>
    <row r="1225" spans="1:2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9">
        <f t="shared" si="115"/>
        <v>116.21465968586388</v>
      </c>
      <c r="Q1225" t="s">
        <v>8341</v>
      </c>
      <c r="R1225" t="s">
        <v>8342</v>
      </c>
      <c r="S1225" s="10">
        <f t="shared" si="116"/>
        <v>42653.968854166662</v>
      </c>
      <c r="T1225" s="10">
        <f t="shared" si="117"/>
        <v>42684.010520833333</v>
      </c>
      <c r="U1225" s="9">
        <f t="shared" si="118"/>
        <v>30</v>
      </c>
      <c r="V1225">
        <f>D1225*VLOOKUP(H1225,CURR,2)</f>
        <v>19800</v>
      </c>
      <c r="W1225">
        <f>E1225*VLOOKUP(H1225,CURR,2)</f>
        <v>22197</v>
      </c>
      <c r="X1225" s="11">
        <f t="shared" si="119"/>
        <v>1.1210606060606061</v>
      </c>
    </row>
    <row r="1226" spans="1:2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9">
        <f t="shared" si="115"/>
        <v>58.888888888888886</v>
      </c>
      <c r="Q1226" t="s">
        <v>8328</v>
      </c>
      <c r="R1226" t="s">
        <v>8343</v>
      </c>
      <c r="S1226" s="10">
        <f t="shared" si="116"/>
        <v>41736.341458333329</v>
      </c>
      <c r="T1226" s="10">
        <f t="shared" si="117"/>
        <v>41796.341458333329</v>
      </c>
      <c r="U1226" s="9">
        <f t="shared" si="118"/>
        <v>60</v>
      </c>
      <c r="V1226">
        <f>D1226*VLOOKUP(H1226,CURR,2)</f>
        <v>15000</v>
      </c>
      <c r="W1226">
        <f>E1226*VLOOKUP(H1226,CURR,2)</f>
        <v>1060</v>
      </c>
      <c r="X1226" s="11">
        <f t="shared" si="119"/>
        <v>7.0666666666666669E-2</v>
      </c>
    </row>
    <row r="1227" spans="1:2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9">
        <f t="shared" si="115"/>
        <v>44</v>
      </c>
      <c r="Q1227" t="s">
        <v>8328</v>
      </c>
      <c r="R1227" t="s">
        <v>8343</v>
      </c>
      <c r="S1227" s="10">
        <f t="shared" si="116"/>
        <v>41509.697662037033</v>
      </c>
      <c r="T1227" s="10">
        <f t="shared" si="117"/>
        <v>41569.697662037033</v>
      </c>
      <c r="U1227" s="9">
        <f t="shared" si="118"/>
        <v>60</v>
      </c>
      <c r="V1227">
        <f>D1227*VLOOKUP(H1227,CURR,2)</f>
        <v>3000</v>
      </c>
      <c r="W1227">
        <f>E1227*VLOOKUP(H1227,CURR,2)</f>
        <v>132</v>
      </c>
      <c r="X1227" s="11">
        <f t="shared" si="119"/>
        <v>4.3999999999999997E-2</v>
      </c>
    </row>
    <row r="1228" spans="1:2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9">
        <f t="shared" si="115"/>
        <v>48.424999999999997</v>
      </c>
      <c r="Q1228" t="s">
        <v>8328</v>
      </c>
      <c r="R1228" t="s">
        <v>8343</v>
      </c>
      <c r="S1228" s="10">
        <f t="shared" si="116"/>
        <v>41715.666446759256</v>
      </c>
      <c r="T1228" s="10">
        <f t="shared" si="117"/>
        <v>41749.833333333328</v>
      </c>
      <c r="U1228" s="9">
        <f t="shared" si="118"/>
        <v>34</v>
      </c>
      <c r="V1228">
        <f>D1228*VLOOKUP(H1228,CURR,2)</f>
        <v>50000</v>
      </c>
      <c r="W1228">
        <f>E1228*VLOOKUP(H1228,CURR,2)</f>
        <v>1937</v>
      </c>
      <c r="X1228" s="11">
        <f t="shared" si="119"/>
        <v>3.8739999999999997E-2</v>
      </c>
    </row>
    <row r="1229" spans="1:2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 t="e">
        <f t="shared" si="115"/>
        <v>#DIV/0!</v>
      </c>
      <c r="Q1229" t="s">
        <v>8328</v>
      </c>
      <c r="R1229" t="s">
        <v>8343</v>
      </c>
      <c r="S1229" s="10">
        <f t="shared" si="116"/>
        <v>41827.710833333331</v>
      </c>
      <c r="T1229" s="10">
        <f t="shared" si="117"/>
        <v>41858.083333333328</v>
      </c>
      <c r="U1229" s="9">
        <f t="shared" si="118"/>
        <v>30</v>
      </c>
      <c r="V1229">
        <f>D1229*VLOOKUP(H1229,CURR,2)</f>
        <v>2000</v>
      </c>
      <c r="W1229">
        <f>E1229*VLOOKUP(H1229,CURR,2)</f>
        <v>0</v>
      </c>
      <c r="X1229" s="11">
        <f t="shared" si="119"/>
        <v>0</v>
      </c>
    </row>
    <row r="1230" spans="1:2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9">
        <f t="shared" si="115"/>
        <v>61.041666666666664</v>
      </c>
      <c r="Q1230" t="s">
        <v>8328</v>
      </c>
      <c r="R1230" t="s">
        <v>8343</v>
      </c>
      <c r="S1230" s="10">
        <f t="shared" si="116"/>
        <v>40754.520925925921</v>
      </c>
      <c r="T1230" s="10">
        <f t="shared" si="117"/>
        <v>40814.520925925921</v>
      </c>
      <c r="U1230" s="9">
        <f t="shared" si="118"/>
        <v>60</v>
      </c>
      <c r="V1230">
        <f>D1230*VLOOKUP(H1230,CURR,2)</f>
        <v>5000</v>
      </c>
      <c r="W1230">
        <f>E1230*VLOOKUP(H1230,CURR,2)</f>
        <v>1465</v>
      </c>
      <c r="X1230" s="11">
        <f t="shared" si="119"/>
        <v>0.29299999999999998</v>
      </c>
    </row>
    <row r="1231" spans="1:2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9">
        <f t="shared" si="115"/>
        <v>25</v>
      </c>
      <c r="Q1231" t="s">
        <v>8328</v>
      </c>
      <c r="R1231" t="s">
        <v>8343</v>
      </c>
      <c r="S1231" s="10">
        <f t="shared" si="116"/>
        <v>40985.251469907402</v>
      </c>
      <c r="T1231" s="10">
        <f t="shared" si="117"/>
        <v>41015.458333333328</v>
      </c>
      <c r="U1231" s="9">
        <f t="shared" si="118"/>
        <v>30</v>
      </c>
      <c r="V1231">
        <f>D1231*VLOOKUP(H1231,CURR,2)</f>
        <v>2750</v>
      </c>
      <c r="W1231">
        <f>E1231*VLOOKUP(H1231,CURR,2)</f>
        <v>25</v>
      </c>
      <c r="X1231" s="11">
        <f t="shared" si="119"/>
        <v>9.0909090909090905E-3</v>
      </c>
    </row>
    <row r="1232" spans="1:2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 t="e">
        <f t="shared" si="115"/>
        <v>#DIV/0!</v>
      </c>
      <c r="Q1232" t="s">
        <v>8328</v>
      </c>
      <c r="R1232" t="s">
        <v>8343</v>
      </c>
      <c r="S1232" s="10">
        <f t="shared" si="116"/>
        <v>40568.764236111107</v>
      </c>
      <c r="T1232" s="10">
        <f t="shared" si="117"/>
        <v>40598.764236111107</v>
      </c>
      <c r="U1232" s="9">
        <f t="shared" si="118"/>
        <v>30</v>
      </c>
      <c r="V1232">
        <f>D1232*VLOOKUP(H1232,CURR,2)</f>
        <v>500000</v>
      </c>
      <c r="W1232">
        <f>E1232*VLOOKUP(H1232,CURR,2)</f>
        <v>0</v>
      </c>
      <c r="X1232" s="11">
        <f t="shared" si="119"/>
        <v>0</v>
      </c>
    </row>
    <row r="1233" spans="1:2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 t="e">
        <f t="shared" si="115"/>
        <v>#DIV/0!</v>
      </c>
      <c r="Q1233" t="s">
        <v>8328</v>
      </c>
      <c r="R1233" t="s">
        <v>8343</v>
      </c>
      <c r="S1233" s="10">
        <f t="shared" si="116"/>
        <v>42193.733425925922</v>
      </c>
      <c r="T1233" s="10">
        <f t="shared" si="117"/>
        <v>42243.833333333336</v>
      </c>
      <c r="U1233" s="9">
        <f t="shared" si="118"/>
        <v>50</v>
      </c>
      <c r="V1233">
        <f>D1233*VLOOKUP(H1233,CURR,2)</f>
        <v>5000</v>
      </c>
      <c r="W1233">
        <f>E1233*VLOOKUP(H1233,CURR,2)</f>
        <v>0</v>
      </c>
      <c r="X1233" s="11">
        <f t="shared" si="119"/>
        <v>0</v>
      </c>
    </row>
    <row r="1234" spans="1:2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9">
        <f t="shared" si="115"/>
        <v>40</v>
      </c>
      <c r="Q1234" t="s">
        <v>8328</v>
      </c>
      <c r="R1234" t="s">
        <v>8343</v>
      </c>
      <c r="S1234" s="10">
        <f t="shared" si="116"/>
        <v>41506.639699074069</v>
      </c>
      <c r="T1234" s="10">
        <f t="shared" si="117"/>
        <v>41553.639699074069</v>
      </c>
      <c r="U1234" s="9">
        <f t="shared" si="118"/>
        <v>47</v>
      </c>
      <c r="V1234">
        <f>D1234*VLOOKUP(H1234,CURR,2)</f>
        <v>5000</v>
      </c>
      <c r="W1234">
        <f>E1234*VLOOKUP(H1234,CURR,2)</f>
        <v>40</v>
      </c>
      <c r="X1234" s="11">
        <f t="shared" si="119"/>
        <v>8.0000000000000002E-3</v>
      </c>
    </row>
    <row r="1235" spans="1:2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9">
        <f t="shared" si="115"/>
        <v>19.333333333333332</v>
      </c>
      <c r="Q1235" t="s">
        <v>8328</v>
      </c>
      <c r="R1235" t="s">
        <v>8343</v>
      </c>
      <c r="S1235" s="10">
        <f t="shared" si="116"/>
        <v>40939.740439814814</v>
      </c>
      <c r="T1235" s="10">
        <f t="shared" si="117"/>
        <v>40960.740439814814</v>
      </c>
      <c r="U1235" s="9">
        <f t="shared" si="118"/>
        <v>21</v>
      </c>
      <c r="V1235">
        <f>D1235*VLOOKUP(H1235,CURR,2)</f>
        <v>1000</v>
      </c>
      <c r="W1235">
        <f>E1235*VLOOKUP(H1235,CURR,2)</f>
        <v>116</v>
      </c>
      <c r="X1235" s="11">
        <f t="shared" si="119"/>
        <v>0.11600000000000001</v>
      </c>
    </row>
    <row r="1236" spans="1:2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 t="e">
        <f t="shared" si="115"/>
        <v>#DIV/0!</v>
      </c>
      <c r="Q1236" t="s">
        <v>8328</v>
      </c>
      <c r="R1236" t="s">
        <v>8343</v>
      </c>
      <c r="S1236" s="10">
        <f t="shared" si="116"/>
        <v>42007.580347222225</v>
      </c>
      <c r="T1236" s="10">
        <f t="shared" si="117"/>
        <v>42037.580347222225</v>
      </c>
      <c r="U1236" s="9">
        <f t="shared" si="118"/>
        <v>30</v>
      </c>
      <c r="V1236">
        <f>D1236*VLOOKUP(H1236,CURR,2)</f>
        <v>64000</v>
      </c>
      <c r="W1236">
        <f>E1236*VLOOKUP(H1236,CURR,2)</f>
        <v>0</v>
      </c>
      <c r="X1236" s="11">
        <f t="shared" si="119"/>
        <v>0</v>
      </c>
    </row>
    <row r="1237" spans="1:2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9">
        <f t="shared" si="115"/>
        <v>35</v>
      </c>
      <c r="Q1237" t="s">
        <v>8328</v>
      </c>
      <c r="R1237" t="s">
        <v>8343</v>
      </c>
      <c r="S1237" s="10">
        <f t="shared" si="116"/>
        <v>41582.927071759259</v>
      </c>
      <c r="T1237" s="10">
        <f t="shared" si="117"/>
        <v>41622.927071759259</v>
      </c>
      <c r="U1237" s="9">
        <f t="shared" si="118"/>
        <v>40</v>
      </c>
      <c r="V1237">
        <f>D1237*VLOOKUP(H1237,CURR,2)</f>
        <v>7534</v>
      </c>
      <c r="W1237">
        <f>E1237*VLOOKUP(H1237,CURR,2)</f>
        <v>210</v>
      </c>
      <c r="X1237" s="11">
        <f t="shared" si="119"/>
        <v>2.787363950092912E-2</v>
      </c>
    </row>
    <row r="1238" spans="1:2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 t="e">
        <f t="shared" si="115"/>
        <v>#DIV/0!</v>
      </c>
      <c r="Q1238" t="s">
        <v>8328</v>
      </c>
      <c r="R1238" t="s">
        <v>8343</v>
      </c>
      <c r="S1238" s="10">
        <f t="shared" si="116"/>
        <v>41110.47180555555</v>
      </c>
      <c r="T1238" s="10">
        <f t="shared" si="117"/>
        <v>41118.458333333328</v>
      </c>
      <c r="U1238" s="9">
        <f t="shared" si="118"/>
        <v>7</v>
      </c>
      <c r="V1238">
        <f>D1238*VLOOKUP(H1238,CURR,2)</f>
        <v>2500</v>
      </c>
      <c r="W1238">
        <f>E1238*VLOOKUP(H1238,CURR,2)</f>
        <v>0</v>
      </c>
      <c r="X1238" s="11">
        <f t="shared" si="119"/>
        <v>0</v>
      </c>
    </row>
    <row r="1239" spans="1:2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 t="e">
        <f t="shared" si="115"/>
        <v>#DIV/0!</v>
      </c>
      <c r="Q1239" t="s">
        <v>8328</v>
      </c>
      <c r="R1239" t="s">
        <v>8343</v>
      </c>
      <c r="S1239" s="10">
        <f t="shared" si="116"/>
        <v>41125.074826388889</v>
      </c>
      <c r="T1239" s="10">
        <f t="shared" si="117"/>
        <v>41145.074826388889</v>
      </c>
      <c r="U1239" s="9">
        <f t="shared" si="118"/>
        <v>20</v>
      </c>
      <c r="V1239">
        <f>D1239*VLOOKUP(H1239,CURR,2)</f>
        <v>25000</v>
      </c>
      <c r="W1239">
        <f>E1239*VLOOKUP(H1239,CURR,2)</f>
        <v>0</v>
      </c>
      <c r="X1239" s="11">
        <f t="shared" si="119"/>
        <v>0</v>
      </c>
    </row>
    <row r="1240" spans="1:2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9">
        <f t="shared" si="115"/>
        <v>59.333333333333336</v>
      </c>
      <c r="Q1240" t="s">
        <v>8328</v>
      </c>
      <c r="R1240" t="s">
        <v>8343</v>
      </c>
      <c r="S1240" s="10">
        <f t="shared" si="116"/>
        <v>40731.402037037034</v>
      </c>
      <c r="T1240" s="10">
        <f t="shared" si="117"/>
        <v>40761.402037037034</v>
      </c>
      <c r="U1240" s="9">
        <f t="shared" si="118"/>
        <v>30</v>
      </c>
      <c r="V1240">
        <f>D1240*VLOOKUP(H1240,CURR,2)</f>
        <v>1000</v>
      </c>
      <c r="W1240">
        <f>E1240*VLOOKUP(H1240,CURR,2)</f>
        <v>178</v>
      </c>
      <c r="X1240" s="11">
        <f t="shared" si="119"/>
        <v>0.17799999999999999</v>
      </c>
    </row>
    <row r="1241" spans="1:2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 t="e">
        <f t="shared" si="115"/>
        <v>#DIV/0!</v>
      </c>
      <c r="Q1241" t="s">
        <v>8328</v>
      </c>
      <c r="R1241" t="s">
        <v>8343</v>
      </c>
      <c r="S1241" s="10">
        <f t="shared" si="116"/>
        <v>40883.754247685181</v>
      </c>
      <c r="T1241" s="10">
        <f t="shared" si="117"/>
        <v>40913.754247685181</v>
      </c>
      <c r="U1241" s="9">
        <f t="shared" si="118"/>
        <v>30</v>
      </c>
      <c r="V1241">
        <f>D1241*VLOOKUP(H1241,CURR,2)</f>
        <v>2500</v>
      </c>
      <c r="W1241">
        <f>E1241*VLOOKUP(H1241,CURR,2)</f>
        <v>0</v>
      </c>
      <c r="X1241" s="11">
        <f t="shared" si="119"/>
        <v>0</v>
      </c>
    </row>
    <row r="1242" spans="1:2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9">
        <f t="shared" si="115"/>
        <v>30.125</v>
      </c>
      <c r="Q1242" t="s">
        <v>8328</v>
      </c>
      <c r="R1242" t="s">
        <v>8343</v>
      </c>
      <c r="S1242" s="10">
        <f t="shared" si="116"/>
        <v>41408.831678240742</v>
      </c>
      <c r="T1242" s="10">
        <f t="shared" si="117"/>
        <v>41467.70208333333</v>
      </c>
      <c r="U1242" s="9">
        <f t="shared" si="118"/>
        <v>58</v>
      </c>
      <c r="V1242">
        <f>D1242*VLOOKUP(H1242,CURR,2)</f>
        <v>8000</v>
      </c>
      <c r="W1242">
        <f>E1242*VLOOKUP(H1242,CURR,2)</f>
        <v>241</v>
      </c>
      <c r="X1242" s="11">
        <f t="shared" si="119"/>
        <v>3.0124999999999999E-2</v>
      </c>
    </row>
    <row r="1243" spans="1:2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9">
        <f t="shared" si="115"/>
        <v>74.617647058823536</v>
      </c>
      <c r="Q1243" t="s">
        <v>8328</v>
      </c>
      <c r="R1243" t="s">
        <v>8343</v>
      </c>
      <c r="S1243" s="10">
        <f t="shared" si="116"/>
        <v>41923.629398148143</v>
      </c>
      <c r="T1243" s="10">
        <f t="shared" si="117"/>
        <v>41946.040972222218</v>
      </c>
      <c r="U1243" s="9">
        <f t="shared" si="118"/>
        <v>22</v>
      </c>
      <c r="V1243">
        <f>D1243*VLOOKUP(H1243,CURR,2)</f>
        <v>5000</v>
      </c>
      <c r="W1243">
        <f>E1243*VLOOKUP(H1243,CURR,2)</f>
        <v>2537</v>
      </c>
      <c r="X1243" s="11">
        <f t="shared" si="119"/>
        <v>0.50739999999999996</v>
      </c>
    </row>
    <row r="1244" spans="1:2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9">
        <f t="shared" si="115"/>
        <v>5</v>
      </c>
      <c r="Q1244" t="s">
        <v>8328</v>
      </c>
      <c r="R1244" t="s">
        <v>8343</v>
      </c>
      <c r="S1244" s="10">
        <f t="shared" si="116"/>
        <v>40781.957199074073</v>
      </c>
      <c r="T1244" s="10">
        <f t="shared" si="117"/>
        <v>40797.345833333333</v>
      </c>
      <c r="U1244" s="9">
        <f t="shared" si="118"/>
        <v>15</v>
      </c>
      <c r="V1244">
        <f>D1244*VLOOKUP(H1244,CURR,2)</f>
        <v>911</v>
      </c>
      <c r="W1244">
        <f>E1244*VLOOKUP(H1244,CURR,2)</f>
        <v>5</v>
      </c>
      <c r="X1244" s="11">
        <f t="shared" si="119"/>
        <v>5.4884742041712408E-3</v>
      </c>
    </row>
    <row r="1245" spans="1:2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9">
        <f t="shared" si="115"/>
        <v>44.5</v>
      </c>
      <c r="Q1245" t="s">
        <v>8328</v>
      </c>
      <c r="R1245" t="s">
        <v>8343</v>
      </c>
      <c r="S1245" s="10">
        <f t="shared" si="116"/>
        <v>40671.670960648145</v>
      </c>
      <c r="T1245" s="10">
        <f t="shared" si="117"/>
        <v>40732.666666666664</v>
      </c>
      <c r="U1245" s="9">
        <f t="shared" si="118"/>
        <v>60</v>
      </c>
      <c r="V1245">
        <f>D1245*VLOOKUP(H1245,CURR,2)</f>
        <v>12000</v>
      </c>
      <c r="W1245">
        <f>E1245*VLOOKUP(H1245,CURR,2)</f>
        <v>1691</v>
      </c>
      <c r="X1245" s="11">
        <f t="shared" si="119"/>
        <v>0.14091666666666666</v>
      </c>
    </row>
    <row r="1246" spans="1:2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9">
        <f t="shared" si="115"/>
        <v>46.133333333333333</v>
      </c>
      <c r="Q1246" t="s">
        <v>8328</v>
      </c>
      <c r="R1246" t="s">
        <v>8329</v>
      </c>
      <c r="S1246" s="10">
        <f t="shared" si="116"/>
        <v>41355.617164351854</v>
      </c>
      <c r="T1246" s="10">
        <f t="shared" si="117"/>
        <v>41386.666666666664</v>
      </c>
      <c r="U1246" s="9">
        <f t="shared" si="118"/>
        <v>31</v>
      </c>
      <c r="V1246">
        <f>D1246*VLOOKUP(H1246,CURR,2)</f>
        <v>2000</v>
      </c>
      <c r="W1246">
        <f>E1246*VLOOKUP(H1246,CURR,2)</f>
        <v>2076</v>
      </c>
      <c r="X1246" s="11">
        <f t="shared" si="119"/>
        <v>1.038</v>
      </c>
    </row>
    <row r="1247" spans="1:2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9">
        <f t="shared" si="115"/>
        <v>141.47058823529412</v>
      </c>
      <c r="Q1247" t="s">
        <v>8328</v>
      </c>
      <c r="R1247" t="s">
        <v>8329</v>
      </c>
      <c r="S1247" s="10">
        <f t="shared" si="116"/>
        <v>41774.391597222224</v>
      </c>
      <c r="T1247" s="10">
        <f t="shared" si="117"/>
        <v>41804.391597222224</v>
      </c>
      <c r="U1247" s="9">
        <f t="shared" si="118"/>
        <v>30</v>
      </c>
      <c r="V1247">
        <f>D1247*VLOOKUP(H1247,CURR,2)</f>
        <v>2000</v>
      </c>
      <c r="W1247">
        <f>E1247*VLOOKUP(H1247,CURR,2)</f>
        <v>2405</v>
      </c>
      <c r="X1247" s="11">
        <f t="shared" si="119"/>
        <v>1.2024999999999999</v>
      </c>
    </row>
    <row r="1248" spans="1:2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9">
        <f t="shared" si="115"/>
        <v>75.483870967741936</v>
      </c>
      <c r="Q1248" t="s">
        <v>8328</v>
      </c>
      <c r="R1248" t="s">
        <v>8329</v>
      </c>
      <c r="S1248" s="10">
        <f t="shared" si="116"/>
        <v>40837.835057870368</v>
      </c>
      <c r="T1248" s="10">
        <f t="shared" si="117"/>
        <v>40882.876724537033</v>
      </c>
      <c r="U1248" s="9">
        <f t="shared" si="118"/>
        <v>45</v>
      </c>
      <c r="V1248">
        <f>D1248*VLOOKUP(H1248,CURR,2)</f>
        <v>2000</v>
      </c>
      <c r="W1248">
        <f>E1248*VLOOKUP(H1248,CURR,2)</f>
        <v>2340</v>
      </c>
      <c r="X1248" s="11">
        <f t="shared" si="119"/>
        <v>1.17</v>
      </c>
    </row>
    <row r="1249" spans="1:2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9">
        <f t="shared" si="115"/>
        <v>85.5</v>
      </c>
      <c r="Q1249" t="s">
        <v>8328</v>
      </c>
      <c r="R1249" t="s">
        <v>8329</v>
      </c>
      <c r="S1249" s="10">
        <f t="shared" si="116"/>
        <v>41370.083969907406</v>
      </c>
      <c r="T1249" s="10">
        <f t="shared" si="117"/>
        <v>41400.083969907406</v>
      </c>
      <c r="U1249" s="9">
        <f t="shared" si="118"/>
        <v>30</v>
      </c>
      <c r="V1249">
        <f>D1249*VLOOKUP(H1249,CURR,2)</f>
        <v>3500</v>
      </c>
      <c r="W1249">
        <f>E1249*VLOOKUP(H1249,CURR,2)</f>
        <v>4275</v>
      </c>
      <c r="X1249" s="11">
        <f t="shared" si="119"/>
        <v>1.2214285714285715</v>
      </c>
    </row>
    <row r="1250" spans="1:2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9">
        <f t="shared" si="115"/>
        <v>64.254237288135599</v>
      </c>
      <c r="Q1250" t="s">
        <v>8328</v>
      </c>
      <c r="R1250" t="s">
        <v>8329</v>
      </c>
      <c r="S1250" s="10">
        <f t="shared" si="116"/>
        <v>41767.448530092588</v>
      </c>
      <c r="T1250" s="10">
        <f t="shared" si="117"/>
        <v>41803.082638888889</v>
      </c>
      <c r="U1250" s="9">
        <f t="shared" si="118"/>
        <v>35</v>
      </c>
      <c r="V1250">
        <f>D1250*VLOOKUP(H1250,CURR,2)</f>
        <v>2500</v>
      </c>
      <c r="W1250">
        <f>E1250*VLOOKUP(H1250,CURR,2)</f>
        <v>3791</v>
      </c>
      <c r="X1250" s="11">
        <f t="shared" si="119"/>
        <v>1.5164</v>
      </c>
    </row>
    <row r="1251" spans="1:2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9">
        <f t="shared" si="115"/>
        <v>64.46913580246914</v>
      </c>
      <c r="Q1251" t="s">
        <v>8328</v>
      </c>
      <c r="R1251" t="s">
        <v>8329</v>
      </c>
      <c r="S1251" s="10">
        <f t="shared" si="116"/>
        <v>41067.532534722217</v>
      </c>
      <c r="T1251" s="10">
        <f t="shared" si="117"/>
        <v>41097.532534722217</v>
      </c>
      <c r="U1251" s="9">
        <f t="shared" si="118"/>
        <v>30</v>
      </c>
      <c r="V1251">
        <f>D1251*VLOOKUP(H1251,CURR,2)</f>
        <v>5000</v>
      </c>
      <c r="W1251">
        <f>E1251*VLOOKUP(H1251,CURR,2)</f>
        <v>5222</v>
      </c>
      <c r="X1251" s="11">
        <f t="shared" si="119"/>
        <v>1.0444</v>
      </c>
    </row>
    <row r="1252" spans="1:2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9">
        <f t="shared" si="115"/>
        <v>118.2007874015748</v>
      </c>
      <c r="Q1252" t="s">
        <v>8328</v>
      </c>
      <c r="R1252" t="s">
        <v>8329</v>
      </c>
      <c r="S1252" s="10">
        <f t="shared" si="116"/>
        <v>41843.434386574074</v>
      </c>
      <c r="T1252" s="10">
        <f t="shared" si="117"/>
        <v>41888.434386574074</v>
      </c>
      <c r="U1252" s="9">
        <f t="shared" si="118"/>
        <v>45</v>
      </c>
      <c r="V1252">
        <f>D1252*VLOOKUP(H1252,CURR,2)</f>
        <v>30000</v>
      </c>
      <c r="W1252">
        <f>E1252*VLOOKUP(H1252,CURR,2)</f>
        <v>60046</v>
      </c>
      <c r="X1252" s="11">
        <f t="shared" si="119"/>
        <v>2.0015333333333332</v>
      </c>
    </row>
    <row r="1253" spans="1:2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9">
        <f t="shared" si="115"/>
        <v>82.540540540540547</v>
      </c>
      <c r="Q1253" t="s">
        <v>8328</v>
      </c>
      <c r="R1253" t="s">
        <v>8329</v>
      </c>
      <c r="S1253" s="10">
        <f t="shared" si="116"/>
        <v>40751.606099537035</v>
      </c>
      <c r="T1253" s="10">
        <f t="shared" si="117"/>
        <v>40811.606099537035</v>
      </c>
      <c r="U1253" s="9">
        <f t="shared" si="118"/>
        <v>60</v>
      </c>
      <c r="V1253">
        <f>D1253*VLOOKUP(H1253,CURR,2)</f>
        <v>6000</v>
      </c>
      <c r="W1253">
        <f>E1253*VLOOKUP(H1253,CURR,2)</f>
        <v>6108</v>
      </c>
      <c r="X1253" s="11">
        <f t="shared" si="119"/>
        <v>1.018</v>
      </c>
    </row>
    <row r="1254" spans="1:2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9">
        <f t="shared" si="115"/>
        <v>34.170212765957444</v>
      </c>
      <c r="Q1254" t="s">
        <v>8328</v>
      </c>
      <c r="R1254" t="s">
        <v>8329</v>
      </c>
      <c r="S1254" s="10">
        <f t="shared" si="116"/>
        <v>41543.779733796291</v>
      </c>
      <c r="T1254" s="10">
        <f t="shared" si="117"/>
        <v>41571.779733796291</v>
      </c>
      <c r="U1254" s="9">
        <f t="shared" si="118"/>
        <v>28</v>
      </c>
      <c r="V1254">
        <f>D1254*VLOOKUP(H1254,CURR,2)</f>
        <v>3500</v>
      </c>
      <c r="W1254">
        <f>E1254*VLOOKUP(H1254,CURR,2)</f>
        <v>4818</v>
      </c>
      <c r="X1254" s="11">
        <f t="shared" si="119"/>
        <v>1.3765714285714286</v>
      </c>
    </row>
    <row r="1255" spans="1:2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9">
        <f t="shared" si="115"/>
        <v>42.73322081575246</v>
      </c>
      <c r="Q1255" t="s">
        <v>8328</v>
      </c>
      <c r="R1255" t="s">
        <v>8329</v>
      </c>
      <c r="S1255" s="10">
        <f t="shared" si="116"/>
        <v>41855.575312499997</v>
      </c>
      <c r="T1255" s="10">
        <f t="shared" si="117"/>
        <v>41885.575312499997</v>
      </c>
      <c r="U1255" s="9">
        <f t="shared" si="118"/>
        <v>30</v>
      </c>
      <c r="V1255">
        <f>D1255*VLOOKUP(H1255,CURR,2)</f>
        <v>10</v>
      </c>
      <c r="W1255">
        <f>E1255*VLOOKUP(H1255,CURR,2)</f>
        <v>30383.32</v>
      </c>
      <c r="X1255" s="11">
        <f t="shared" si="119"/>
        <v>3038.3319999999999</v>
      </c>
    </row>
    <row r="1256" spans="1:2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9">
        <f t="shared" si="115"/>
        <v>94.489361702127653</v>
      </c>
      <c r="Q1256" t="s">
        <v>8328</v>
      </c>
      <c r="R1256" t="s">
        <v>8329</v>
      </c>
      <c r="S1256" s="10">
        <f t="shared" si="116"/>
        <v>40487.413032407407</v>
      </c>
      <c r="T1256" s="10">
        <f t="shared" si="117"/>
        <v>40543.999305555553</v>
      </c>
      <c r="U1256" s="9">
        <f t="shared" si="118"/>
        <v>56</v>
      </c>
      <c r="V1256">
        <f>D1256*VLOOKUP(H1256,CURR,2)</f>
        <v>6700</v>
      </c>
      <c r="W1256">
        <f>E1256*VLOOKUP(H1256,CURR,2)</f>
        <v>13323</v>
      </c>
      <c r="X1256" s="11">
        <f t="shared" si="119"/>
        <v>1.9885074626865671</v>
      </c>
    </row>
    <row r="1257" spans="1:2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9">
        <f t="shared" si="115"/>
        <v>55.697247706422019</v>
      </c>
      <c r="Q1257" t="s">
        <v>8328</v>
      </c>
      <c r="R1257" t="s">
        <v>8329</v>
      </c>
      <c r="S1257" s="10">
        <f t="shared" si="116"/>
        <v>41579.637175925927</v>
      </c>
      <c r="T1257" s="10">
        <f t="shared" si="117"/>
        <v>41609.678842592592</v>
      </c>
      <c r="U1257" s="9">
        <f t="shared" si="118"/>
        <v>30</v>
      </c>
      <c r="V1257">
        <f>D1257*VLOOKUP(H1257,CURR,2)</f>
        <v>3000</v>
      </c>
      <c r="W1257">
        <f>E1257*VLOOKUP(H1257,CURR,2)</f>
        <v>6071</v>
      </c>
      <c r="X1257" s="11">
        <f t="shared" si="119"/>
        <v>2.0236666666666667</v>
      </c>
    </row>
    <row r="1258" spans="1:2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9">
        <f t="shared" si="115"/>
        <v>98.030831024930734</v>
      </c>
      <c r="Q1258" t="s">
        <v>8328</v>
      </c>
      <c r="R1258" t="s">
        <v>8329</v>
      </c>
      <c r="S1258" s="10">
        <f t="shared" si="116"/>
        <v>40921.711006944439</v>
      </c>
      <c r="T1258" s="10">
        <f t="shared" si="117"/>
        <v>40951.711006944439</v>
      </c>
      <c r="U1258" s="9">
        <f t="shared" si="118"/>
        <v>30</v>
      </c>
      <c r="V1258">
        <f>D1258*VLOOKUP(H1258,CURR,2)</f>
        <v>30000</v>
      </c>
      <c r="W1258">
        <f>E1258*VLOOKUP(H1258,CURR,2)</f>
        <v>35389.129999999997</v>
      </c>
      <c r="X1258" s="11">
        <f t="shared" si="119"/>
        <v>1.1796376666666666</v>
      </c>
    </row>
    <row r="1259" spans="1:2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9">
        <f t="shared" si="115"/>
        <v>92.102272727272734</v>
      </c>
      <c r="Q1259" t="s">
        <v>8328</v>
      </c>
      <c r="R1259" t="s">
        <v>8329</v>
      </c>
      <c r="S1259" s="10">
        <f t="shared" si="116"/>
        <v>40586.877199074072</v>
      </c>
      <c r="T1259" s="10">
        <f t="shared" si="117"/>
        <v>40635.835532407407</v>
      </c>
      <c r="U1259" s="9">
        <f t="shared" si="118"/>
        <v>48</v>
      </c>
      <c r="V1259">
        <f>D1259*VLOOKUP(H1259,CURR,2)</f>
        <v>5500</v>
      </c>
      <c r="W1259">
        <f>E1259*VLOOKUP(H1259,CURR,2)</f>
        <v>16210</v>
      </c>
      <c r="X1259" s="11">
        <f t="shared" si="119"/>
        <v>2.9472727272727273</v>
      </c>
    </row>
    <row r="1260" spans="1:2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9">
        <f t="shared" si="115"/>
        <v>38.175462686567165</v>
      </c>
      <c r="Q1260" t="s">
        <v>8328</v>
      </c>
      <c r="R1260" t="s">
        <v>8329</v>
      </c>
      <c r="S1260" s="10">
        <f t="shared" si="116"/>
        <v>41487.402916666666</v>
      </c>
      <c r="T1260" s="10">
        <f t="shared" si="117"/>
        <v>41517.402916666666</v>
      </c>
      <c r="U1260" s="9">
        <f t="shared" si="118"/>
        <v>30</v>
      </c>
      <c r="V1260">
        <f>D1260*VLOOKUP(H1260,CURR,2)</f>
        <v>12000</v>
      </c>
      <c r="W1260">
        <f>E1260*VLOOKUP(H1260,CURR,2)</f>
        <v>25577.56</v>
      </c>
      <c r="X1260" s="11">
        <f t="shared" si="119"/>
        <v>2.1314633333333335</v>
      </c>
    </row>
    <row r="1261" spans="1:2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9">
        <f t="shared" si="115"/>
        <v>27.145833333333332</v>
      </c>
      <c r="Q1261" t="s">
        <v>8328</v>
      </c>
      <c r="R1261" t="s">
        <v>8329</v>
      </c>
      <c r="S1261" s="10">
        <f t="shared" si="116"/>
        <v>41766.762314814812</v>
      </c>
      <c r="T1261" s="10">
        <f t="shared" si="117"/>
        <v>41798.957638888889</v>
      </c>
      <c r="U1261" s="9">
        <f t="shared" si="118"/>
        <v>32</v>
      </c>
      <c r="V1261">
        <f>D1261*VLOOKUP(H1261,CURR,2)</f>
        <v>2500</v>
      </c>
      <c r="W1261">
        <f>E1261*VLOOKUP(H1261,CURR,2)</f>
        <v>2606</v>
      </c>
      <c r="X1261" s="11">
        <f t="shared" si="119"/>
        <v>1.0424</v>
      </c>
    </row>
    <row r="1262" spans="1:2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9">
        <f t="shared" si="115"/>
        <v>50.689189189189186</v>
      </c>
      <c r="Q1262" t="s">
        <v>8328</v>
      </c>
      <c r="R1262" t="s">
        <v>8329</v>
      </c>
      <c r="S1262" s="10">
        <f t="shared" si="116"/>
        <v>41666.63449074074</v>
      </c>
      <c r="T1262" s="10">
        <f t="shared" si="117"/>
        <v>41696.63449074074</v>
      </c>
      <c r="U1262" s="9">
        <f t="shared" si="118"/>
        <v>30</v>
      </c>
      <c r="V1262">
        <f>D1262*VLOOKUP(H1262,CURR,2)</f>
        <v>3300</v>
      </c>
      <c r="W1262">
        <f>E1262*VLOOKUP(H1262,CURR,2)</f>
        <v>3751</v>
      </c>
      <c r="X1262" s="11">
        <f t="shared" si="119"/>
        <v>1.1366666666666667</v>
      </c>
    </row>
    <row r="1263" spans="1:2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9">
        <f t="shared" si="115"/>
        <v>38.942307692307693</v>
      </c>
      <c r="Q1263" t="s">
        <v>8328</v>
      </c>
      <c r="R1263" t="s">
        <v>8329</v>
      </c>
      <c r="S1263" s="10">
        <f t="shared" si="116"/>
        <v>41638.134571759256</v>
      </c>
      <c r="T1263" s="10">
        <f t="shared" si="117"/>
        <v>41668.134571759256</v>
      </c>
      <c r="U1263" s="9">
        <f t="shared" si="118"/>
        <v>30</v>
      </c>
      <c r="V1263">
        <f>D1263*VLOOKUP(H1263,CURR,2)</f>
        <v>2000</v>
      </c>
      <c r="W1263">
        <f>E1263*VLOOKUP(H1263,CURR,2)</f>
        <v>2025</v>
      </c>
      <c r="X1263" s="11">
        <f t="shared" si="119"/>
        <v>1.0125</v>
      </c>
    </row>
    <row r="1264" spans="1:2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9">
        <f t="shared" si="115"/>
        <v>77.638095238095232</v>
      </c>
      <c r="Q1264" t="s">
        <v>8328</v>
      </c>
      <c r="R1264" t="s">
        <v>8329</v>
      </c>
      <c r="S1264" s="10">
        <f t="shared" si="116"/>
        <v>41656.554305555554</v>
      </c>
      <c r="T1264" s="10">
        <f t="shared" si="117"/>
        <v>41686.554305555554</v>
      </c>
      <c r="U1264" s="9">
        <f t="shared" si="118"/>
        <v>30</v>
      </c>
      <c r="V1264">
        <f>D1264*VLOOKUP(H1264,CURR,2)</f>
        <v>4940</v>
      </c>
      <c r="W1264">
        <f>E1264*VLOOKUP(H1264,CURR,2)</f>
        <v>6195.52</v>
      </c>
      <c r="X1264" s="11">
        <f t="shared" si="119"/>
        <v>1.2541538461538462</v>
      </c>
    </row>
    <row r="1265" spans="1:2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9">
        <f t="shared" si="115"/>
        <v>43.536585365853661</v>
      </c>
      <c r="Q1265" t="s">
        <v>8328</v>
      </c>
      <c r="R1265" t="s">
        <v>8329</v>
      </c>
      <c r="S1265" s="10">
        <f t="shared" si="116"/>
        <v>41691.875810185185</v>
      </c>
      <c r="T1265" s="10">
        <f t="shared" si="117"/>
        <v>41726.833333333328</v>
      </c>
      <c r="U1265" s="9">
        <f t="shared" si="118"/>
        <v>34</v>
      </c>
      <c r="V1265">
        <f>D1265*VLOOKUP(H1265,CURR,2)</f>
        <v>1500</v>
      </c>
      <c r="W1265">
        <f>E1265*VLOOKUP(H1265,CURR,2)</f>
        <v>1785</v>
      </c>
      <c r="X1265" s="11">
        <f t="shared" si="119"/>
        <v>1.19</v>
      </c>
    </row>
    <row r="1266" spans="1:2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9">
        <f t="shared" si="115"/>
        <v>31.823529411764707</v>
      </c>
      <c r="Q1266" t="s">
        <v>8328</v>
      </c>
      <c r="R1266" t="s">
        <v>8329</v>
      </c>
      <c r="S1266" s="10">
        <f t="shared" si="116"/>
        <v>41547.454664351848</v>
      </c>
      <c r="T1266" s="10">
        <f t="shared" si="117"/>
        <v>41576.454664351848</v>
      </c>
      <c r="U1266" s="9">
        <f t="shared" si="118"/>
        <v>29</v>
      </c>
      <c r="V1266">
        <f>D1266*VLOOKUP(H1266,CURR,2)</f>
        <v>650</v>
      </c>
      <c r="W1266">
        <f>E1266*VLOOKUP(H1266,CURR,2)</f>
        <v>1082</v>
      </c>
      <c r="X1266" s="11">
        <f t="shared" si="119"/>
        <v>1.6646153846153846</v>
      </c>
    </row>
    <row r="1267" spans="1:2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9">
        <f t="shared" si="115"/>
        <v>63.184393939393942</v>
      </c>
      <c r="Q1267" t="s">
        <v>8328</v>
      </c>
      <c r="R1267" t="s">
        <v>8329</v>
      </c>
      <c r="S1267" s="10">
        <f t="shared" si="116"/>
        <v>40465.446932870364</v>
      </c>
      <c r="T1267" s="10">
        <f t="shared" si="117"/>
        <v>40512.446932870364</v>
      </c>
      <c r="U1267" s="9">
        <f t="shared" si="118"/>
        <v>47</v>
      </c>
      <c r="V1267">
        <f>D1267*VLOOKUP(H1267,CURR,2)</f>
        <v>3500</v>
      </c>
      <c r="W1267">
        <f>E1267*VLOOKUP(H1267,CURR,2)</f>
        <v>4170.17</v>
      </c>
      <c r="X1267" s="11">
        <f t="shared" si="119"/>
        <v>1.1914771428571429</v>
      </c>
    </row>
    <row r="1268" spans="1:2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9">
        <f t="shared" si="115"/>
        <v>190.9</v>
      </c>
      <c r="Q1268" t="s">
        <v>8328</v>
      </c>
      <c r="R1268" t="s">
        <v>8329</v>
      </c>
      <c r="S1268" s="10">
        <f t="shared" si="116"/>
        <v>41620.668344907404</v>
      </c>
      <c r="T1268" s="10">
        <f t="shared" si="117"/>
        <v>41650.668344907404</v>
      </c>
      <c r="U1268" s="9">
        <f t="shared" si="118"/>
        <v>30</v>
      </c>
      <c r="V1268">
        <f>D1268*VLOOKUP(H1268,CURR,2)</f>
        <v>9500</v>
      </c>
      <c r="W1268">
        <f>E1268*VLOOKUP(H1268,CURR,2)</f>
        <v>9545</v>
      </c>
      <c r="X1268" s="11">
        <f t="shared" si="119"/>
        <v>1.0047368421052632</v>
      </c>
    </row>
    <row r="1269" spans="1:2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9">
        <f t="shared" si="115"/>
        <v>140.85534591194968</v>
      </c>
      <c r="Q1269" t="s">
        <v>8328</v>
      </c>
      <c r="R1269" t="s">
        <v>8329</v>
      </c>
      <c r="S1269" s="10">
        <f t="shared" si="116"/>
        <v>41449.376828703702</v>
      </c>
      <c r="T1269" s="10">
        <f t="shared" si="117"/>
        <v>41479.376828703702</v>
      </c>
      <c r="U1269" s="9">
        <f t="shared" si="118"/>
        <v>30</v>
      </c>
      <c r="V1269">
        <f>D1269*VLOOKUP(H1269,CURR,2)</f>
        <v>22000</v>
      </c>
      <c r="W1269">
        <f>E1269*VLOOKUP(H1269,CURR,2)</f>
        <v>22396</v>
      </c>
      <c r="X1269" s="11">
        <f t="shared" si="119"/>
        <v>1.018</v>
      </c>
    </row>
    <row r="1270" spans="1:2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9">
        <f t="shared" si="115"/>
        <v>76.92307692307692</v>
      </c>
      <c r="Q1270" t="s">
        <v>8328</v>
      </c>
      <c r="R1270" t="s">
        <v>8329</v>
      </c>
      <c r="S1270" s="10">
        <f t="shared" si="116"/>
        <v>41507.637118055551</v>
      </c>
      <c r="T1270" s="10">
        <f t="shared" si="117"/>
        <v>41537.637118055551</v>
      </c>
      <c r="U1270" s="9">
        <f t="shared" si="118"/>
        <v>30</v>
      </c>
      <c r="V1270">
        <f>D1270*VLOOKUP(H1270,CURR,2)</f>
        <v>12000</v>
      </c>
      <c r="W1270">
        <f>E1270*VLOOKUP(H1270,CURR,2)</f>
        <v>14000</v>
      </c>
      <c r="X1270" s="11">
        <f t="shared" si="119"/>
        <v>1.1666666666666667</v>
      </c>
    </row>
    <row r="1271" spans="1:2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9">
        <f t="shared" si="115"/>
        <v>99.15533980582525</v>
      </c>
      <c r="Q1271" t="s">
        <v>8328</v>
      </c>
      <c r="R1271" t="s">
        <v>8329</v>
      </c>
      <c r="S1271" s="10">
        <f t="shared" si="116"/>
        <v>42445.614722222221</v>
      </c>
      <c r="T1271" s="10">
        <f t="shared" si="117"/>
        <v>42475.791666666664</v>
      </c>
      <c r="U1271" s="9">
        <f t="shared" si="118"/>
        <v>30</v>
      </c>
      <c r="V1271">
        <f>D1271*VLOOKUP(H1271,CURR,2)</f>
        <v>18800</v>
      </c>
      <c r="W1271">
        <f>E1271*VLOOKUP(H1271,CURR,2)</f>
        <v>20426</v>
      </c>
      <c r="X1271" s="11">
        <f t="shared" si="119"/>
        <v>1.0864893617021276</v>
      </c>
    </row>
    <row r="1272" spans="1:2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9">
        <f t="shared" si="115"/>
        <v>67.881656804733723</v>
      </c>
      <c r="Q1272" t="s">
        <v>8328</v>
      </c>
      <c r="R1272" t="s">
        <v>8329</v>
      </c>
      <c r="S1272" s="10">
        <f t="shared" si="116"/>
        <v>40933.648634259254</v>
      </c>
      <c r="T1272" s="10">
        <f t="shared" si="117"/>
        <v>40993.60696759259</v>
      </c>
      <c r="U1272" s="9">
        <f t="shared" si="118"/>
        <v>59</v>
      </c>
      <c r="V1272">
        <f>D1272*VLOOKUP(H1272,CURR,2)</f>
        <v>10000</v>
      </c>
      <c r="W1272">
        <f>E1272*VLOOKUP(H1272,CURR,2)</f>
        <v>11472</v>
      </c>
      <c r="X1272" s="11">
        <f t="shared" si="119"/>
        <v>1.1472</v>
      </c>
    </row>
    <row r="1273" spans="1:2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9">
        <f t="shared" si="115"/>
        <v>246.29032258064515</v>
      </c>
      <c r="Q1273" t="s">
        <v>8328</v>
      </c>
      <c r="R1273" t="s">
        <v>8329</v>
      </c>
      <c r="S1273" s="10">
        <f t="shared" si="116"/>
        <v>41561.475219907406</v>
      </c>
      <c r="T1273" s="10">
        <f t="shared" si="117"/>
        <v>41591.516886574071</v>
      </c>
      <c r="U1273" s="9">
        <f t="shared" si="118"/>
        <v>30</v>
      </c>
      <c r="V1273">
        <f>D1273*VLOOKUP(H1273,CURR,2)</f>
        <v>7500</v>
      </c>
      <c r="W1273">
        <f>E1273*VLOOKUP(H1273,CURR,2)</f>
        <v>7635</v>
      </c>
      <c r="X1273" s="11">
        <f t="shared" si="119"/>
        <v>1.018</v>
      </c>
    </row>
    <row r="1274" spans="1:2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9">
        <f t="shared" si="115"/>
        <v>189.28571428571428</v>
      </c>
      <c r="Q1274" t="s">
        <v>8328</v>
      </c>
      <c r="R1274" t="s">
        <v>8329</v>
      </c>
      <c r="S1274" s="10">
        <f t="shared" si="116"/>
        <v>40274.536793981482</v>
      </c>
      <c r="T1274" s="10">
        <f t="shared" si="117"/>
        <v>40343.958333333328</v>
      </c>
      <c r="U1274" s="9">
        <f t="shared" si="118"/>
        <v>69</v>
      </c>
      <c r="V1274">
        <f>D1274*VLOOKUP(H1274,CURR,2)</f>
        <v>5000</v>
      </c>
      <c r="W1274">
        <f>E1274*VLOOKUP(H1274,CURR,2)</f>
        <v>5300</v>
      </c>
      <c r="X1274" s="11">
        <f t="shared" si="119"/>
        <v>1.06</v>
      </c>
    </row>
    <row r="1275" spans="1:2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9">
        <f t="shared" si="115"/>
        <v>76.666666666666671</v>
      </c>
      <c r="Q1275" t="s">
        <v>8328</v>
      </c>
      <c r="R1275" t="s">
        <v>8329</v>
      </c>
      <c r="S1275" s="10">
        <f t="shared" si="116"/>
        <v>41852.521886574068</v>
      </c>
      <c r="T1275" s="10">
        <f t="shared" si="117"/>
        <v>41882.521886574068</v>
      </c>
      <c r="U1275" s="9">
        <f t="shared" si="118"/>
        <v>30</v>
      </c>
      <c r="V1275">
        <f>D1275*VLOOKUP(H1275,CURR,2)</f>
        <v>3040</v>
      </c>
      <c r="W1275">
        <f>E1275*VLOOKUP(H1275,CURR,2)</f>
        <v>3146.4</v>
      </c>
      <c r="X1275" s="11">
        <f t="shared" si="119"/>
        <v>1.0349999999999999</v>
      </c>
    </row>
    <row r="1276" spans="1:2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9">
        <f t="shared" si="115"/>
        <v>82.963254817987149</v>
      </c>
      <c r="Q1276" t="s">
        <v>8328</v>
      </c>
      <c r="R1276" t="s">
        <v>8329</v>
      </c>
      <c r="S1276" s="10">
        <f t="shared" si="116"/>
        <v>41116.481770833328</v>
      </c>
      <c r="T1276" s="10">
        <f t="shared" si="117"/>
        <v>41151.481770833328</v>
      </c>
      <c r="U1276" s="9">
        <f t="shared" si="118"/>
        <v>35</v>
      </c>
      <c r="V1276">
        <f>D1276*VLOOKUP(H1276,CURR,2)</f>
        <v>25000</v>
      </c>
      <c r="W1276">
        <f>E1276*VLOOKUP(H1276,CURR,2)</f>
        <v>38743.839999999997</v>
      </c>
      <c r="X1276" s="11">
        <f t="shared" si="119"/>
        <v>1.5497535999999998</v>
      </c>
    </row>
    <row r="1277" spans="1:2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9">
        <f t="shared" si="115"/>
        <v>62.522107969151669</v>
      </c>
      <c r="Q1277" t="s">
        <v>8328</v>
      </c>
      <c r="R1277" t="s">
        <v>8329</v>
      </c>
      <c r="S1277" s="10">
        <f t="shared" si="116"/>
        <v>41458.659571759257</v>
      </c>
      <c r="T1277" s="10">
        <f t="shared" si="117"/>
        <v>41493.659571759257</v>
      </c>
      <c r="U1277" s="9">
        <f t="shared" si="118"/>
        <v>35</v>
      </c>
      <c r="V1277">
        <f>D1277*VLOOKUP(H1277,CURR,2)</f>
        <v>15000</v>
      </c>
      <c r="W1277">
        <f>E1277*VLOOKUP(H1277,CURR,2)</f>
        <v>24321.1</v>
      </c>
      <c r="X1277" s="11">
        <f t="shared" si="119"/>
        <v>1.6214066666666667</v>
      </c>
    </row>
    <row r="1278" spans="1:2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9">
        <f t="shared" si="115"/>
        <v>46.06808823529412</v>
      </c>
      <c r="Q1278" t="s">
        <v>8328</v>
      </c>
      <c r="R1278" t="s">
        <v>8329</v>
      </c>
      <c r="S1278" s="10">
        <f t="shared" si="116"/>
        <v>40007.49591435185</v>
      </c>
      <c r="T1278" s="10">
        <f t="shared" si="117"/>
        <v>40056.958333333328</v>
      </c>
      <c r="U1278" s="9">
        <f t="shared" si="118"/>
        <v>49</v>
      </c>
      <c r="V1278">
        <f>D1278*VLOOKUP(H1278,CURR,2)</f>
        <v>3000</v>
      </c>
      <c r="W1278">
        <f>E1278*VLOOKUP(H1278,CURR,2)</f>
        <v>3132.63</v>
      </c>
      <c r="X1278" s="11">
        <f t="shared" si="119"/>
        <v>1.0442100000000001</v>
      </c>
    </row>
    <row r="1279" spans="1:2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9">
        <f t="shared" si="115"/>
        <v>38.543946731234868</v>
      </c>
      <c r="Q1279" t="s">
        <v>8328</v>
      </c>
      <c r="R1279" t="s">
        <v>8329</v>
      </c>
      <c r="S1279" s="10">
        <f t="shared" si="116"/>
        <v>41121.35355324074</v>
      </c>
      <c r="T1279" s="10">
        <f t="shared" si="117"/>
        <v>41156.35355324074</v>
      </c>
      <c r="U1279" s="9">
        <f t="shared" si="118"/>
        <v>35</v>
      </c>
      <c r="V1279">
        <f>D1279*VLOOKUP(H1279,CURR,2)</f>
        <v>15000</v>
      </c>
      <c r="W1279">
        <f>E1279*VLOOKUP(H1279,CURR,2)</f>
        <v>15918.65</v>
      </c>
      <c r="X1279" s="11">
        <f t="shared" si="119"/>
        <v>1.0612433333333333</v>
      </c>
    </row>
    <row r="1280" spans="1:2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9">
        <f t="shared" si="115"/>
        <v>53.005263157894738</v>
      </c>
      <c r="Q1280" t="s">
        <v>8328</v>
      </c>
      <c r="R1280" t="s">
        <v>8329</v>
      </c>
      <c r="S1280" s="10">
        <f t="shared" si="116"/>
        <v>41786.346828703703</v>
      </c>
      <c r="T1280" s="10">
        <f t="shared" si="117"/>
        <v>41814.875</v>
      </c>
      <c r="U1280" s="9">
        <f t="shared" si="118"/>
        <v>28</v>
      </c>
      <c r="V1280">
        <f>D1280*VLOOKUP(H1280,CURR,2)</f>
        <v>6500</v>
      </c>
      <c r="W1280">
        <f>E1280*VLOOKUP(H1280,CURR,2)</f>
        <v>10071</v>
      </c>
      <c r="X1280" s="11">
        <f t="shared" si="119"/>
        <v>1.5493846153846154</v>
      </c>
    </row>
    <row r="1281" spans="1:2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9">
        <f t="shared" si="115"/>
        <v>73.355396825396824</v>
      </c>
      <c r="Q1281" t="s">
        <v>8328</v>
      </c>
      <c r="R1281" t="s">
        <v>8329</v>
      </c>
      <c r="S1281" s="10">
        <f t="shared" si="116"/>
        <v>41681.890856481477</v>
      </c>
      <c r="T1281" s="10">
        <f t="shared" si="117"/>
        <v>41721.849189814813</v>
      </c>
      <c r="U1281" s="9">
        <f t="shared" si="118"/>
        <v>39</v>
      </c>
      <c r="V1281">
        <f>D1281*VLOOKUP(H1281,CURR,2)</f>
        <v>12516</v>
      </c>
      <c r="W1281">
        <f>E1281*VLOOKUP(H1281,CURR,2)</f>
        <v>13864.17</v>
      </c>
      <c r="X1281" s="11">
        <f t="shared" si="119"/>
        <v>1.1077157238734421</v>
      </c>
    </row>
    <row r="1282" spans="1:2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9">
        <f t="shared" si="115"/>
        <v>127.97523076923076</v>
      </c>
      <c r="Q1282" t="s">
        <v>8328</v>
      </c>
      <c r="R1282" t="s">
        <v>8329</v>
      </c>
      <c r="S1282" s="10">
        <f t="shared" si="116"/>
        <v>40513.54923611111</v>
      </c>
      <c r="T1282" s="10">
        <f t="shared" si="117"/>
        <v>40603.54923611111</v>
      </c>
      <c r="U1282" s="9">
        <f t="shared" si="118"/>
        <v>90</v>
      </c>
      <c r="V1282">
        <f>D1282*VLOOKUP(H1282,CURR,2)</f>
        <v>15000</v>
      </c>
      <c r="W1282">
        <f>E1282*VLOOKUP(H1282,CURR,2)</f>
        <v>16636.78</v>
      </c>
      <c r="X1282" s="11">
        <f t="shared" si="119"/>
        <v>1.1091186666666666</v>
      </c>
    </row>
    <row r="1283" spans="1:2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E1283/D1283*100</f>
        <v>110.71428571428572</v>
      </c>
      <c r="P1283" s="9">
        <f t="shared" ref="P1283:P1346" si="121">E1283/L1283</f>
        <v>104.72972972972973</v>
      </c>
      <c r="Q1283" t="s">
        <v>8328</v>
      </c>
      <c r="R1283" t="s">
        <v>8329</v>
      </c>
      <c r="S1283" s="10">
        <f t="shared" ref="S1283:S1346" si="122">(J1283/86400)+25569+(-5/24)</f>
        <v>41463.535138888888</v>
      </c>
      <c r="T1283" s="10">
        <f t="shared" ref="T1283:T1346" si="123">(I1283/86400)+25569+(-5/24)</f>
        <v>41483.535138888888</v>
      </c>
      <c r="U1283" s="9">
        <f t="shared" ref="U1283:U1346" si="124">INT(T1283-S1283)</f>
        <v>20</v>
      </c>
      <c r="V1283">
        <f>D1283*VLOOKUP(H1283,CURR,2)</f>
        <v>7000</v>
      </c>
      <c r="W1283">
        <f>E1283*VLOOKUP(H1283,CURR,2)</f>
        <v>7750</v>
      </c>
      <c r="X1283" s="11">
        <f t="shared" ref="X1283:X1346" si="125">W1283/V1283</f>
        <v>1.1071428571428572</v>
      </c>
    </row>
    <row r="1284" spans="1:2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9">
        <f t="shared" si="121"/>
        <v>67.671532846715323</v>
      </c>
      <c r="Q1284" t="s">
        <v>8328</v>
      </c>
      <c r="R1284" t="s">
        <v>8329</v>
      </c>
      <c r="S1284" s="10">
        <f t="shared" si="122"/>
        <v>41586.266840277771</v>
      </c>
      <c r="T1284" s="10">
        <f t="shared" si="123"/>
        <v>41616.999305555553</v>
      </c>
      <c r="U1284" s="9">
        <f t="shared" si="124"/>
        <v>30</v>
      </c>
      <c r="V1284">
        <f>D1284*VLOOKUP(H1284,CURR,2)</f>
        <v>15000</v>
      </c>
      <c r="W1284">
        <f>E1284*VLOOKUP(H1284,CURR,2)</f>
        <v>18542</v>
      </c>
      <c r="X1284" s="11">
        <f t="shared" si="125"/>
        <v>1.2361333333333333</v>
      </c>
    </row>
    <row r="1285" spans="1:2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9">
        <f t="shared" si="121"/>
        <v>95.931818181818187</v>
      </c>
      <c r="Q1285" t="s">
        <v>8328</v>
      </c>
      <c r="R1285" t="s">
        <v>8329</v>
      </c>
      <c r="S1285" s="10">
        <f t="shared" si="122"/>
        <v>41320.50913194444</v>
      </c>
      <c r="T1285" s="10">
        <f t="shared" si="123"/>
        <v>41343.958333333328</v>
      </c>
      <c r="U1285" s="9">
        <f t="shared" si="124"/>
        <v>23</v>
      </c>
      <c r="V1285">
        <f>D1285*VLOOKUP(H1285,CURR,2)</f>
        <v>1000</v>
      </c>
      <c r="W1285">
        <f>E1285*VLOOKUP(H1285,CURR,2)</f>
        <v>2110.5</v>
      </c>
      <c r="X1285" s="11">
        <f t="shared" si="125"/>
        <v>2.1105</v>
      </c>
    </row>
    <row r="1286" spans="1:2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9">
        <f t="shared" si="121"/>
        <v>65.161290322580641</v>
      </c>
      <c r="Q1286" t="s">
        <v>8320</v>
      </c>
      <c r="R1286" t="s">
        <v>8321</v>
      </c>
      <c r="S1286" s="10">
        <f t="shared" si="122"/>
        <v>42712.026412037034</v>
      </c>
      <c r="T1286" s="10">
        <f t="shared" si="123"/>
        <v>42735.499305555553</v>
      </c>
      <c r="U1286" s="9">
        <f t="shared" si="124"/>
        <v>23</v>
      </c>
      <c r="V1286">
        <f>D1286*VLOOKUP(H1286,CURR,2)</f>
        <v>2000</v>
      </c>
      <c r="W1286">
        <f>E1286*VLOOKUP(H1286,CURR,2)</f>
        <v>2020</v>
      </c>
      <c r="X1286" s="11">
        <f t="shared" si="125"/>
        <v>1.01</v>
      </c>
    </row>
    <row r="1287" spans="1:2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9">
        <f t="shared" si="121"/>
        <v>32.269841269841272</v>
      </c>
      <c r="Q1287" t="s">
        <v>8320</v>
      </c>
      <c r="R1287" t="s">
        <v>8321</v>
      </c>
      <c r="S1287" s="10">
        <f t="shared" si="122"/>
        <v>42160.374710648146</v>
      </c>
      <c r="T1287" s="10">
        <f t="shared" si="123"/>
        <v>42175.374710648146</v>
      </c>
      <c r="U1287" s="9">
        <f t="shared" si="124"/>
        <v>15</v>
      </c>
      <c r="V1287">
        <f>D1287*VLOOKUP(H1287,CURR,2)</f>
        <v>2560</v>
      </c>
      <c r="W1287">
        <f>E1287*VLOOKUP(H1287,CURR,2)</f>
        <v>2602.2400000000002</v>
      </c>
      <c r="X1287" s="11">
        <f t="shared" si="125"/>
        <v>1.0165000000000002</v>
      </c>
    </row>
    <row r="1288" spans="1:2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9">
        <f t="shared" si="121"/>
        <v>81.25</v>
      </c>
      <c r="Q1288" t="s">
        <v>8320</v>
      </c>
      <c r="R1288" t="s">
        <v>8321</v>
      </c>
      <c r="S1288" s="10">
        <f t="shared" si="122"/>
        <v>42039.176238425927</v>
      </c>
      <c r="T1288" s="10">
        <f t="shared" si="123"/>
        <v>42052.374999999993</v>
      </c>
      <c r="U1288" s="9">
        <f t="shared" si="124"/>
        <v>13</v>
      </c>
      <c r="V1288">
        <f>D1288*VLOOKUP(H1288,CURR,2)</f>
        <v>1920</v>
      </c>
      <c r="W1288">
        <f>E1288*VLOOKUP(H1288,CURR,2)</f>
        <v>2080</v>
      </c>
      <c r="X1288" s="11">
        <f t="shared" si="125"/>
        <v>1.0833333333333333</v>
      </c>
    </row>
    <row r="1289" spans="1:2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9">
        <f t="shared" si="121"/>
        <v>24.2</v>
      </c>
      <c r="Q1289" t="s">
        <v>8320</v>
      </c>
      <c r="R1289" t="s">
        <v>8321</v>
      </c>
      <c r="S1289" s="10">
        <f t="shared" si="122"/>
        <v>42107.412685185183</v>
      </c>
      <c r="T1289" s="10">
        <f t="shared" si="123"/>
        <v>42167.412685185183</v>
      </c>
      <c r="U1289" s="9">
        <f t="shared" si="124"/>
        <v>60</v>
      </c>
      <c r="V1289">
        <f>D1289*VLOOKUP(H1289,CURR,2)</f>
        <v>320</v>
      </c>
      <c r="W1289">
        <f>E1289*VLOOKUP(H1289,CURR,2)</f>
        <v>774.4</v>
      </c>
      <c r="X1289" s="11">
        <f t="shared" si="125"/>
        <v>2.42</v>
      </c>
    </row>
    <row r="1290" spans="1:2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9">
        <f t="shared" si="121"/>
        <v>65.868852459016395</v>
      </c>
      <c r="Q1290" t="s">
        <v>8320</v>
      </c>
      <c r="R1290" t="s">
        <v>8321</v>
      </c>
      <c r="S1290" s="10">
        <f t="shared" si="122"/>
        <v>42560.946331018517</v>
      </c>
      <c r="T1290" s="10">
        <f t="shared" si="123"/>
        <v>42591.958333333336</v>
      </c>
      <c r="U1290" s="9">
        <f t="shared" si="124"/>
        <v>31</v>
      </c>
      <c r="V1290">
        <f>D1290*VLOOKUP(H1290,CURR,2)</f>
        <v>4000</v>
      </c>
      <c r="W1290">
        <f>E1290*VLOOKUP(H1290,CURR,2)</f>
        <v>4018</v>
      </c>
      <c r="X1290" s="11">
        <f t="shared" si="125"/>
        <v>1.0044999999999999</v>
      </c>
    </row>
    <row r="1291" spans="1:2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9">
        <f t="shared" si="121"/>
        <v>36.07692307692308</v>
      </c>
      <c r="Q1291" t="s">
        <v>8320</v>
      </c>
      <c r="R1291" t="s">
        <v>8321</v>
      </c>
      <c r="S1291" s="10">
        <f t="shared" si="122"/>
        <v>42708.926446759258</v>
      </c>
      <c r="T1291" s="10">
        <f t="shared" si="123"/>
        <v>42738.926446759258</v>
      </c>
      <c r="U1291" s="9">
        <f t="shared" si="124"/>
        <v>30</v>
      </c>
      <c r="V1291">
        <f>D1291*VLOOKUP(H1291,CURR,2)</f>
        <v>1500</v>
      </c>
      <c r="W1291">
        <f>E1291*VLOOKUP(H1291,CURR,2)</f>
        <v>1876</v>
      </c>
      <c r="X1291" s="11">
        <f t="shared" si="125"/>
        <v>1.2506666666666666</v>
      </c>
    </row>
    <row r="1292" spans="1:2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9">
        <f t="shared" si="121"/>
        <v>44.186046511627907</v>
      </c>
      <c r="Q1292" t="s">
        <v>8320</v>
      </c>
      <c r="R1292" t="s">
        <v>8321</v>
      </c>
      <c r="S1292" s="10">
        <f t="shared" si="122"/>
        <v>42086.406608796293</v>
      </c>
      <c r="T1292" s="10">
        <f t="shared" si="123"/>
        <v>42117.082638888889</v>
      </c>
      <c r="U1292" s="9">
        <f t="shared" si="124"/>
        <v>30</v>
      </c>
      <c r="V1292">
        <f>D1292*VLOOKUP(H1292,CURR,2)</f>
        <v>3500</v>
      </c>
      <c r="W1292">
        <f>E1292*VLOOKUP(H1292,CURR,2)</f>
        <v>3800</v>
      </c>
      <c r="X1292" s="11">
        <f t="shared" si="125"/>
        <v>1.0857142857142856</v>
      </c>
    </row>
    <row r="1293" spans="1:2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9">
        <f t="shared" si="121"/>
        <v>104.07142857142857</v>
      </c>
      <c r="Q1293" t="s">
        <v>8320</v>
      </c>
      <c r="R1293" t="s">
        <v>8321</v>
      </c>
      <c r="S1293" s="10">
        <f t="shared" si="122"/>
        <v>42064.444340277776</v>
      </c>
      <c r="T1293" s="10">
        <f t="shared" si="123"/>
        <v>42101.083333333336</v>
      </c>
      <c r="U1293" s="9">
        <f t="shared" si="124"/>
        <v>36</v>
      </c>
      <c r="V1293">
        <f>D1293*VLOOKUP(H1293,CURR,2)</f>
        <v>3000</v>
      </c>
      <c r="W1293">
        <f>E1293*VLOOKUP(H1293,CURR,2)</f>
        <v>4371</v>
      </c>
      <c r="X1293" s="11">
        <f t="shared" si="125"/>
        <v>1.4570000000000001</v>
      </c>
    </row>
    <row r="1294" spans="1:2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9">
        <f t="shared" si="121"/>
        <v>35.96153846153846</v>
      </c>
      <c r="Q1294" t="s">
        <v>8320</v>
      </c>
      <c r="R1294" t="s">
        <v>8321</v>
      </c>
      <c r="S1294" s="10">
        <f t="shared" si="122"/>
        <v>42256.555879629632</v>
      </c>
      <c r="T1294" s="10">
        <f t="shared" si="123"/>
        <v>42283.749305555553</v>
      </c>
      <c r="U1294" s="9">
        <f t="shared" si="124"/>
        <v>27</v>
      </c>
      <c r="V1294">
        <f>D1294*VLOOKUP(H1294,CURR,2)</f>
        <v>2176</v>
      </c>
      <c r="W1294">
        <f>E1294*VLOOKUP(H1294,CURR,2)</f>
        <v>2393.6</v>
      </c>
      <c r="X1294" s="11">
        <f t="shared" si="125"/>
        <v>1.0999999999999999</v>
      </c>
    </row>
    <row r="1295" spans="1:2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9">
        <f t="shared" si="121"/>
        <v>127.79166666666667</v>
      </c>
      <c r="Q1295" t="s">
        <v>8320</v>
      </c>
      <c r="R1295" t="s">
        <v>8321</v>
      </c>
      <c r="S1295" s="10">
        <f t="shared" si="122"/>
        <v>42292.492719907408</v>
      </c>
      <c r="T1295" s="10">
        <f t="shared" si="123"/>
        <v>42322.534386574072</v>
      </c>
      <c r="U1295" s="9">
        <f t="shared" si="124"/>
        <v>30</v>
      </c>
      <c r="V1295">
        <f>D1295*VLOOKUP(H1295,CURR,2)</f>
        <v>15000</v>
      </c>
      <c r="W1295">
        <f>E1295*VLOOKUP(H1295,CURR,2)</f>
        <v>15335</v>
      </c>
      <c r="X1295" s="11">
        <f t="shared" si="125"/>
        <v>1.0223333333333333</v>
      </c>
    </row>
    <row r="1296" spans="1:2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9">
        <f t="shared" si="121"/>
        <v>27.727272727272727</v>
      </c>
      <c r="Q1296" t="s">
        <v>8320</v>
      </c>
      <c r="R1296" t="s">
        <v>8321</v>
      </c>
      <c r="S1296" s="10">
        <f t="shared" si="122"/>
        <v>42278.245335648149</v>
      </c>
      <c r="T1296" s="10">
        <f t="shared" si="123"/>
        <v>42296.249999999993</v>
      </c>
      <c r="U1296" s="9">
        <f t="shared" si="124"/>
        <v>18</v>
      </c>
      <c r="V1296">
        <f>D1296*VLOOKUP(H1296,CURR,2)</f>
        <v>640</v>
      </c>
      <c r="W1296">
        <f>E1296*VLOOKUP(H1296,CURR,2)</f>
        <v>780.80000000000007</v>
      </c>
      <c r="X1296" s="11">
        <f t="shared" si="125"/>
        <v>1.2200000000000002</v>
      </c>
    </row>
    <row r="1297" spans="1:2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9">
        <f t="shared" si="121"/>
        <v>39.828125</v>
      </c>
      <c r="Q1297" t="s">
        <v>8320</v>
      </c>
      <c r="R1297" t="s">
        <v>8321</v>
      </c>
      <c r="S1297" s="10">
        <f t="shared" si="122"/>
        <v>42184.364548611113</v>
      </c>
      <c r="T1297" s="10">
        <f t="shared" si="123"/>
        <v>42214.499999999993</v>
      </c>
      <c r="U1297" s="9">
        <f t="shared" si="124"/>
        <v>30</v>
      </c>
      <c r="V1297">
        <f>D1297*VLOOKUP(H1297,CURR,2)</f>
        <v>3200</v>
      </c>
      <c r="W1297">
        <f>E1297*VLOOKUP(H1297,CURR,2)</f>
        <v>3262.7200000000003</v>
      </c>
      <c r="X1297" s="11">
        <f t="shared" si="125"/>
        <v>1.0196000000000001</v>
      </c>
    </row>
    <row r="1298" spans="1:2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9">
        <f t="shared" si="121"/>
        <v>52.173913043478258</v>
      </c>
      <c r="Q1298" t="s">
        <v>8320</v>
      </c>
      <c r="R1298" t="s">
        <v>8321</v>
      </c>
      <c r="S1298" s="10">
        <f t="shared" si="122"/>
        <v>42422.842280092591</v>
      </c>
      <c r="T1298" s="10">
        <f t="shared" si="123"/>
        <v>42442.800613425927</v>
      </c>
      <c r="U1298" s="9">
        <f t="shared" si="124"/>
        <v>19</v>
      </c>
      <c r="V1298">
        <f>D1298*VLOOKUP(H1298,CURR,2)</f>
        <v>1088</v>
      </c>
      <c r="W1298">
        <f>E1298*VLOOKUP(H1298,CURR,2)</f>
        <v>1536</v>
      </c>
      <c r="X1298" s="11">
        <f t="shared" si="125"/>
        <v>1.411764705882353</v>
      </c>
    </row>
    <row r="1299" spans="1:2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9">
        <f t="shared" si="121"/>
        <v>92.037815126050418</v>
      </c>
      <c r="Q1299" t="s">
        <v>8320</v>
      </c>
      <c r="R1299" t="s">
        <v>8321</v>
      </c>
      <c r="S1299" s="10">
        <f t="shared" si="122"/>
        <v>42461.538865740738</v>
      </c>
      <c r="T1299" s="10">
        <f t="shared" si="123"/>
        <v>42491.538865740738</v>
      </c>
      <c r="U1299" s="9">
        <f t="shared" si="124"/>
        <v>30</v>
      </c>
      <c r="V1299">
        <f>D1299*VLOOKUP(H1299,CURR,2)</f>
        <v>20000</v>
      </c>
      <c r="W1299">
        <f>E1299*VLOOKUP(H1299,CURR,2)</f>
        <v>21905</v>
      </c>
      <c r="X1299" s="11">
        <f t="shared" si="125"/>
        <v>1.0952500000000001</v>
      </c>
    </row>
    <row r="1300" spans="1:2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9">
        <f t="shared" si="121"/>
        <v>63.424242424242422</v>
      </c>
      <c r="Q1300" t="s">
        <v>8320</v>
      </c>
      <c r="R1300" t="s">
        <v>8321</v>
      </c>
      <c r="S1300" s="10">
        <f t="shared" si="122"/>
        <v>42458.472592592589</v>
      </c>
      <c r="T1300" s="10">
        <f t="shared" si="123"/>
        <v>42488.472592592589</v>
      </c>
      <c r="U1300" s="9">
        <f t="shared" si="124"/>
        <v>30</v>
      </c>
      <c r="V1300">
        <f>D1300*VLOOKUP(H1300,CURR,2)</f>
        <v>2560</v>
      </c>
      <c r="W1300">
        <f>E1300*VLOOKUP(H1300,CURR,2)</f>
        <v>2679.04</v>
      </c>
      <c r="X1300" s="11">
        <f t="shared" si="125"/>
        <v>1.0465</v>
      </c>
    </row>
    <row r="1301" spans="1:2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9">
        <f t="shared" si="121"/>
        <v>135.625</v>
      </c>
      <c r="Q1301" t="s">
        <v>8320</v>
      </c>
      <c r="R1301" t="s">
        <v>8321</v>
      </c>
      <c r="S1301" s="10">
        <f t="shared" si="122"/>
        <v>42169.606006944443</v>
      </c>
      <c r="T1301" s="10">
        <f t="shared" si="123"/>
        <v>42199.606006944443</v>
      </c>
      <c r="U1301" s="9">
        <f t="shared" si="124"/>
        <v>30</v>
      </c>
      <c r="V1301">
        <f>D1301*VLOOKUP(H1301,CURR,2)</f>
        <v>3500</v>
      </c>
      <c r="W1301">
        <f>E1301*VLOOKUP(H1301,CURR,2)</f>
        <v>4340</v>
      </c>
      <c r="X1301" s="11">
        <f t="shared" si="125"/>
        <v>1.24</v>
      </c>
    </row>
    <row r="1302" spans="1:2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9">
        <f t="shared" si="121"/>
        <v>168.75</v>
      </c>
      <c r="Q1302" t="s">
        <v>8320</v>
      </c>
      <c r="R1302" t="s">
        <v>8321</v>
      </c>
      <c r="S1302" s="10">
        <f t="shared" si="122"/>
        <v>42483.466874999998</v>
      </c>
      <c r="T1302" s="10">
        <f t="shared" si="123"/>
        <v>42522.581249999996</v>
      </c>
      <c r="U1302" s="9">
        <f t="shared" si="124"/>
        <v>39</v>
      </c>
      <c r="V1302">
        <f>D1302*VLOOKUP(H1302,CURR,2)</f>
        <v>3000</v>
      </c>
      <c r="W1302">
        <f>E1302*VLOOKUP(H1302,CURR,2)</f>
        <v>4050</v>
      </c>
      <c r="X1302" s="11">
        <f t="shared" si="125"/>
        <v>1.35</v>
      </c>
    </row>
    <row r="1303" spans="1:2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9">
        <f t="shared" si="121"/>
        <v>70.862068965517238</v>
      </c>
      <c r="Q1303" t="s">
        <v>8320</v>
      </c>
      <c r="R1303" t="s">
        <v>8321</v>
      </c>
      <c r="S1303" s="10">
        <f t="shared" si="122"/>
        <v>42195.541412037033</v>
      </c>
      <c r="T1303" s="10">
        <f t="shared" si="123"/>
        <v>42205.916666666664</v>
      </c>
      <c r="U1303" s="9">
        <f t="shared" si="124"/>
        <v>10</v>
      </c>
      <c r="V1303">
        <f>D1303*VLOOKUP(H1303,CURR,2)</f>
        <v>2000</v>
      </c>
      <c r="W1303">
        <f>E1303*VLOOKUP(H1303,CURR,2)</f>
        <v>2055</v>
      </c>
      <c r="X1303" s="11">
        <f t="shared" si="125"/>
        <v>1.0275000000000001</v>
      </c>
    </row>
    <row r="1304" spans="1:2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9">
        <f t="shared" si="121"/>
        <v>50</v>
      </c>
      <c r="Q1304" t="s">
        <v>8320</v>
      </c>
      <c r="R1304" t="s">
        <v>8321</v>
      </c>
      <c r="S1304" s="10">
        <f t="shared" si="122"/>
        <v>42674.849664351852</v>
      </c>
      <c r="T1304" s="10">
        <f t="shared" si="123"/>
        <v>42704.891331018516</v>
      </c>
      <c r="U1304" s="9">
        <f t="shared" si="124"/>
        <v>30</v>
      </c>
      <c r="V1304">
        <f>D1304*VLOOKUP(H1304,CURR,2)</f>
        <v>2500</v>
      </c>
      <c r="W1304">
        <f>E1304*VLOOKUP(H1304,CURR,2)</f>
        <v>2500</v>
      </c>
      <c r="X1304" s="11">
        <f t="shared" si="125"/>
        <v>1</v>
      </c>
    </row>
    <row r="1305" spans="1:2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9">
        <f t="shared" si="121"/>
        <v>42.214166666666671</v>
      </c>
      <c r="Q1305" t="s">
        <v>8320</v>
      </c>
      <c r="R1305" t="s">
        <v>8321</v>
      </c>
      <c r="S1305" s="10">
        <f t="shared" si="122"/>
        <v>42566.232870370368</v>
      </c>
      <c r="T1305" s="10">
        <f t="shared" si="123"/>
        <v>42582.249999999993</v>
      </c>
      <c r="U1305" s="9">
        <f t="shared" si="124"/>
        <v>16</v>
      </c>
      <c r="V1305">
        <f>D1305*VLOOKUP(H1305,CURR,2)</f>
        <v>4480</v>
      </c>
      <c r="W1305">
        <f>E1305*VLOOKUP(H1305,CURR,2)</f>
        <v>5835.6864000000005</v>
      </c>
      <c r="X1305" s="11">
        <f t="shared" si="125"/>
        <v>1.3026085714285716</v>
      </c>
    </row>
    <row r="1306" spans="1:2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9">
        <f t="shared" si="121"/>
        <v>152.41346153846155</v>
      </c>
      <c r="Q1306" t="s">
        <v>8322</v>
      </c>
      <c r="R1306" t="s">
        <v>8324</v>
      </c>
      <c r="S1306" s="10">
        <f t="shared" si="122"/>
        <v>42746.986168981479</v>
      </c>
      <c r="T1306" s="10">
        <f t="shared" si="123"/>
        <v>42806.944502314807</v>
      </c>
      <c r="U1306" s="9">
        <f t="shared" si="124"/>
        <v>59</v>
      </c>
      <c r="V1306">
        <f>D1306*VLOOKUP(H1306,CURR,2)</f>
        <v>51200</v>
      </c>
      <c r="W1306">
        <f>E1306*VLOOKUP(H1306,CURR,2)</f>
        <v>20289.28</v>
      </c>
      <c r="X1306" s="11">
        <f t="shared" si="125"/>
        <v>0.39627499999999999</v>
      </c>
    </row>
    <row r="1307" spans="1:2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9">
        <f t="shared" si="121"/>
        <v>90.616279069767444</v>
      </c>
      <c r="Q1307" t="s">
        <v>8322</v>
      </c>
      <c r="R1307" t="s">
        <v>8324</v>
      </c>
      <c r="S1307" s="10">
        <f t="shared" si="122"/>
        <v>42543.457268518519</v>
      </c>
      <c r="T1307" s="10">
        <f t="shared" si="123"/>
        <v>42572.520833333336</v>
      </c>
      <c r="U1307" s="9">
        <f t="shared" si="124"/>
        <v>29</v>
      </c>
      <c r="V1307">
        <f>D1307*VLOOKUP(H1307,CURR,2)</f>
        <v>30000</v>
      </c>
      <c r="W1307">
        <f>E1307*VLOOKUP(H1307,CURR,2)</f>
        <v>7793</v>
      </c>
      <c r="X1307" s="11">
        <f t="shared" si="125"/>
        <v>0.25976666666666665</v>
      </c>
    </row>
    <row r="1308" spans="1:2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9">
        <f t="shared" si="121"/>
        <v>201.60393258426967</v>
      </c>
      <c r="Q1308" t="s">
        <v>8322</v>
      </c>
      <c r="R1308" t="s">
        <v>8324</v>
      </c>
      <c r="S1308" s="10">
        <f t="shared" si="122"/>
        <v>41947.249236111107</v>
      </c>
      <c r="T1308" s="10">
        <f t="shared" si="123"/>
        <v>41977.249236111107</v>
      </c>
      <c r="U1308" s="9">
        <f t="shared" si="124"/>
        <v>30</v>
      </c>
      <c r="V1308">
        <f>D1308*VLOOKUP(H1308,CURR,2)</f>
        <v>110000</v>
      </c>
      <c r="W1308">
        <f>E1308*VLOOKUP(H1308,CURR,2)</f>
        <v>71771</v>
      </c>
      <c r="X1308" s="11">
        <f t="shared" si="125"/>
        <v>0.65246363636363636</v>
      </c>
    </row>
    <row r="1309" spans="1:2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9">
        <f t="shared" si="121"/>
        <v>127.93333333333334</v>
      </c>
      <c r="Q1309" t="s">
        <v>8322</v>
      </c>
      <c r="R1309" t="s">
        <v>8324</v>
      </c>
      <c r="S1309" s="10">
        <f t="shared" si="122"/>
        <v>42387.294895833336</v>
      </c>
      <c r="T1309" s="10">
        <f t="shared" si="123"/>
        <v>42417.294895833336</v>
      </c>
      <c r="U1309" s="9">
        <f t="shared" si="124"/>
        <v>30</v>
      </c>
      <c r="V1309">
        <f>D1309*VLOOKUP(H1309,CURR,2)</f>
        <v>50000</v>
      </c>
      <c r="W1309">
        <f>E1309*VLOOKUP(H1309,CURR,2)</f>
        <v>5757</v>
      </c>
      <c r="X1309" s="11">
        <f t="shared" si="125"/>
        <v>0.11514000000000001</v>
      </c>
    </row>
    <row r="1310" spans="1:2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9">
        <f t="shared" si="121"/>
        <v>29.894736842105264</v>
      </c>
      <c r="Q1310" t="s">
        <v>8322</v>
      </c>
      <c r="R1310" t="s">
        <v>8324</v>
      </c>
      <c r="S1310" s="10">
        <f t="shared" si="122"/>
        <v>42611.405231481483</v>
      </c>
      <c r="T1310" s="10">
        <f t="shared" si="123"/>
        <v>42651.405231481483</v>
      </c>
      <c r="U1310" s="9">
        <f t="shared" si="124"/>
        <v>40</v>
      </c>
      <c r="V1310">
        <f>D1310*VLOOKUP(H1310,CURR,2)</f>
        <v>10000</v>
      </c>
      <c r="W1310">
        <f>E1310*VLOOKUP(H1310,CURR,2)</f>
        <v>1136</v>
      </c>
      <c r="X1310" s="11">
        <f t="shared" si="125"/>
        <v>0.11360000000000001</v>
      </c>
    </row>
    <row r="1311" spans="1:2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9">
        <f t="shared" si="121"/>
        <v>367.97142857142859</v>
      </c>
      <c r="Q1311" t="s">
        <v>8322</v>
      </c>
      <c r="R1311" t="s">
        <v>8324</v>
      </c>
      <c r="S1311" s="10">
        <f t="shared" si="122"/>
        <v>42257.674398148149</v>
      </c>
      <c r="T1311" s="10">
        <f t="shared" si="123"/>
        <v>42292.674398148149</v>
      </c>
      <c r="U1311" s="9">
        <f t="shared" si="124"/>
        <v>35</v>
      </c>
      <c r="V1311">
        <f>D1311*VLOOKUP(H1311,CURR,2)</f>
        <v>11500</v>
      </c>
      <c r="W1311">
        <f>E1311*VLOOKUP(H1311,CURR,2)</f>
        <v>12879</v>
      </c>
      <c r="X1311" s="11">
        <f t="shared" si="125"/>
        <v>1.1199130434782609</v>
      </c>
    </row>
    <row r="1312" spans="1:2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9">
        <f t="shared" si="121"/>
        <v>129.16666666666666</v>
      </c>
      <c r="Q1312" t="s">
        <v>8322</v>
      </c>
      <c r="R1312" t="s">
        <v>8324</v>
      </c>
      <c r="S1312" s="10">
        <f t="shared" si="122"/>
        <v>42556.458912037029</v>
      </c>
      <c r="T1312" s="10">
        <f t="shared" si="123"/>
        <v>42601.458912037029</v>
      </c>
      <c r="U1312" s="9">
        <f t="shared" si="124"/>
        <v>45</v>
      </c>
      <c r="V1312">
        <f>D1312*VLOOKUP(H1312,CURR,2)</f>
        <v>20000</v>
      </c>
      <c r="W1312">
        <f>E1312*VLOOKUP(H1312,CURR,2)</f>
        <v>3100</v>
      </c>
      <c r="X1312" s="11">
        <f t="shared" si="125"/>
        <v>0.155</v>
      </c>
    </row>
    <row r="1313" spans="1:2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9">
        <f t="shared" si="121"/>
        <v>800.7</v>
      </c>
      <c r="Q1313" t="s">
        <v>8322</v>
      </c>
      <c r="R1313" t="s">
        <v>8324</v>
      </c>
      <c r="S1313" s="10">
        <f t="shared" si="122"/>
        <v>42669.593969907401</v>
      </c>
      <c r="T1313" s="10">
        <f t="shared" si="123"/>
        <v>42704.635636574072</v>
      </c>
      <c r="U1313" s="9">
        <f t="shared" si="124"/>
        <v>35</v>
      </c>
      <c r="V1313">
        <f>D1313*VLOOKUP(H1313,CURR,2)</f>
        <v>250000</v>
      </c>
      <c r="W1313">
        <f>E1313*VLOOKUP(H1313,CURR,2)</f>
        <v>80070</v>
      </c>
      <c r="X1313" s="11">
        <f t="shared" si="125"/>
        <v>0.32028000000000001</v>
      </c>
    </row>
    <row r="1314" spans="1:2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9">
        <f t="shared" si="121"/>
        <v>28</v>
      </c>
      <c r="Q1314" t="s">
        <v>8322</v>
      </c>
      <c r="R1314" t="s">
        <v>8324</v>
      </c>
      <c r="S1314" s="10">
        <f t="shared" si="122"/>
        <v>42082.494467592587</v>
      </c>
      <c r="T1314" s="10">
        <f t="shared" si="123"/>
        <v>42112.494467592587</v>
      </c>
      <c r="U1314" s="9">
        <f t="shared" si="124"/>
        <v>30</v>
      </c>
      <c r="V1314">
        <f>D1314*VLOOKUP(H1314,CURR,2)</f>
        <v>4600</v>
      </c>
      <c r="W1314">
        <f>E1314*VLOOKUP(H1314,CURR,2)</f>
        <v>28</v>
      </c>
      <c r="X1314" s="11">
        <f t="shared" si="125"/>
        <v>6.0869565217391303E-3</v>
      </c>
    </row>
    <row r="1315" spans="1:2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9">
        <f t="shared" si="121"/>
        <v>102.01639344262296</v>
      </c>
      <c r="Q1315" t="s">
        <v>8322</v>
      </c>
      <c r="R1315" t="s">
        <v>8324</v>
      </c>
      <c r="S1315" s="10">
        <f t="shared" si="122"/>
        <v>42402.50131944444</v>
      </c>
      <c r="T1315" s="10">
        <f t="shared" si="123"/>
        <v>42432.50131944444</v>
      </c>
      <c r="U1315" s="9">
        <f t="shared" si="124"/>
        <v>30</v>
      </c>
      <c r="V1315">
        <f>D1315*VLOOKUP(H1315,CURR,2)</f>
        <v>40000</v>
      </c>
      <c r="W1315">
        <f>E1315*VLOOKUP(H1315,CURR,2)</f>
        <v>12446</v>
      </c>
      <c r="X1315" s="11">
        <f t="shared" si="125"/>
        <v>0.31114999999999998</v>
      </c>
    </row>
    <row r="1316" spans="1:2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9">
        <f t="shared" si="121"/>
        <v>184.36363636363637</v>
      </c>
      <c r="Q1316" t="s">
        <v>8322</v>
      </c>
      <c r="R1316" t="s">
        <v>8324</v>
      </c>
      <c r="S1316" s="10">
        <f t="shared" si="122"/>
        <v>42604.461342592585</v>
      </c>
      <c r="T1316" s="10">
        <f t="shared" si="123"/>
        <v>42664.461342592585</v>
      </c>
      <c r="U1316" s="9">
        <f t="shared" si="124"/>
        <v>60</v>
      </c>
      <c r="V1316">
        <f>D1316*VLOOKUP(H1316,CURR,2)</f>
        <v>180000</v>
      </c>
      <c r="W1316">
        <f>E1316*VLOOKUP(H1316,CURR,2)</f>
        <v>2028</v>
      </c>
      <c r="X1316" s="11">
        <f t="shared" si="125"/>
        <v>1.1266666666666666E-2</v>
      </c>
    </row>
    <row r="1317" spans="1:2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9">
        <f t="shared" si="121"/>
        <v>162.91935483870967</v>
      </c>
      <c r="Q1317" t="s">
        <v>8322</v>
      </c>
      <c r="R1317" t="s">
        <v>8324</v>
      </c>
      <c r="S1317" s="10">
        <f t="shared" si="122"/>
        <v>42278.289907407401</v>
      </c>
      <c r="T1317" s="10">
        <f t="shared" si="123"/>
        <v>42313.833333333336</v>
      </c>
      <c r="U1317" s="9">
        <f t="shared" si="124"/>
        <v>35</v>
      </c>
      <c r="V1317">
        <f>D1317*VLOOKUP(H1317,CURR,2)</f>
        <v>100000</v>
      </c>
      <c r="W1317">
        <f>E1317*VLOOKUP(H1317,CURR,2)</f>
        <v>40404</v>
      </c>
      <c r="X1317" s="11">
        <f t="shared" si="125"/>
        <v>0.40404000000000001</v>
      </c>
    </row>
    <row r="1318" spans="1:2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9">
        <f t="shared" si="121"/>
        <v>1</v>
      </c>
      <c r="Q1318" t="s">
        <v>8322</v>
      </c>
      <c r="R1318" t="s">
        <v>8324</v>
      </c>
      <c r="S1318" s="10">
        <f t="shared" si="122"/>
        <v>42393.753576388888</v>
      </c>
      <c r="T1318" s="10">
        <f t="shared" si="123"/>
        <v>42428.753576388888</v>
      </c>
      <c r="U1318" s="9">
        <f t="shared" si="124"/>
        <v>35</v>
      </c>
      <c r="V1318">
        <f>D1318*VLOOKUP(H1318,CURR,2)</f>
        <v>75000</v>
      </c>
      <c r="W1318">
        <f>E1318*VLOOKUP(H1318,CURR,2)</f>
        <v>1</v>
      </c>
      <c r="X1318" s="11">
        <f t="shared" si="125"/>
        <v>1.3333333333333333E-5</v>
      </c>
    </row>
    <row r="1319" spans="1:2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9">
        <f t="shared" si="121"/>
        <v>603.52631578947364</v>
      </c>
      <c r="Q1319" t="s">
        <v>8322</v>
      </c>
      <c r="R1319" t="s">
        <v>8324</v>
      </c>
      <c r="S1319" s="10">
        <f t="shared" si="122"/>
        <v>42520.027152777773</v>
      </c>
      <c r="T1319" s="10">
        <f t="shared" si="123"/>
        <v>42572.374999999993</v>
      </c>
      <c r="U1319" s="9">
        <f t="shared" si="124"/>
        <v>52</v>
      </c>
      <c r="V1319">
        <f>D1319*VLOOKUP(H1319,CURR,2)</f>
        <v>30000</v>
      </c>
      <c r="W1319">
        <f>E1319*VLOOKUP(H1319,CURR,2)</f>
        <v>1720.05</v>
      </c>
      <c r="X1319" s="11">
        <f t="shared" si="125"/>
        <v>5.7334999999999997E-2</v>
      </c>
    </row>
    <row r="1320" spans="1:2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9">
        <f t="shared" si="121"/>
        <v>45.407407407407405</v>
      </c>
      <c r="Q1320" t="s">
        <v>8322</v>
      </c>
      <c r="R1320" t="s">
        <v>8324</v>
      </c>
      <c r="S1320" s="10">
        <f t="shared" si="122"/>
        <v>41984.835324074076</v>
      </c>
      <c r="T1320" s="10">
        <f t="shared" si="123"/>
        <v>42014.835324074076</v>
      </c>
      <c r="U1320" s="9">
        <f t="shared" si="124"/>
        <v>30</v>
      </c>
      <c r="V1320">
        <f>D1320*VLOOKUP(H1320,CURR,2)</f>
        <v>40000</v>
      </c>
      <c r="W1320">
        <f>E1320*VLOOKUP(H1320,CURR,2)</f>
        <v>6130</v>
      </c>
      <c r="X1320" s="11">
        <f t="shared" si="125"/>
        <v>0.15325</v>
      </c>
    </row>
    <row r="1321" spans="1:2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9">
        <f t="shared" si="121"/>
        <v>97.333333333333329</v>
      </c>
      <c r="Q1321" t="s">
        <v>8322</v>
      </c>
      <c r="R1321" t="s">
        <v>8324</v>
      </c>
      <c r="S1321" s="10">
        <f t="shared" si="122"/>
        <v>41816.603761574072</v>
      </c>
      <c r="T1321" s="10">
        <f t="shared" si="123"/>
        <v>41831.458333333328</v>
      </c>
      <c r="U1321" s="9">
        <f t="shared" si="124"/>
        <v>14</v>
      </c>
      <c r="V1321">
        <f>D1321*VLOOKUP(H1321,CURR,2)</f>
        <v>7424</v>
      </c>
      <c r="W1321">
        <f>E1321*VLOOKUP(H1321,CURR,2)</f>
        <v>1121.28</v>
      </c>
      <c r="X1321" s="11">
        <f t="shared" si="125"/>
        <v>0.15103448275862069</v>
      </c>
    </row>
    <row r="1322" spans="1:2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9">
        <f t="shared" si="121"/>
        <v>167.66666666666666</v>
      </c>
      <c r="Q1322" t="s">
        <v>8322</v>
      </c>
      <c r="R1322" t="s">
        <v>8324</v>
      </c>
      <c r="S1322" s="10">
        <f t="shared" si="122"/>
        <v>42705.482013888883</v>
      </c>
      <c r="T1322" s="10">
        <f t="shared" si="123"/>
        <v>42734.749999999993</v>
      </c>
      <c r="U1322" s="9">
        <f t="shared" si="124"/>
        <v>29</v>
      </c>
      <c r="V1322">
        <f>D1322*VLOOKUP(H1322,CURR,2)</f>
        <v>112999.99999999999</v>
      </c>
      <c r="W1322">
        <f>E1322*VLOOKUP(H1322,CURR,2)</f>
        <v>568.39</v>
      </c>
      <c r="X1322" s="11">
        <f t="shared" si="125"/>
        <v>5.0300000000000006E-3</v>
      </c>
    </row>
    <row r="1323" spans="1:2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9">
        <f t="shared" si="121"/>
        <v>859.85714285714289</v>
      </c>
      <c r="Q1323" t="s">
        <v>8322</v>
      </c>
      <c r="R1323" t="s">
        <v>8324</v>
      </c>
      <c r="S1323" s="10">
        <f t="shared" si="122"/>
        <v>42697.540937499994</v>
      </c>
      <c r="T1323" s="10">
        <f t="shared" si="123"/>
        <v>42727.540937499994</v>
      </c>
      <c r="U1323" s="9">
        <f t="shared" si="124"/>
        <v>30</v>
      </c>
      <c r="V1323">
        <f>D1323*VLOOKUP(H1323,CURR,2)</f>
        <v>50820</v>
      </c>
      <c r="W1323">
        <f>E1323*VLOOKUP(H1323,CURR,2)</f>
        <v>662.09</v>
      </c>
      <c r="X1323" s="11">
        <f t="shared" si="125"/>
        <v>1.3028138528138529E-2</v>
      </c>
    </row>
    <row r="1324" spans="1:2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9">
        <f t="shared" si="121"/>
        <v>26.5</v>
      </c>
      <c r="Q1324" t="s">
        <v>8322</v>
      </c>
      <c r="R1324" t="s">
        <v>8324</v>
      </c>
      <c r="S1324" s="10">
        <f t="shared" si="122"/>
        <v>42115.448206018518</v>
      </c>
      <c r="T1324" s="10">
        <f t="shared" si="123"/>
        <v>42145.448206018518</v>
      </c>
      <c r="U1324" s="9">
        <f t="shared" si="124"/>
        <v>30</v>
      </c>
      <c r="V1324">
        <f>D1324*VLOOKUP(H1324,CURR,2)</f>
        <v>44800</v>
      </c>
      <c r="W1324">
        <f>E1324*VLOOKUP(H1324,CURR,2)</f>
        <v>135.68</v>
      </c>
      <c r="X1324" s="11">
        <f t="shared" si="125"/>
        <v>3.0285714285714286E-3</v>
      </c>
    </row>
    <row r="1325" spans="1:2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9">
        <f t="shared" si="121"/>
        <v>30.272727272727273</v>
      </c>
      <c r="Q1325" t="s">
        <v>8322</v>
      </c>
      <c r="R1325" t="s">
        <v>8324</v>
      </c>
      <c r="S1325" s="10">
        <f t="shared" si="122"/>
        <v>42451.490115740737</v>
      </c>
      <c r="T1325" s="10">
        <f t="shared" si="123"/>
        <v>42486.079861111109</v>
      </c>
      <c r="U1325" s="9">
        <f t="shared" si="124"/>
        <v>34</v>
      </c>
      <c r="V1325">
        <f>D1325*VLOOKUP(H1325,CURR,2)</f>
        <v>15000</v>
      </c>
      <c r="W1325">
        <f>E1325*VLOOKUP(H1325,CURR,2)</f>
        <v>1332</v>
      </c>
      <c r="X1325" s="11">
        <f t="shared" si="125"/>
        <v>8.8800000000000004E-2</v>
      </c>
    </row>
    <row r="1326" spans="1:2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9">
        <f t="shared" si="121"/>
        <v>54.666666666666664</v>
      </c>
      <c r="Q1326" t="s">
        <v>8322</v>
      </c>
      <c r="R1326" t="s">
        <v>8324</v>
      </c>
      <c r="S1326" s="10">
        <f t="shared" si="122"/>
        <v>42626.425370370365</v>
      </c>
      <c r="T1326" s="10">
        <f t="shared" si="123"/>
        <v>42656.425370370365</v>
      </c>
      <c r="U1326" s="9">
        <f t="shared" si="124"/>
        <v>30</v>
      </c>
      <c r="V1326">
        <f>D1326*VLOOKUP(H1326,CURR,2)</f>
        <v>50000</v>
      </c>
      <c r="W1326">
        <f>E1326*VLOOKUP(H1326,CURR,2)</f>
        <v>4920</v>
      </c>
      <c r="X1326" s="11">
        <f t="shared" si="125"/>
        <v>9.8400000000000001E-2</v>
      </c>
    </row>
    <row r="1327" spans="1:2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9">
        <f t="shared" si="121"/>
        <v>60.75</v>
      </c>
      <c r="Q1327" t="s">
        <v>8322</v>
      </c>
      <c r="R1327" t="s">
        <v>8324</v>
      </c>
      <c r="S1327" s="10">
        <f t="shared" si="122"/>
        <v>42703.877719907403</v>
      </c>
      <c r="T1327" s="10">
        <f t="shared" si="123"/>
        <v>42733.877719907403</v>
      </c>
      <c r="U1327" s="9">
        <f t="shared" si="124"/>
        <v>30</v>
      </c>
      <c r="V1327">
        <f>D1327*VLOOKUP(H1327,CURR,2)</f>
        <v>20000</v>
      </c>
      <c r="W1327">
        <f>E1327*VLOOKUP(H1327,CURR,2)</f>
        <v>486</v>
      </c>
      <c r="X1327" s="11">
        <f t="shared" si="125"/>
        <v>2.4299999999999999E-2</v>
      </c>
    </row>
    <row r="1328" spans="1:2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9">
        <f t="shared" si="121"/>
        <v>102.72727272727273</v>
      </c>
      <c r="Q1328" t="s">
        <v>8322</v>
      </c>
      <c r="R1328" t="s">
        <v>8324</v>
      </c>
      <c r="S1328" s="10">
        <f t="shared" si="122"/>
        <v>41974.583657407406</v>
      </c>
      <c r="T1328" s="10">
        <f t="shared" si="123"/>
        <v>42019.583657407406</v>
      </c>
      <c r="U1328" s="9">
        <f t="shared" si="124"/>
        <v>45</v>
      </c>
      <c r="V1328">
        <f>D1328*VLOOKUP(H1328,CURR,2)</f>
        <v>100000</v>
      </c>
      <c r="W1328">
        <f>E1328*VLOOKUP(H1328,CURR,2)</f>
        <v>1130</v>
      </c>
      <c r="X1328" s="11">
        <f t="shared" si="125"/>
        <v>1.1299999999999999E-2</v>
      </c>
    </row>
    <row r="1329" spans="1:2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9">
        <f t="shared" si="121"/>
        <v>41.585365853658537</v>
      </c>
      <c r="Q1329" t="s">
        <v>8322</v>
      </c>
      <c r="R1329" t="s">
        <v>8324</v>
      </c>
      <c r="S1329" s="10">
        <f t="shared" si="122"/>
        <v>42123.470312500001</v>
      </c>
      <c r="T1329" s="10">
        <f t="shared" si="123"/>
        <v>42153.470312500001</v>
      </c>
      <c r="U1329" s="9">
        <f t="shared" si="124"/>
        <v>30</v>
      </c>
      <c r="V1329">
        <f>D1329*VLOOKUP(H1329,CURR,2)</f>
        <v>48000</v>
      </c>
      <c r="W1329">
        <f>E1329*VLOOKUP(H1329,CURR,2)</f>
        <v>1705</v>
      </c>
      <c r="X1329" s="11">
        <f t="shared" si="125"/>
        <v>3.5520833333333335E-2</v>
      </c>
    </row>
    <row r="1330" spans="1:2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9">
        <f t="shared" si="121"/>
        <v>116.53333333333333</v>
      </c>
      <c r="Q1330" t="s">
        <v>8322</v>
      </c>
      <c r="R1330" t="s">
        <v>8324</v>
      </c>
      <c r="S1330" s="10">
        <f t="shared" si="122"/>
        <v>42612.434421296297</v>
      </c>
      <c r="T1330" s="10">
        <f t="shared" si="123"/>
        <v>42657.434421296297</v>
      </c>
      <c r="U1330" s="9">
        <f t="shared" si="124"/>
        <v>45</v>
      </c>
      <c r="V1330">
        <f>D1330*VLOOKUP(H1330,CURR,2)</f>
        <v>75000</v>
      </c>
      <c r="W1330">
        <f>E1330*VLOOKUP(H1330,CURR,2)</f>
        <v>1748</v>
      </c>
      <c r="X1330" s="11">
        <f t="shared" si="125"/>
        <v>2.3306666666666667E-2</v>
      </c>
    </row>
    <row r="1331" spans="1:2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9">
        <f t="shared" si="121"/>
        <v>45.333333333333336</v>
      </c>
      <c r="Q1331" t="s">
        <v>8322</v>
      </c>
      <c r="R1331" t="s">
        <v>8324</v>
      </c>
      <c r="S1331" s="10">
        <f t="shared" si="122"/>
        <v>41935.013252314813</v>
      </c>
      <c r="T1331" s="10">
        <f t="shared" si="123"/>
        <v>41975.054918981477</v>
      </c>
      <c r="U1331" s="9">
        <f t="shared" si="124"/>
        <v>40</v>
      </c>
      <c r="V1331">
        <f>D1331*VLOOKUP(H1331,CURR,2)</f>
        <v>50000</v>
      </c>
      <c r="W1331">
        <f>E1331*VLOOKUP(H1331,CURR,2)</f>
        <v>408</v>
      </c>
      <c r="X1331" s="11">
        <f t="shared" si="125"/>
        <v>8.1600000000000006E-3</v>
      </c>
    </row>
    <row r="1332" spans="1:2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9">
        <f t="shared" si="121"/>
        <v>157.46</v>
      </c>
      <c r="Q1332" t="s">
        <v>8322</v>
      </c>
      <c r="R1332" t="s">
        <v>8324</v>
      </c>
      <c r="S1332" s="10">
        <f t="shared" si="122"/>
        <v>42522.068391203698</v>
      </c>
      <c r="T1332" s="10">
        <f t="shared" si="123"/>
        <v>42552.958333333336</v>
      </c>
      <c r="U1332" s="9">
        <f t="shared" si="124"/>
        <v>30</v>
      </c>
      <c r="V1332">
        <f>D1332*VLOOKUP(H1332,CURR,2)</f>
        <v>35000</v>
      </c>
      <c r="W1332">
        <f>E1332*VLOOKUP(H1332,CURR,2)</f>
        <v>7873</v>
      </c>
      <c r="X1332" s="11">
        <f t="shared" si="125"/>
        <v>0.22494285714285714</v>
      </c>
    </row>
    <row r="1333" spans="1:2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9">
        <f t="shared" si="121"/>
        <v>100.5</v>
      </c>
      <c r="Q1333" t="s">
        <v>8322</v>
      </c>
      <c r="R1333" t="s">
        <v>8324</v>
      </c>
      <c r="S1333" s="10">
        <f t="shared" si="122"/>
        <v>42569.295763888884</v>
      </c>
      <c r="T1333" s="10">
        <f t="shared" si="123"/>
        <v>42599.295763888884</v>
      </c>
      <c r="U1333" s="9">
        <f t="shared" si="124"/>
        <v>30</v>
      </c>
      <c r="V1333">
        <f>D1333*VLOOKUP(H1333,CURR,2)</f>
        <v>250000</v>
      </c>
      <c r="W1333">
        <f>E1333*VLOOKUP(H1333,CURR,2)</f>
        <v>3417</v>
      </c>
      <c r="X1333" s="11">
        <f t="shared" si="125"/>
        <v>1.3668E-2</v>
      </c>
    </row>
    <row r="1334" spans="1:2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 t="e">
        <f t="shared" si="121"/>
        <v>#DIV/0!</v>
      </c>
      <c r="Q1334" t="s">
        <v>8322</v>
      </c>
      <c r="R1334" t="s">
        <v>8324</v>
      </c>
      <c r="S1334" s="10">
        <f t="shared" si="122"/>
        <v>42731.851944444446</v>
      </c>
      <c r="T1334" s="10">
        <f t="shared" si="123"/>
        <v>42761.851944444446</v>
      </c>
      <c r="U1334" s="9">
        <f t="shared" si="124"/>
        <v>30</v>
      </c>
      <c r="V1334">
        <f>D1334*VLOOKUP(H1334,CURR,2)</f>
        <v>10115</v>
      </c>
      <c r="W1334">
        <f>E1334*VLOOKUP(H1334,CURR,2)</f>
        <v>0</v>
      </c>
      <c r="X1334" s="11">
        <f t="shared" si="125"/>
        <v>0</v>
      </c>
    </row>
    <row r="1335" spans="1:2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 t="e">
        <f t="shared" si="121"/>
        <v>#DIV/0!</v>
      </c>
      <c r="Q1335" t="s">
        <v>8322</v>
      </c>
      <c r="R1335" t="s">
        <v>8324</v>
      </c>
      <c r="S1335" s="10">
        <f t="shared" si="122"/>
        <v>41805.8984375</v>
      </c>
      <c r="T1335" s="10">
        <f t="shared" si="123"/>
        <v>41835.8984375</v>
      </c>
      <c r="U1335" s="9">
        <f t="shared" si="124"/>
        <v>30</v>
      </c>
      <c r="V1335">
        <f>D1335*VLOOKUP(H1335,CURR,2)</f>
        <v>1800</v>
      </c>
      <c r="W1335">
        <f>E1335*VLOOKUP(H1335,CURR,2)</f>
        <v>0</v>
      </c>
      <c r="X1335" s="11">
        <f t="shared" si="125"/>
        <v>0</v>
      </c>
    </row>
    <row r="1336" spans="1:2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9">
        <f t="shared" si="121"/>
        <v>51.822463768115945</v>
      </c>
      <c r="Q1336" t="s">
        <v>8322</v>
      </c>
      <c r="R1336" t="s">
        <v>8324</v>
      </c>
      <c r="S1336" s="10">
        <f t="shared" si="122"/>
        <v>42410.565821759257</v>
      </c>
      <c r="T1336" s="10">
        <f t="shared" si="123"/>
        <v>42440.565821759257</v>
      </c>
      <c r="U1336" s="9">
        <f t="shared" si="124"/>
        <v>30</v>
      </c>
      <c r="V1336">
        <f>D1336*VLOOKUP(H1336,CURR,2)</f>
        <v>133000</v>
      </c>
      <c r="W1336">
        <f>E1336*VLOOKUP(H1336,CURR,2)</f>
        <v>14303</v>
      </c>
      <c r="X1336" s="11">
        <f t="shared" si="125"/>
        <v>0.10754135338345865</v>
      </c>
    </row>
    <row r="1337" spans="1:2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9">
        <f t="shared" si="121"/>
        <v>308.75</v>
      </c>
      <c r="Q1337" t="s">
        <v>8322</v>
      </c>
      <c r="R1337" t="s">
        <v>8324</v>
      </c>
      <c r="S1337" s="10">
        <f t="shared" si="122"/>
        <v>42313.728032407402</v>
      </c>
      <c r="T1337" s="10">
        <f t="shared" si="123"/>
        <v>42343.728032407402</v>
      </c>
      <c r="U1337" s="9">
        <f t="shared" si="124"/>
        <v>30</v>
      </c>
      <c r="V1337">
        <f>D1337*VLOOKUP(H1337,CURR,2)</f>
        <v>25000</v>
      </c>
      <c r="W1337">
        <f>E1337*VLOOKUP(H1337,CURR,2)</f>
        <v>4940</v>
      </c>
      <c r="X1337" s="11">
        <f t="shared" si="125"/>
        <v>0.1976</v>
      </c>
    </row>
    <row r="1338" spans="1:2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9">
        <f t="shared" si="121"/>
        <v>379.22767857142856</v>
      </c>
      <c r="Q1338" t="s">
        <v>8322</v>
      </c>
      <c r="R1338" t="s">
        <v>8324</v>
      </c>
      <c r="S1338" s="10">
        <f t="shared" si="122"/>
        <v>41955.655416666668</v>
      </c>
      <c r="T1338" s="10">
        <f t="shared" si="123"/>
        <v>41990.655416666668</v>
      </c>
      <c r="U1338" s="9">
        <f t="shared" si="124"/>
        <v>35</v>
      </c>
      <c r="V1338">
        <f>D1338*VLOOKUP(H1338,CURR,2)</f>
        <v>100000</v>
      </c>
      <c r="W1338">
        <f>E1338*VLOOKUP(H1338,CURR,2)</f>
        <v>84947</v>
      </c>
      <c r="X1338" s="11">
        <f t="shared" si="125"/>
        <v>0.84946999999999995</v>
      </c>
    </row>
    <row r="1339" spans="1:2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9">
        <f t="shared" si="121"/>
        <v>176.36428571428573</v>
      </c>
      <c r="Q1339" t="s">
        <v>8322</v>
      </c>
      <c r="R1339" t="s">
        <v>8324</v>
      </c>
      <c r="S1339" s="10">
        <f t="shared" si="122"/>
        <v>42767.368969907409</v>
      </c>
      <c r="T1339" s="10">
        <f t="shared" si="123"/>
        <v>42797.368969907409</v>
      </c>
      <c r="U1339" s="9">
        <f t="shared" si="124"/>
        <v>30</v>
      </c>
      <c r="V1339">
        <f>D1339*VLOOKUP(H1339,CURR,2)</f>
        <v>50000</v>
      </c>
      <c r="W1339">
        <f>E1339*VLOOKUP(H1339,CURR,2)</f>
        <v>24691</v>
      </c>
      <c r="X1339" s="11">
        <f t="shared" si="125"/>
        <v>0.49381999999999998</v>
      </c>
    </row>
    <row r="1340" spans="1:2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9">
        <f t="shared" si="121"/>
        <v>66.066666666666663</v>
      </c>
      <c r="Q1340" t="s">
        <v>8322</v>
      </c>
      <c r="R1340" t="s">
        <v>8324</v>
      </c>
      <c r="S1340" s="10">
        <f t="shared" si="122"/>
        <v>42188.595289351848</v>
      </c>
      <c r="T1340" s="10">
        <f t="shared" si="123"/>
        <v>42218.595289351848</v>
      </c>
      <c r="U1340" s="9">
        <f t="shared" si="124"/>
        <v>30</v>
      </c>
      <c r="V1340">
        <f>D1340*VLOOKUP(H1340,CURR,2)</f>
        <v>30000</v>
      </c>
      <c r="W1340">
        <f>E1340*VLOOKUP(H1340,CURR,2)</f>
        <v>991</v>
      </c>
      <c r="X1340" s="11">
        <f t="shared" si="125"/>
        <v>3.3033333333333331E-2</v>
      </c>
    </row>
    <row r="1341" spans="1:2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9">
        <f t="shared" si="121"/>
        <v>89.648648648648646</v>
      </c>
      <c r="Q1341" t="s">
        <v>8322</v>
      </c>
      <c r="R1341" t="s">
        <v>8324</v>
      </c>
      <c r="S1341" s="10">
        <f t="shared" si="122"/>
        <v>41936.438831018517</v>
      </c>
      <c r="T1341" s="10">
        <f t="shared" si="123"/>
        <v>41981.480497685181</v>
      </c>
      <c r="U1341" s="9">
        <f t="shared" si="124"/>
        <v>45</v>
      </c>
      <c r="V1341">
        <f>D1341*VLOOKUP(H1341,CURR,2)</f>
        <v>50000</v>
      </c>
      <c r="W1341">
        <f>E1341*VLOOKUP(H1341,CURR,2)</f>
        <v>3317</v>
      </c>
      <c r="X1341" s="11">
        <f t="shared" si="125"/>
        <v>6.6339999999999996E-2</v>
      </c>
    </row>
    <row r="1342" spans="1:2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 t="e">
        <f t="shared" si="121"/>
        <v>#DIV/0!</v>
      </c>
      <c r="Q1342" t="s">
        <v>8322</v>
      </c>
      <c r="R1342" t="s">
        <v>8324</v>
      </c>
      <c r="S1342" s="10">
        <f t="shared" si="122"/>
        <v>41836.387187499997</v>
      </c>
      <c r="T1342" s="10">
        <f t="shared" si="123"/>
        <v>41866.387187499997</v>
      </c>
      <c r="U1342" s="9">
        <f t="shared" si="124"/>
        <v>30</v>
      </c>
      <c r="V1342">
        <f>D1342*VLOOKUP(H1342,CURR,2)</f>
        <v>1680</v>
      </c>
      <c r="W1342">
        <f>E1342*VLOOKUP(H1342,CURR,2)</f>
        <v>0</v>
      </c>
      <c r="X1342" s="11">
        <f t="shared" si="125"/>
        <v>0</v>
      </c>
    </row>
    <row r="1343" spans="1:2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9">
        <f t="shared" si="121"/>
        <v>382.39130434782606</v>
      </c>
      <c r="Q1343" t="s">
        <v>8322</v>
      </c>
      <c r="R1343" t="s">
        <v>8324</v>
      </c>
      <c r="S1343" s="10">
        <f t="shared" si="122"/>
        <v>42612.415706018517</v>
      </c>
      <c r="T1343" s="10">
        <f t="shared" si="123"/>
        <v>42644.415706018517</v>
      </c>
      <c r="U1343" s="9">
        <f t="shared" si="124"/>
        <v>32</v>
      </c>
      <c r="V1343">
        <f>D1343*VLOOKUP(H1343,CURR,2)</f>
        <v>32000</v>
      </c>
      <c r="W1343">
        <f>E1343*VLOOKUP(H1343,CURR,2)</f>
        <v>22515.200000000001</v>
      </c>
      <c r="X1343" s="11">
        <f t="shared" si="125"/>
        <v>0.7036</v>
      </c>
    </row>
    <row r="1344" spans="1:2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9">
        <f t="shared" si="121"/>
        <v>100</v>
      </c>
      <c r="Q1344" t="s">
        <v>8322</v>
      </c>
      <c r="R1344" t="s">
        <v>8324</v>
      </c>
      <c r="S1344" s="10">
        <f t="shared" si="122"/>
        <v>42172.608090277776</v>
      </c>
      <c r="T1344" s="10">
        <f t="shared" si="123"/>
        <v>42202.608090277776</v>
      </c>
      <c r="U1344" s="9">
        <f t="shared" si="124"/>
        <v>30</v>
      </c>
      <c r="V1344">
        <f>D1344*VLOOKUP(H1344,CURR,2)</f>
        <v>50000</v>
      </c>
      <c r="W1344">
        <f>E1344*VLOOKUP(H1344,CURR,2)</f>
        <v>100</v>
      </c>
      <c r="X1344" s="11">
        <f t="shared" si="125"/>
        <v>2E-3</v>
      </c>
    </row>
    <row r="1345" spans="1:2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9">
        <f t="shared" si="121"/>
        <v>158.35603715170279</v>
      </c>
      <c r="Q1345" t="s">
        <v>8322</v>
      </c>
      <c r="R1345" t="s">
        <v>8324</v>
      </c>
      <c r="S1345" s="10">
        <f t="shared" si="122"/>
        <v>42542.318090277775</v>
      </c>
      <c r="T1345" s="10">
        <f t="shared" si="123"/>
        <v>42600.957638888889</v>
      </c>
      <c r="U1345" s="9">
        <f t="shared" si="124"/>
        <v>58</v>
      </c>
      <c r="V1345">
        <f>D1345*VLOOKUP(H1345,CURR,2)</f>
        <v>50000</v>
      </c>
      <c r="W1345">
        <f>E1345*VLOOKUP(H1345,CURR,2)</f>
        <v>51149</v>
      </c>
      <c r="X1345" s="11">
        <f t="shared" si="125"/>
        <v>1.02298</v>
      </c>
    </row>
    <row r="1346" spans="1:2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9">
        <f t="shared" si="121"/>
        <v>40.762589928057551</v>
      </c>
      <c r="Q1346" t="s">
        <v>8325</v>
      </c>
      <c r="R1346" t="s">
        <v>8326</v>
      </c>
      <c r="S1346" s="10">
        <f t="shared" si="122"/>
        <v>42522.581469907404</v>
      </c>
      <c r="T1346" s="10">
        <f t="shared" si="123"/>
        <v>42551.581469907404</v>
      </c>
      <c r="U1346" s="9">
        <f t="shared" si="124"/>
        <v>29</v>
      </c>
      <c r="V1346">
        <f>D1346*VLOOKUP(H1346,CURR,2)</f>
        <v>1140</v>
      </c>
      <c r="W1346">
        <f>E1346*VLOOKUP(H1346,CURR,2)</f>
        <v>4306.16</v>
      </c>
      <c r="X1346" s="11">
        <f t="shared" si="125"/>
        <v>3.777333333333333</v>
      </c>
    </row>
    <row r="1347" spans="1:2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E1347/D1347*100</f>
        <v>125</v>
      </c>
      <c r="P1347" s="9">
        <f t="shared" ref="P1347:P1410" si="127">E1347/L1347</f>
        <v>53.571428571428569</v>
      </c>
      <c r="Q1347" t="s">
        <v>8325</v>
      </c>
      <c r="R1347" t="s">
        <v>8326</v>
      </c>
      <c r="S1347" s="10">
        <f t="shared" ref="S1347:S1410" si="128">(J1347/86400)+25569+(-5/24)</f>
        <v>41799.606006944443</v>
      </c>
      <c r="T1347" s="10">
        <f t="shared" ref="T1347:T1410" si="129">(I1347/86400)+25569+(-5/24)</f>
        <v>41834.606006944443</v>
      </c>
      <c r="U1347" s="9">
        <f t="shared" ref="U1347:U1410" si="130">INT(T1347-S1347)</f>
        <v>35</v>
      </c>
      <c r="V1347">
        <f>D1347*VLOOKUP(H1347,CURR,2)</f>
        <v>300</v>
      </c>
      <c r="W1347">
        <f>E1347*VLOOKUP(H1347,CURR,2)</f>
        <v>375</v>
      </c>
      <c r="X1347" s="11">
        <f t="shared" ref="X1347:X1410" si="131">W1347/V1347</f>
        <v>1.25</v>
      </c>
    </row>
    <row r="1348" spans="1:2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9">
        <f t="shared" si="127"/>
        <v>48.449664429530202</v>
      </c>
      <c r="Q1348" t="s">
        <v>8325</v>
      </c>
      <c r="R1348" t="s">
        <v>8326</v>
      </c>
      <c r="S1348" s="10">
        <f t="shared" si="128"/>
        <v>41421.867488425924</v>
      </c>
      <c r="T1348" s="10">
        <f t="shared" si="129"/>
        <v>41451.867488425924</v>
      </c>
      <c r="U1348" s="9">
        <f t="shared" si="130"/>
        <v>30</v>
      </c>
      <c r="V1348">
        <f>D1348*VLOOKUP(H1348,CURR,2)</f>
        <v>4900</v>
      </c>
      <c r="W1348">
        <f>E1348*VLOOKUP(H1348,CURR,2)</f>
        <v>7219</v>
      </c>
      <c r="X1348" s="11">
        <f t="shared" si="131"/>
        <v>1.473265306122449</v>
      </c>
    </row>
    <row r="1349" spans="1:2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9">
        <f t="shared" si="127"/>
        <v>82.41935483870968</v>
      </c>
      <c r="Q1349" t="s">
        <v>8325</v>
      </c>
      <c r="R1349" t="s">
        <v>8326</v>
      </c>
      <c r="S1349" s="10">
        <f t="shared" si="128"/>
        <v>42040.429687499993</v>
      </c>
      <c r="T1349" s="10">
        <f t="shared" si="129"/>
        <v>42070.429687499993</v>
      </c>
      <c r="U1349" s="9">
        <f t="shared" si="130"/>
        <v>30</v>
      </c>
      <c r="V1349">
        <f>D1349*VLOOKUP(H1349,CURR,2)</f>
        <v>2500</v>
      </c>
      <c r="W1349">
        <f>E1349*VLOOKUP(H1349,CURR,2)</f>
        <v>2555</v>
      </c>
      <c r="X1349" s="11">
        <f t="shared" si="131"/>
        <v>1.022</v>
      </c>
    </row>
    <row r="1350" spans="1:2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9">
        <f t="shared" si="127"/>
        <v>230.19230769230768</v>
      </c>
      <c r="Q1350" t="s">
        <v>8325</v>
      </c>
      <c r="R1350" t="s">
        <v>8326</v>
      </c>
      <c r="S1350" s="10">
        <f t="shared" si="128"/>
        <v>41963.297835648147</v>
      </c>
      <c r="T1350" s="10">
        <f t="shared" si="129"/>
        <v>41991.297835648147</v>
      </c>
      <c r="U1350" s="9">
        <f t="shared" si="130"/>
        <v>28</v>
      </c>
      <c r="V1350">
        <f>D1350*VLOOKUP(H1350,CURR,2)</f>
        <v>5875</v>
      </c>
      <c r="W1350">
        <f>E1350*VLOOKUP(H1350,CURR,2)</f>
        <v>5985</v>
      </c>
      <c r="X1350" s="11">
        <f t="shared" si="131"/>
        <v>1.018723404255319</v>
      </c>
    </row>
    <row r="1351" spans="1:2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9">
        <f t="shared" si="127"/>
        <v>59.360465116279073</v>
      </c>
      <c r="Q1351" t="s">
        <v>8325</v>
      </c>
      <c r="R1351" t="s">
        <v>8326</v>
      </c>
      <c r="S1351" s="10">
        <f t="shared" si="128"/>
        <v>42317.124247685184</v>
      </c>
      <c r="T1351" s="10">
        <f t="shared" si="129"/>
        <v>42354.082638888889</v>
      </c>
      <c r="U1351" s="9">
        <f t="shared" si="130"/>
        <v>36</v>
      </c>
      <c r="V1351">
        <f>D1351*VLOOKUP(H1351,CURR,2)</f>
        <v>3800</v>
      </c>
      <c r="W1351">
        <f>E1351*VLOOKUP(H1351,CURR,2)</f>
        <v>7759.6</v>
      </c>
      <c r="X1351" s="11">
        <f t="shared" si="131"/>
        <v>2.0420000000000003</v>
      </c>
    </row>
    <row r="1352" spans="1:2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9">
        <f t="shared" si="127"/>
        <v>66.698717948717942</v>
      </c>
      <c r="Q1352" t="s">
        <v>8325</v>
      </c>
      <c r="R1352" t="s">
        <v>8326</v>
      </c>
      <c r="S1352" s="10">
        <f t="shared" si="128"/>
        <v>42333.804791666662</v>
      </c>
      <c r="T1352" s="10">
        <f t="shared" si="129"/>
        <v>42363.804791666662</v>
      </c>
      <c r="U1352" s="9">
        <f t="shared" si="130"/>
        <v>30</v>
      </c>
      <c r="V1352">
        <f>D1352*VLOOKUP(H1352,CURR,2)</f>
        <v>5000</v>
      </c>
      <c r="W1352">
        <f>E1352*VLOOKUP(H1352,CURR,2)</f>
        <v>5202.5</v>
      </c>
      <c r="X1352" s="11">
        <f t="shared" si="131"/>
        <v>1.0405</v>
      </c>
    </row>
    <row r="1353" spans="1:2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9">
        <f t="shared" si="127"/>
        <v>168.77500000000001</v>
      </c>
      <c r="Q1353" t="s">
        <v>8325</v>
      </c>
      <c r="R1353" t="s">
        <v>8326</v>
      </c>
      <c r="S1353" s="10">
        <f t="shared" si="128"/>
        <v>42382.531759259255</v>
      </c>
      <c r="T1353" s="10">
        <f t="shared" si="129"/>
        <v>42412.531759259255</v>
      </c>
      <c r="U1353" s="9">
        <f t="shared" si="130"/>
        <v>30</v>
      </c>
      <c r="V1353">
        <f>D1353*VLOOKUP(H1353,CURR,2)</f>
        <v>20000</v>
      </c>
      <c r="W1353">
        <f>E1353*VLOOKUP(H1353,CURR,2)</f>
        <v>20253</v>
      </c>
      <c r="X1353" s="11">
        <f t="shared" si="131"/>
        <v>1.0126500000000001</v>
      </c>
    </row>
    <row r="1354" spans="1:2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9">
        <f t="shared" si="127"/>
        <v>59.973568281938327</v>
      </c>
      <c r="Q1354" t="s">
        <v>8325</v>
      </c>
      <c r="R1354" t="s">
        <v>8326</v>
      </c>
      <c r="S1354" s="10">
        <f t="shared" si="128"/>
        <v>42200.369976851849</v>
      </c>
      <c r="T1354" s="10">
        <f t="shared" si="129"/>
        <v>42251.957638888889</v>
      </c>
      <c r="U1354" s="9">
        <f t="shared" si="130"/>
        <v>51</v>
      </c>
      <c r="V1354">
        <f>D1354*VLOOKUP(H1354,CURR,2)</f>
        <v>10000</v>
      </c>
      <c r="W1354">
        <f>E1354*VLOOKUP(H1354,CURR,2)</f>
        <v>13614</v>
      </c>
      <c r="X1354" s="11">
        <f t="shared" si="131"/>
        <v>1.3613999999999999</v>
      </c>
    </row>
    <row r="1355" spans="1:2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9">
        <f t="shared" si="127"/>
        <v>31.80952380952381</v>
      </c>
      <c r="Q1355" t="s">
        <v>8325</v>
      </c>
      <c r="R1355" t="s">
        <v>8326</v>
      </c>
      <c r="S1355" s="10">
        <f t="shared" si="128"/>
        <v>41308.909583333334</v>
      </c>
      <c r="T1355" s="10">
        <f t="shared" si="129"/>
        <v>41343.791666666664</v>
      </c>
      <c r="U1355" s="9">
        <f t="shared" si="130"/>
        <v>34</v>
      </c>
      <c r="V1355">
        <f>D1355*VLOOKUP(H1355,CURR,2)</f>
        <v>1000</v>
      </c>
      <c r="W1355">
        <f>E1355*VLOOKUP(H1355,CURR,2)</f>
        <v>1336</v>
      </c>
      <c r="X1355" s="11">
        <f t="shared" si="131"/>
        <v>1.3360000000000001</v>
      </c>
    </row>
    <row r="1356" spans="1:2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9">
        <f t="shared" si="127"/>
        <v>24.421875</v>
      </c>
      <c r="Q1356" t="s">
        <v>8325</v>
      </c>
      <c r="R1356" t="s">
        <v>8326</v>
      </c>
      <c r="S1356" s="10">
        <f t="shared" si="128"/>
        <v>42502.599293981482</v>
      </c>
      <c r="T1356" s="10">
        <f t="shared" si="129"/>
        <v>42532.599293981482</v>
      </c>
      <c r="U1356" s="9">
        <f t="shared" si="130"/>
        <v>30</v>
      </c>
      <c r="V1356">
        <f>D1356*VLOOKUP(H1356,CURR,2)</f>
        <v>1536</v>
      </c>
      <c r="W1356">
        <f>E1356*VLOOKUP(H1356,CURR,2)</f>
        <v>2000.64</v>
      </c>
      <c r="X1356" s="11">
        <f t="shared" si="131"/>
        <v>1.3025</v>
      </c>
    </row>
    <row r="1357" spans="1:2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9">
        <f t="shared" si="127"/>
        <v>25.347107438016529</v>
      </c>
      <c r="Q1357" t="s">
        <v>8325</v>
      </c>
      <c r="R1357" t="s">
        <v>8326</v>
      </c>
      <c r="S1357" s="10">
        <f t="shared" si="128"/>
        <v>41213.046354166661</v>
      </c>
      <c r="T1357" s="10">
        <f t="shared" si="129"/>
        <v>41243.208333333328</v>
      </c>
      <c r="U1357" s="9">
        <f t="shared" si="130"/>
        <v>30</v>
      </c>
      <c r="V1357">
        <f>D1357*VLOOKUP(H1357,CURR,2)</f>
        <v>3200</v>
      </c>
      <c r="W1357">
        <f>E1357*VLOOKUP(H1357,CURR,2)</f>
        <v>3925.76</v>
      </c>
      <c r="X1357" s="11">
        <f t="shared" si="131"/>
        <v>1.2268000000000001</v>
      </c>
    </row>
    <row r="1358" spans="1:2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9">
        <f t="shared" si="127"/>
        <v>71.443218390804603</v>
      </c>
      <c r="Q1358" t="s">
        <v>8325</v>
      </c>
      <c r="R1358" t="s">
        <v>8326</v>
      </c>
      <c r="S1358" s="10">
        <f t="shared" si="128"/>
        <v>41429.830555555549</v>
      </c>
      <c r="T1358" s="10">
        <f t="shared" si="129"/>
        <v>41459.830555555549</v>
      </c>
      <c r="U1358" s="9">
        <f t="shared" si="130"/>
        <v>30</v>
      </c>
      <c r="V1358">
        <f>D1358*VLOOKUP(H1358,CURR,2)</f>
        <v>3400</v>
      </c>
      <c r="W1358">
        <f>E1358*VLOOKUP(H1358,CURR,2)</f>
        <v>6215.56</v>
      </c>
      <c r="X1358" s="11">
        <f t="shared" si="131"/>
        <v>1.8281058823529412</v>
      </c>
    </row>
    <row r="1359" spans="1:2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9">
        <f t="shared" si="127"/>
        <v>38.553846153846152</v>
      </c>
      <c r="Q1359" t="s">
        <v>8325</v>
      </c>
      <c r="R1359" t="s">
        <v>8326</v>
      </c>
      <c r="S1359" s="10">
        <f t="shared" si="128"/>
        <v>41304.753900462958</v>
      </c>
      <c r="T1359" s="10">
        <f t="shared" si="129"/>
        <v>41334.040972222218</v>
      </c>
      <c r="U1359" s="9">
        <f t="shared" si="130"/>
        <v>29</v>
      </c>
      <c r="V1359">
        <f>D1359*VLOOKUP(H1359,CURR,2)</f>
        <v>2000</v>
      </c>
      <c r="W1359">
        <f>E1359*VLOOKUP(H1359,CURR,2)</f>
        <v>2506</v>
      </c>
      <c r="X1359" s="11">
        <f t="shared" si="131"/>
        <v>1.2529999999999999</v>
      </c>
    </row>
    <row r="1360" spans="1:2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9">
        <f t="shared" si="127"/>
        <v>68.367346938775512</v>
      </c>
      <c r="Q1360" t="s">
        <v>8325</v>
      </c>
      <c r="R1360" t="s">
        <v>8326</v>
      </c>
      <c r="S1360" s="10">
        <f t="shared" si="128"/>
        <v>40689.362534722219</v>
      </c>
      <c r="T1360" s="10">
        <f t="shared" si="129"/>
        <v>40719.362534722219</v>
      </c>
      <c r="U1360" s="9">
        <f t="shared" si="130"/>
        <v>30</v>
      </c>
      <c r="V1360">
        <f>D1360*VLOOKUP(H1360,CURR,2)</f>
        <v>3000</v>
      </c>
      <c r="W1360">
        <f>E1360*VLOOKUP(H1360,CURR,2)</f>
        <v>3350</v>
      </c>
      <c r="X1360" s="11">
        <f t="shared" si="131"/>
        <v>1.1166666666666667</v>
      </c>
    </row>
    <row r="1361" spans="1:2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9">
        <f t="shared" si="127"/>
        <v>40.210526315789473</v>
      </c>
      <c r="Q1361" t="s">
        <v>8325</v>
      </c>
      <c r="R1361" t="s">
        <v>8326</v>
      </c>
      <c r="S1361" s="10">
        <f t="shared" si="128"/>
        <v>40668.606365740736</v>
      </c>
      <c r="T1361" s="10">
        <f t="shared" si="129"/>
        <v>40730.606365740736</v>
      </c>
      <c r="U1361" s="9">
        <f t="shared" si="130"/>
        <v>62</v>
      </c>
      <c r="V1361">
        <f>D1361*VLOOKUP(H1361,CURR,2)</f>
        <v>660</v>
      </c>
      <c r="W1361">
        <f>E1361*VLOOKUP(H1361,CURR,2)</f>
        <v>764</v>
      </c>
      <c r="X1361" s="11">
        <f t="shared" si="131"/>
        <v>1.1575757575757575</v>
      </c>
    </row>
    <row r="1362" spans="1:2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9">
        <f t="shared" si="127"/>
        <v>32.074074074074076</v>
      </c>
      <c r="Q1362" t="s">
        <v>8325</v>
      </c>
      <c r="R1362" t="s">
        <v>8326</v>
      </c>
      <c r="S1362" s="10">
        <f t="shared" si="128"/>
        <v>41095.692361111105</v>
      </c>
      <c r="T1362" s="10">
        <f t="shared" si="129"/>
        <v>41123.692361111105</v>
      </c>
      <c r="U1362" s="9">
        <f t="shared" si="130"/>
        <v>28</v>
      </c>
      <c r="V1362">
        <f>D1362*VLOOKUP(H1362,CURR,2)</f>
        <v>1500</v>
      </c>
      <c r="W1362">
        <f>E1362*VLOOKUP(H1362,CURR,2)</f>
        <v>2598</v>
      </c>
      <c r="X1362" s="11">
        <f t="shared" si="131"/>
        <v>1.732</v>
      </c>
    </row>
    <row r="1363" spans="1:2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9">
        <f t="shared" si="127"/>
        <v>28.632575757575758</v>
      </c>
      <c r="Q1363" t="s">
        <v>8325</v>
      </c>
      <c r="R1363" t="s">
        <v>8326</v>
      </c>
      <c r="S1363" s="10">
        <f t="shared" si="128"/>
        <v>41781.508935185186</v>
      </c>
      <c r="T1363" s="10">
        <f t="shared" si="129"/>
        <v>41811.508935185186</v>
      </c>
      <c r="U1363" s="9">
        <f t="shared" si="130"/>
        <v>30</v>
      </c>
      <c r="V1363">
        <f>D1363*VLOOKUP(H1363,CURR,2)</f>
        <v>7680</v>
      </c>
      <c r="W1363">
        <f>E1363*VLOOKUP(H1363,CURR,2)</f>
        <v>9675.52</v>
      </c>
      <c r="X1363" s="11">
        <f t="shared" si="131"/>
        <v>1.2598333333333334</v>
      </c>
    </row>
    <row r="1364" spans="1:2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9">
        <f t="shared" si="127"/>
        <v>43.64</v>
      </c>
      <c r="Q1364" t="s">
        <v>8325</v>
      </c>
      <c r="R1364" t="s">
        <v>8326</v>
      </c>
      <c r="S1364" s="10">
        <f t="shared" si="128"/>
        <v>41464.726053240738</v>
      </c>
      <c r="T1364" s="10">
        <f t="shared" si="129"/>
        <v>41524.726053240738</v>
      </c>
      <c r="U1364" s="9">
        <f t="shared" si="130"/>
        <v>60</v>
      </c>
      <c r="V1364">
        <f>D1364*VLOOKUP(H1364,CURR,2)</f>
        <v>1000</v>
      </c>
      <c r="W1364">
        <f>E1364*VLOOKUP(H1364,CURR,2)</f>
        <v>1091</v>
      </c>
      <c r="X1364" s="11">
        <f t="shared" si="131"/>
        <v>1.091</v>
      </c>
    </row>
    <row r="1365" spans="1:2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9">
        <f t="shared" si="127"/>
        <v>40</v>
      </c>
      <c r="Q1365" t="s">
        <v>8325</v>
      </c>
      <c r="R1365" t="s">
        <v>8326</v>
      </c>
      <c r="S1365" s="10">
        <f t="shared" si="128"/>
        <v>42396.635729166665</v>
      </c>
      <c r="T1365" s="10">
        <f t="shared" si="129"/>
        <v>42415.124305555553</v>
      </c>
      <c r="U1365" s="9">
        <f t="shared" si="130"/>
        <v>18</v>
      </c>
      <c r="V1365">
        <f>D1365*VLOOKUP(H1365,CURR,2)</f>
        <v>200</v>
      </c>
      <c r="W1365">
        <f>E1365*VLOOKUP(H1365,CURR,2)</f>
        <v>200</v>
      </c>
      <c r="X1365" s="11">
        <f t="shared" si="131"/>
        <v>1</v>
      </c>
    </row>
    <row r="1366" spans="1:2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9">
        <f t="shared" si="127"/>
        <v>346.04166666666669</v>
      </c>
      <c r="Q1366" t="s">
        <v>8328</v>
      </c>
      <c r="R1366" t="s">
        <v>8329</v>
      </c>
      <c r="S1366" s="10">
        <f t="shared" si="128"/>
        <v>41951.487337962964</v>
      </c>
      <c r="T1366" s="10">
        <f t="shared" si="129"/>
        <v>42011.487337962964</v>
      </c>
      <c r="U1366" s="9">
        <f t="shared" si="130"/>
        <v>60</v>
      </c>
      <c r="V1366">
        <f>D1366*VLOOKUP(H1366,CURR,2)</f>
        <v>6300</v>
      </c>
      <c r="W1366">
        <f>E1366*VLOOKUP(H1366,CURR,2)</f>
        <v>7474.5</v>
      </c>
      <c r="X1366" s="11">
        <f t="shared" si="131"/>
        <v>1.1864285714285714</v>
      </c>
    </row>
    <row r="1367" spans="1:2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9">
        <f t="shared" si="127"/>
        <v>81.739130434782609</v>
      </c>
      <c r="Q1367" t="s">
        <v>8328</v>
      </c>
      <c r="R1367" t="s">
        <v>8329</v>
      </c>
      <c r="S1367" s="10">
        <f t="shared" si="128"/>
        <v>42049.524907407402</v>
      </c>
      <c r="T1367" s="10">
        <f t="shared" si="129"/>
        <v>42079.483240740738</v>
      </c>
      <c r="U1367" s="9">
        <f t="shared" si="130"/>
        <v>29</v>
      </c>
      <c r="V1367">
        <f>D1367*VLOOKUP(H1367,CURR,2)</f>
        <v>7500</v>
      </c>
      <c r="W1367">
        <f>E1367*VLOOKUP(H1367,CURR,2)</f>
        <v>7520</v>
      </c>
      <c r="X1367" s="11">
        <f t="shared" si="131"/>
        <v>1.0026666666666666</v>
      </c>
    </row>
    <row r="1368" spans="1:2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9">
        <f t="shared" si="127"/>
        <v>64.535306122448986</v>
      </c>
      <c r="Q1368" t="s">
        <v>8328</v>
      </c>
      <c r="R1368" t="s">
        <v>8329</v>
      </c>
      <c r="S1368" s="10">
        <f t="shared" si="128"/>
        <v>41924.787766203699</v>
      </c>
      <c r="T1368" s="10">
        <f t="shared" si="129"/>
        <v>41969.829432870371</v>
      </c>
      <c r="U1368" s="9">
        <f t="shared" si="130"/>
        <v>45</v>
      </c>
      <c r="V1368">
        <f>D1368*VLOOKUP(H1368,CURR,2)</f>
        <v>7500</v>
      </c>
      <c r="W1368">
        <f>E1368*VLOOKUP(H1368,CURR,2)</f>
        <v>9486.69</v>
      </c>
      <c r="X1368" s="11">
        <f t="shared" si="131"/>
        <v>1.2648920000000001</v>
      </c>
    </row>
    <row r="1369" spans="1:2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9">
        <f t="shared" si="127"/>
        <v>63.477777777777774</v>
      </c>
      <c r="Q1369" t="s">
        <v>8328</v>
      </c>
      <c r="R1369" t="s">
        <v>8329</v>
      </c>
      <c r="S1369" s="10">
        <f t="shared" si="128"/>
        <v>42291.794560185182</v>
      </c>
      <c r="T1369" s="10">
        <f t="shared" si="129"/>
        <v>42321.836226851847</v>
      </c>
      <c r="U1369" s="9">
        <f t="shared" si="130"/>
        <v>30</v>
      </c>
      <c r="V1369">
        <f>D1369*VLOOKUP(H1369,CURR,2)</f>
        <v>5000</v>
      </c>
      <c r="W1369">
        <f>E1369*VLOOKUP(H1369,CURR,2)</f>
        <v>5713</v>
      </c>
      <c r="X1369" s="11">
        <f t="shared" si="131"/>
        <v>1.1426000000000001</v>
      </c>
    </row>
    <row r="1370" spans="1:2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9">
        <f t="shared" si="127"/>
        <v>63.620689655172413</v>
      </c>
      <c r="Q1370" t="s">
        <v>8328</v>
      </c>
      <c r="R1370" t="s">
        <v>8329</v>
      </c>
      <c r="S1370" s="10">
        <f t="shared" si="128"/>
        <v>42145.982569444437</v>
      </c>
      <c r="T1370" s="10">
        <f t="shared" si="129"/>
        <v>42169.982569444437</v>
      </c>
      <c r="U1370" s="9">
        <f t="shared" si="130"/>
        <v>24</v>
      </c>
      <c r="V1370">
        <f>D1370*VLOOKUP(H1370,CURR,2)</f>
        <v>5000</v>
      </c>
      <c r="W1370">
        <f>E1370*VLOOKUP(H1370,CURR,2)</f>
        <v>5535</v>
      </c>
      <c r="X1370" s="11">
        <f t="shared" si="131"/>
        <v>1.107</v>
      </c>
    </row>
    <row r="1371" spans="1:2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9">
        <f t="shared" si="127"/>
        <v>83.967068965517228</v>
      </c>
      <c r="Q1371" t="s">
        <v>8328</v>
      </c>
      <c r="R1371" t="s">
        <v>8329</v>
      </c>
      <c r="S1371" s="10">
        <f t="shared" si="128"/>
        <v>41710.385949074072</v>
      </c>
      <c r="T1371" s="10">
        <f t="shared" si="129"/>
        <v>41740.385949074072</v>
      </c>
      <c r="U1371" s="9">
        <f t="shared" si="130"/>
        <v>30</v>
      </c>
      <c r="V1371">
        <f>D1371*VLOOKUP(H1371,CURR,2)</f>
        <v>32360</v>
      </c>
      <c r="W1371">
        <f>E1371*VLOOKUP(H1371,CURR,2)</f>
        <v>34090.629999999997</v>
      </c>
      <c r="X1371" s="11">
        <f t="shared" si="131"/>
        <v>1.0534805315203954</v>
      </c>
    </row>
    <row r="1372" spans="1:2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9">
        <f t="shared" si="127"/>
        <v>77.75</v>
      </c>
      <c r="Q1372" t="s">
        <v>8328</v>
      </c>
      <c r="R1372" t="s">
        <v>8329</v>
      </c>
      <c r="S1372" s="10">
        <f t="shared" si="128"/>
        <v>41547.795023148145</v>
      </c>
      <c r="T1372" s="10">
        <f t="shared" si="129"/>
        <v>41562.795023148145</v>
      </c>
      <c r="U1372" s="9">
        <f t="shared" si="130"/>
        <v>15</v>
      </c>
      <c r="V1372">
        <f>D1372*VLOOKUP(H1372,CURR,2)</f>
        <v>1500</v>
      </c>
      <c r="W1372">
        <f>E1372*VLOOKUP(H1372,CURR,2)</f>
        <v>1555</v>
      </c>
      <c r="X1372" s="11">
        <f t="shared" si="131"/>
        <v>1.0366666666666666</v>
      </c>
    </row>
    <row r="1373" spans="1:2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9">
        <f t="shared" si="127"/>
        <v>107.07142857142857</v>
      </c>
      <c r="Q1373" t="s">
        <v>8328</v>
      </c>
      <c r="R1373" t="s">
        <v>8329</v>
      </c>
      <c r="S1373" s="10">
        <f t="shared" si="128"/>
        <v>42101.550254629627</v>
      </c>
      <c r="T1373" s="10">
        <f t="shared" si="129"/>
        <v>42131.550254629627</v>
      </c>
      <c r="U1373" s="9">
        <f t="shared" si="130"/>
        <v>30</v>
      </c>
      <c r="V1373">
        <f>D1373*VLOOKUP(H1373,CURR,2)</f>
        <v>6999</v>
      </c>
      <c r="W1373">
        <f>E1373*VLOOKUP(H1373,CURR,2)</f>
        <v>7495</v>
      </c>
      <c r="X1373" s="11">
        <f t="shared" si="131"/>
        <v>1.0708672667523933</v>
      </c>
    </row>
    <row r="1374" spans="1:2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9">
        <f t="shared" si="127"/>
        <v>38.75</v>
      </c>
      <c r="Q1374" t="s">
        <v>8328</v>
      </c>
      <c r="R1374" t="s">
        <v>8329</v>
      </c>
      <c r="S1374" s="10">
        <f t="shared" si="128"/>
        <v>41072.53162037037</v>
      </c>
      <c r="T1374" s="10">
        <f t="shared" si="129"/>
        <v>41102.53162037037</v>
      </c>
      <c r="U1374" s="9">
        <f t="shared" si="130"/>
        <v>30</v>
      </c>
      <c r="V1374">
        <f>D1374*VLOOKUP(H1374,CURR,2)</f>
        <v>500</v>
      </c>
      <c r="W1374">
        <f>E1374*VLOOKUP(H1374,CURR,2)</f>
        <v>620</v>
      </c>
      <c r="X1374" s="11">
        <f t="shared" si="131"/>
        <v>1.24</v>
      </c>
    </row>
    <row r="1375" spans="1:2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9">
        <f t="shared" si="127"/>
        <v>201.94230769230768</v>
      </c>
      <c r="Q1375" t="s">
        <v>8328</v>
      </c>
      <c r="R1375" t="s">
        <v>8329</v>
      </c>
      <c r="S1375" s="10">
        <f t="shared" si="128"/>
        <v>42704.743437499994</v>
      </c>
      <c r="T1375" s="10">
        <f t="shared" si="129"/>
        <v>42734.743437499994</v>
      </c>
      <c r="U1375" s="9">
        <f t="shared" si="130"/>
        <v>30</v>
      </c>
      <c r="V1375">
        <f>D1375*VLOOKUP(H1375,CURR,2)</f>
        <v>10000</v>
      </c>
      <c r="W1375">
        <f>E1375*VLOOKUP(H1375,CURR,2)</f>
        <v>10501</v>
      </c>
      <c r="X1375" s="11">
        <f t="shared" si="131"/>
        <v>1.0501</v>
      </c>
    </row>
    <row r="1376" spans="1:2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9">
        <f t="shared" si="127"/>
        <v>43.060606060606062</v>
      </c>
      <c r="Q1376" t="s">
        <v>8328</v>
      </c>
      <c r="R1376" t="s">
        <v>8329</v>
      </c>
      <c r="S1376" s="10">
        <f t="shared" si="128"/>
        <v>42423.953564814808</v>
      </c>
      <c r="T1376" s="10">
        <f t="shared" si="129"/>
        <v>42453.911898148144</v>
      </c>
      <c r="U1376" s="9">
        <f t="shared" si="130"/>
        <v>29</v>
      </c>
      <c r="V1376">
        <f>D1376*VLOOKUP(H1376,CURR,2)</f>
        <v>1500</v>
      </c>
      <c r="W1376">
        <f>E1376*VLOOKUP(H1376,CURR,2)</f>
        <v>2842</v>
      </c>
      <c r="X1376" s="11">
        <f t="shared" si="131"/>
        <v>1.8946666666666667</v>
      </c>
    </row>
    <row r="1377" spans="1:2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9">
        <f t="shared" si="127"/>
        <v>62.871559633027523</v>
      </c>
      <c r="Q1377" t="s">
        <v>8328</v>
      </c>
      <c r="R1377" t="s">
        <v>8329</v>
      </c>
      <c r="S1377" s="10">
        <f t="shared" si="128"/>
        <v>42719.857858796291</v>
      </c>
      <c r="T1377" s="10">
        <f t="shared" si="129"/>
        <v>42749.857858796291</v>
      </c>
      <c r="U1377" s="9">
        <f t="shared" si="130"/>
        <v>30</v>
      </c>
      <c r="V1377">
        <f>D1377*VLOOKUP(H1377,CURR,2)</f>
        <v>4520</v>
      </c>
      <c r="W1377">
        <f>E1377*VLOOKUP(H1377,CURR,2)</f>
        <v>7743.8899999999994</v>
      </c>
      <c r="X1377" s="11">
        <f t="shared" si="131"/>
        <v>1.7132499999999999</v>
      </c>
    </row>
    <row r="1378" spans="1:2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9">
        <f t="shared" si="127"/>
        <v>55.607142857142854</v>
      </c>
      <c r="Q1378" t="s">
        <v>8328</v>
      </c>
      <c r="R1378" t="s">
        <v>8329</v>
      </c>
      <c r="S1378" s="10">
        <f t="shared" si="128"/>
        <v>42677.460717592585</v>
      </c>
      <c r="T1378" s="10">
        <f t="shared" si="129"/>
        <v>42707.502384259256</v>
      </c>
      <c r="U1378" s="9">
        <f t="shared" si="130"/>
        <v>30</v>
      </c>
      <c r="V1378">
        <f>D1378*VLOOKUP(H1378,CURR,2)</f>
        <v>4736</v>
      </c>
      <c r="W1378">
        <f>E1378*VLOOKUP(H1378,CURR,2)</f>
        <v>11957.76</v>
      </c>
      <c r="X1378" s="11">
        <f t="shared" si="131"/>
        <v>2.5248648648648651</v>
      </c>
    </row>
    <row r="1379" spans="1:2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9">
        <f t="shared" si="127"/>
        <v>48.70967741935484</v>
      </c>
      <c r="Q1379" t="s">
        <v>8328</v>
      </c>
      <c r="R1379" t="s">
        <v>8329</v>
      </c>
      <c r="S1379" s="10">
        <f t="shared" si="128"/>
        <v>42747.01122685185</v>
      </c>
      <c r="T1379" s="10">
        <f t="shared" si="129"/>
        <v>42768.96597222222</v>
      </c>
      <c r="U1379" s="9">
        <f t="shared" si="130"/>
        <v>21</v>
      </c>
      <c r="V1379">
        <f>D1379*VLOOKUP(H1379,CURR,2)</f>
        <v>1300</v>
      </c>
      <c r="W1379">
        <f>E1379*VLOOKUP(H1379,CURR,2)</f>
        <v>1510</v>
      </c>
      <c r="X1379" s="11">
        <f t="shared" si="131"/>
        <v>1.1615384615384616</v>
      </c>
    </row>
    <row r="1380" spans="1:2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9">
        <f t="shared" si="127"/>
        <v>30.578947368421051</v>
      </c>
      <c r="Q1380" t="s">
        <v>8328</v>
      </c>
      <c r="R1380" t="s">
        <v>8329</v>
      </c>
      <c r="S1380" s="10">
        <f t="shared" si="128"/>
        <v>42568.551041666666</v>
      </c>
      <c r="T1380" s="10">
        <f t="shared" si="129"/>
        <v>42583.551041666666</v>
      </c>
      <c r="U1380" s="9">
        <f t="shared" si="130"/>
        <v>15</v>
      </c>
      <c r="V1380">
        <f>D1380*VLOOKUP(H1380,CURR,2)</f>
        <v>2560</v>
      </c>
      <c r="W1380">
        <f>E1380*VLOOKUP(H1380,CURR,2)</f>
        <v>5205.76</v>
      </c>
      <c r="X1380" s="11">
        <f t="shared" si="131"/>
        <v>2.0335000000000001</v>
      </c>
    </row>
    <row r="1381" spans="1:2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9">
        <f t="shared" si="127"/>
        <v>73.907284768211923</v>
      </c>
      <c r="Q1381" t="s">
        <v>8328</v>
      </c>
      <c r="R1381" t="s">
        <v>8329</v>
      </c>
      <c r="S1381" s="10">
        <f t="shared" si="128"/>
        <v>42130.283287037033</v>
      </c>
      <c r="T1381" s="10">
        <f t="shared" si="129"/>
        <v>42160.283287037033</v>
      </c>
      <c r="U1381" s="9">
        <f t="shared" si="130"/>
        <v>30</v>
      </c>
      <c r="V1381">
        <f>D1381*VLOOKUP(H1381,CURR,2)</f>
        <v>10000</v>
      </c>
      <c r="W1381">
        <f>E1381*VLOOKUP(H1381,CURR,2)</f>
        <v>11160</v>
      </c>
      <c r="X1381" s="11">
        <f t="shared" si="131"/>
        <v>1.1160000000000001</v>
      </c>
    </row>
    <row r="1382" spans="1:2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9">
        <f t="shared" si="127"/>
        <v>21.2</v>
      </c>
      <c r="Q1382" t="s">
        <v>8328</v>
      </c>
      <c r="R1382" t="s">
        <v>8329</v>
      </c>
      <c r="S1382" s="10">
        <f t="shared" si="128"/>
        <v>42141.554467592585</v>
      </c>
      <c r="T1382" s="10">
        <f t="shared" si="129"/>
        <v>42163.874999999993</v>
      </c>
      <c r="U1382" s="9">
        <f t="shared" si="130"/>
        <v>22</v>
      </c>
      <c r="V1382">
        <f>D1382*VLOOKUP(H1382,CURR,2)</f>
        <v>25</v>
      </c>
      <c r="W1382">
        <f>E1382*VLOOKUP(H1382,CURR,2)</f>
        <v>106</v>
      </c>
      <c r="X1382" s="11">
        <f t="shared" si="131"/>
        <v>4.24</v>
      </c>
    </row>
    <row r="1383" spans="1:2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9">
        <f t="shared" si="127"/>
        <v>73.356164383561648</v>
      </c>
      <c r="Q1383" t="s">
        <v>8328</v>
      </c>
      <c r="R1383" t="s">
        <v>8329</v>
      </c>
      <c r="S1383" s="10">
        <f t="shared" si="128"/>
        <v>42703.006076388883</v>
      </c>
      <c r="T1383" s="10">
        <f t="shared" si="129"/>
        <v>42733.006076388883</v>
      </c>
      <c r="U1383" s="9">
        <f t="shared" si="130"/>
        <v>30</v>
      </c>
      <c r="V1383">
        <f>D1383*VLOOKUP(H1383,CURR,2)</f>
        <v>5000</v>
      </c>
      <c r="W1383">
        <f>E1383*VLOOKUP(H1383,CURR,2)</f>
        <v>5355</v>
      </c>
      <c r="X1383" s="11">
        <f t="shared" si="131"/>
        <v>1.071</v>
      </c>
    </row>
    <row r="1384" spans="1:2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9">
        <f t="shared" si="127"/>
        <v>56.412162162162161</v>
      </c>
      <c r="Q1384" t="s">
        <v>8328</v>
      </c>
      <c r="R1384" t="s">
        <v>8329</v>
      </c>
      <c r="S1384" s="10">
        <f t="shared" si="128"/>
        <v>41370.591851851852</v>
      </c>
      <c r="T1384" s="10">
        <f t="shared" si="129"/>
        <v>41400.591851851852</v>
      </c>
      <c r="U1384" s="9">
        <f t="shared" si="130"/>
        <v>30</v>
      </c>
      <c r="V1384">
        <f>D1384*VLOOKUP(H1384,CURR,2)</f>
        <v>8000</v>
      </c>
      <c r="W1384">
        <f>E1384*VLOOKUP(H1384,CURR,2)</f>
        <v>8349</v>
      </c>
      <c r="X1384" s="11">
        <f t="shared" si="131"/>
        <v>1.043625</v>
      </c>
    </row>
    <row r="1385" spans="1:2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9">
        <f t="shared" si="127"/>
        <v>50.247311827956992</v>
      </c>
      <c r="Q1385" t="s">
        <v>8328</v>
      </c>
      <c r="R1385" t="s">
        <v>8329</v>
      </c>
      <c r="S1385" s="10">
        <f t="shared" si="128"/>
        <v>42706.866643518515</v>
      </c>
      <c r="T1385" s="10">
        <f t="shared" si="129"/>
        <v>42726.866643518515</v>
      </c>
      <c r="U1385" s="9">
        <f t="shared" si="130"/>
        <v>20</v>
      </c>
      <c r="V1385">
        <f>D1385*VLOOKUP(H1385,CURR,2)</f>
        <v>1672</v>
      </c>
      <c r="W1385">
        <f>E1385*VLOOKUP(H1385,CURR,2)</f>
        <v>3551.48</v>
      </c>
      <c r="X1385" s="11">
        <f t="shared" si="131"/>
        <v>2.124090909090909</v>
      </c>
    </row>
    <row r="1386" spans="1:2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9">
        <f t="shared" si="127"/>
        <v>68.936507936507937</v>
      </c>
      <c r="Q1386" t="s">
        <v>8328</v>
      </c>
      <c r="R1386" t="s">
        <v>8329</v>
      </c>
      <c r="S1386" s="10">
        <f t="shared" si="128"/>
        <v>42160.526874999996</v>
      </c>
      <c r="T1386" s="10">
        <f t="shared" si="129"/>
        <v>42190.526874999996</v>
      </c>
      <c r="U1386" s="9">
        <f t="shared" si="130"/>
        <v>30</v>
      </c>
      <c r="V1386">
        <f>D1386*VLOOKUP(H1386,CURR,2)</f>
        <v>3500</v>
      </c>
      <c r="W1386">
        <f>E1386*VLOOKUP(H1386,CURR,2)</f>
        <v>4343</v>
      </c>
      <c r="X1386" s="11">
        <f t="shared" si="131"/>
        <v>1.2408571428571429</v>
      </c>
    </row>
    <row r="1387" spans="1:2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9">
        <f t="shared" si="127"/>
        <v>65.914104477611943</v>
      </c>
      <c r="Q1387" t="s">
        <v>8328</v>
      </c>
      <c r="R1387" t="s">
        <v>8329</v>
      </c>
      <c r="S1387" s="10">
        <f t="shared" si="128"/>
        <v>42433.480567129627</v>
      </c>
      <c r="T1387" s="10">
        <f t="shared" si="129"/>
        <v>42489.299305555549</v>
      </c>
      <c r="U1387" s="9">
        <f t="shared" si="130"/>
        <v>55</v>
      </c>
      <c r="V1387">
        <f>D1387*VLOOKUP(H1387,CURR,2)</f>
        <v>9040</v>
      </c>
      <c r="W1387">
        <f>E1387*VLOOKUP(H1387,CURR,2)</f>
        <v>9980.7136999999984</v>
      </c>
      <c r="X1387" s="11">
        <f t="shared" si="131"/>
        <v>1.1040612499999998</v>
      </c>
    </row>
    <row r="1388" spans="1:2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9">
        <f t="shared" si="127"/>
        <v>62.5</v>
      </c>
      <c r="Q1388" t="s">
        <v>8328</v>
      </c>
      <c r="R1388" t="s">
        <v>8329</v>
      </c>
      <c r="S1388" s="10">
        <f t="shared" si="128"/>
        <v>42184.438530092586</v>
      </c>
      <c r="T1388" s="10">
        <f t="shared" si="129"/>
        <v>42214.438530092586</v>
      </c>
      <c r="U1388" s="9">
        <f t="shared" si="130"/>
        <v>30</v>
      </c>
      <c r="V1388">
        <f>D1388*VLOOKUP(H1388,CURR,2)</f>
        <v>400</v>
      </c>
      <c r="W1388">
        <f>E1388*VLOOKUP(H1388,CURR,2)</f>
        <v>875</v>
      </c>
      <c r="X1388" s="11">
        <f t="shared" si="131"/>
        <v>2.1875</v>
      </c>
    </row>
    <row r="1389" spans="1:2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9">
        <f t="shared" si="127"/>
        <v>70.064102564102569</v>
      </c>
      <c r="Q1389" t="s">
        <v>8328</v>
      </c>
      <c r="R1389" t="s">
        <v>8329</v>
      </c>
      <c r="S1389" s="10">
        <f t="shared" si="128"/>
        <v>42126.712905092594</v>
      </c>
      <c r="T1389" s="10">
        <f t="shared" si="129"/>
        <v>42157.979166666664</v>
      </c>
      <c r="U1389" s="9">
        <f t="shared" si="130"/>
        <v>31</v>
      </c>
      <c r="V1389">
        <f>D1389*VLOOKUP(H1389,CURR,2)</f>
        <v>4000</v>
      </c>
      <c r="W1389">
        <f>E1389*VLOOKUP(H1389,CURR,2)</f>
        <v>5465</v>
      </c>
      <c r="X1389" s="11">
        <f t="shared" si="131"/>
        <v>1.36625</v>
      </c>
    </row>
    <row r="1390" spans="1:2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9">
        <f t="shared" si="127"/>
        <v>60.181874999999998</v>
      </c>
      <c r="Q1390" t="s">
        <v>8328</v>
      </c>
      <c r="R1390" t="s">
        <v>8329</v>
      </c>
      <c r="S1390" s="10">
        <f t="shared" si="128"/>
        <v>42634.406446759262</v>
      </c>
      <c r="T1390" s="10">
        <f t="shared" si="129"/>
        <v>42660.468055555553</v>
      </c>
      <c r="U1390" s="9">
        <f t="shared" si="130"/>
        <v>26</v>
      </c>
      <c r="V1390">
        <f>D1390*VLOOKUP(H1390,CURR,2)</f>
        <v>5000</v>
      </c>
      <c r="W1390">
        <f>E1390*VLOOKUP(H1390,CURR,2)</f>
        <v>6740.37</v>
      </c>
      <c r="X1390" s="11">
        <f t="shared" si="131"/>
        <v>1.348074</v>
      </c>
    </row>
    <row r="1391" spans="1:2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9">
        <f t="shared" si="127"/>
        <v>21.382352941176471</v>
      </c>
      <c r="Q1391" t="s">
        <v>8328</v>
      </c>
      <c r="R1391" t="s">
        <v>8329</v>
      </c>
      <c r="S1391" s="10">
        <f t="shared" si="128"/>
        <v>42565.272650462961</v>
      </c>
      <c r="T1391" s="10">
        <f t="shared" si="129"/>
        <v>42595.272650462961</v>
      </c>
      <c r="U1391" s="9">
        <f t="shared" si="130"/>
        <v>30</v>
      </c>
      <c r="V1391">
        <f>D1391*VLOOKUP(H1391,CURR,2)</f>
        <v>640</v>
      </c>
      <c r="W1391">
        <f>E1391*VLOOKUP(H1391,CURR,2)</f>
        <v>930.56000000000006</v>
      </c>
      <c r="X1391" s="11">
        <f t="shared" si="131"/>
        <v>1.4540000000000002</v>
      </c>
    </row>
    <row r="1392" spans="1:2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9">
        <f t="shared" si="127"/>
        <v>160.78947368421052</v>
      </c>
      <c r="Q1392" t="s">
        <v>8328</v>
      </c>
      <c r="R1392" t="s">
        <v>8329</v>
      </c>
      <c r="S1392" s="10">
        <f t="shared" si="128"/>
        <v>42087.594976851855</v>
      </c>
      <c r="T1392" s="10">
        <f t="shared" si="129"/>
        <v>42121.508333333331</v>
      </c>
      <c r="U1392" s="9">
        <f t="shared" si="130"/>
        <v>33</v>
      </c>
      <c r="V1392">
        <f>D1392*VLOOKUP(H1392,CURR,2)</f>
        <v>2800</v>
      </c>
      <c r="W1392">
        <f>E1392*VLOOKUP(H1392,CURR,2)</f>
        <v>3055</v>
      </c>
      <c r="X1392" s="11">
        <f t="shared" si="131"/>
        <v>1.0910714285714285</v>
      </c>
    </row>
    <row r="1393" spans="1:2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9">
        <f t="shared" si="127"/>
        <v>42.384615384615387</v>
      </c>
      <c r="Q1393" t="s">
        <v>8328</v>
      </c>
      <c r="R1393" t="s">
        <v>8329</v>
      </c>
      <c r="S1393" s="10">
        <f t="shared" si="128"/>
        <v>42193.442337962959</v>
      </c>
      <c r="T1393" s="10">
        <f t="shared" si="129"/>
        <v>42237.999305555553</v>
      </c>
      <c r="U1393" s="9">
        <f t="shared" si="130"/>
        <v>44</v>
      </c>
      <c r="V1393">
        <f>D1393*VLOOKUP(H1393,CURR,2)</f>
        <v>500</v>
      </c>
      <c r="W1393">
        <f>E1393*VLOOKUP(H1393,CURR,2)</f>
        <v>551</v>
      </c>
      <c r="X1393" s="11">
        <f t="shared" si="131"/>
        <v>1.1020000000000001</v>
      </c>
    </row>
    <row r="1394" spans="1:2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9">
        <f t="shared" si="127"/>
        <v>27.317307692307693</v>
      </c>
      <c r="Q1394" t="s">
        <v>8328</v>
      </c>
      <c r="R1394" t="s">
        <v>8329</v>
      </c>
      <c r="S1394" s="10">
        <f t="shared" si="128"/>
        <v>42400.946597222217</v>
      </c>
      <c r="T1394" s="10">
        <f t="shared" si="129"/>
        <v>42431.946597222217</v>
      </c>
      <c r="U1394" s="9">
        <f t="shared" si="130"/>
        <v>31</v>
      </c>
      <c r="V1394">
        <f>D1394*VLOOKUP(H1394,CURR,2)</f>
        <v>2500</v>
      </c>
      <c r="W1394">
        <f>E1394*VLOOKUP(H1394,CURR,2)</f>
        <v>2841</v>
      </c>
      <c r="X1394" s="11">
        <f t="shared" si="131"/>
        <v>1.1364000000000001</v>
      </c>
    </row>
    <row r="1395" spans="1:2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9">
        <f t="shared" si="127"/>
        <v>196.82692307692307</v>
      </c>
      <c r="Q1395" t="s">
        <v>8328</v>
      </c>
      <c r="R1395" t="s">
        <v>8329</v>
      </c>
      <c r="S1395" s="10">
        <f t="shared" si="128"/>
        <v>42553.473645833328</v>
      </c>
      <c r="T1395" s="10">
        <f t="shared" si="129"/>
        <v>42583.473645833328</v>
      </c>
      <c r="U1395" s="9">
        <f t="shared" si="130"/>
        <v>30</v>
      </c>
      <c r="V1395">
        <f>D1395*VLOOKUP(H1395,CURR,2)</f>
        <v>10000</v>
      </c>
      <c r="W1395">
        <f>E1395*VLOOKUP(H1395,CURR,2)</f>
        <v>10235</v>
      </c>
      <c r="X1395" s="11">
        <f t="shared" si="131"/>
        <v>1.0235000000000001</v>
      </c>
    </row>
    <row r="1396" spans="1:2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9">
        <f t="shared" si="127"/>
        <v>53.882352941176471</v>
      </c>
      <c r="Q1396" t="s">
        <v>8328</v>
      </c>
      <c r="R1396" t="s">
        <v>8329</v>
      </c>
      <c r="S1396" s="10">
        <f t="shared" si="128"/>
        <v>42751.936643518515</v>
      </c>
      <c r="T1396" s="10">
        <f t="shared" si="129"/>
        <v>42794.916666666664</v>
      </c>
      <c r="U1396" s="9">
        <f t="shared" si="130"/>
        <v>42</v>
      </c>
      <c r="V1396">
        <f>D1396*VLOOKUP(H1396,CURR,2)</f>
        <v>750</v>
      </c>
      <c r="W1396">
        <f>E1396*VLOOKUP(H1396,CURR,2)</f>
        <v>916</v>
      </c>
      <c r="X1396" s="11">
        <f t="shared" si="131"/>
        <v>1.2213333333333334</v>
      </c>
    </row>
    <row r="1397" spans="1:2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9">
        <f t="shared" si="127"/>
        <v>47.756097560975611</v>
      </c>
      <c r="Q1397" t="s">
        <v>8328</v>
      </c>
      <c r="R1397" t="s">
        <v>8329</v>
      </c>
      <c r="S1397" s="10">
        <f t="shared" si="128"/>
        <v>42719.700011574074</v>
      </c>
      <c r="T1397" s="10">
        <f t="shared" si="129"/>
        <v>42749.700011574074</v>
      </c>
      <c r="U1397" s="9">
        <f t="shared" si="130"/>
        <v>30</v>
      </c>
      <c r="V1397">
        <f>D1397*VLOOKUP(H1397,CURR,2)</f>
        <v>3500</v>
      </c>
      <c r="W1397">
        <f>E1397*VLOOKUP(H1397,CURR,2)</f>
        <v>3916</v>
      </c>
      <c r="X1397" s="11">
        <f t="shared" si="131"/>
        <v>1.1188571428571428</v>
      </c>
    </row>
    <row r="1398" spans="1:2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9">
        <f t="shared" si="127"/>
        <v>88.191780821917803</v>
      </c>
      <c r="Q1398" t="s">
        <v>8328</v>
      </c>
      <c r="R1398" t="s">
        <v>8329</v>
      </c>
      <c r="S1398" s="10">
        <f t="shared" si="128"/>
        <v>42018.790300925924</v>
      </c>
      <c r="T1398" s="10">
        <f t="shared" si="129"/>
        <v>42048.790300925924</v>
      </c>
      <c r="U1398" s="9">
        <f t="shared" si="130"/>
        <v>30</v>
      </c>
      <c r="V1398">
        <f>D1398*VLOOKUP(H1398,CURR,2)</f>
        <v>6000</v>
      </c>
      <c r="W1398">
        <f>E1398*VLOOKUP(H1398,CURR,2)</f>
        <v>6438</v>
      </c>
      <c r="X1398" s="11">
        <f t="shared" si="131"/>
        <v>1.073</v>
      </c>
    </row>
    <row r="1399" spans="1:2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9">
        <f t="shared" si="127"/>
        <v>72.056962025316452</v>
      </c>
      <c r="Q1399" t="s">
        <v>8328</v>
      </c>
      <c r="R1399" t="s">
        <v>8329</v>
      </c>
      <c r="S1399" s="10">
        <f t="shared" si="128"/>
        <v>42640.709606481476</v>
      </c>
      <c r="T1399" s="10">
        <f t="shared" si="129"/>
        <v>42670.679861111108</v>
      </c>
      <c r="U1399" s="9">
        <f t="shared" si="130"/>
        <v>29</v>
      </c>
      <c r="V1399">
        <f>D1399*VLOOKUP(H1399,CURR,2)</f>
        <v>10000</v>
      </c>
      <c r="W1399">
        <f>E1399*VLOOKUP(H1399,CURR,2)</f>
        <v>11385</v>
      </c>
      <c r="X1399" s="11">
        <f t="shared" si="131"/>
        <v>1.1385000000000001</v>
      </c>
    </row>
    <row r="1400" spans="1:2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9">
        <f t="shared" si="127"/>
        <v>74.246153846153845</v>
      </c>
      <c r="Q1400" t="s">
        <v>8328</v>
      </c>
      <c r="R1400" t="s">
        <v>8329</v>
      </c>
      <c r="S1400" s="10">
        <f t="shared" si="128"/>
        <v>42526.665902777771</v>
      </c>
      <c r="T1400" s="10">
        <f t="shared" si="129"/>
        <v>42556.665902777771</v>
      </c>
      <c r="U1400" s="9">
        <f t="shared" si="130"/>
        <v>30</v>
      </c>
      <c r="V1400">
        <f>D1400*VLOOKUP(H1400,CURR,2)</f>
        <v>4400</v>
      </c>
      <c r="W1400">
        <f>E1400*VLOOKUP(H1400,CURR,2)</f>
        <v>4826</v>
      </c>
      <c r="X1400" s="11">
        <f t="shared" si="131"/>
        <v>1.0968181818181819</v>
      </c>
    </row>
    <row r="1401" spans="1:2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9">
        <f t="shared" si="127"/>
        <v>61.701086956521742</v>
      </c>
      <c r="Q1401" t="s">
        <v>8328</v>
      </c>
      <c r="R1401" t="s">
        <v>8329</v>
      </c>
      <c r="S1401" s="10">
        <f t="shared" si="128"/>
        <v>41888.795983796292</v>
      </c>
      <c r="T1401" s="10">
        <f t="shared" si="129"/>
        <v>41918.795983796292</v>
      </c>
      <c r="U1401" s="9">
        <f t="shared" si="130"/>
        <v>30</v>
      </c>
      <c r="V1401">
        <f>D1401*VLOOKUP(H1401,CURR,2)</f>
        <v>9000</v>
      </c>
      <c r="W1401">
        <f>E1401*VLOOKUP(H1401,CURR,2)</f>
        <v>11353</v>
      </c>
      <c r="X1401" s="11">
        <f t="shared" si="131"/>
        <v>1.2614444444444444</v>
      </c>
    </row>
    <row r="1402" spans="1:2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9">
        <f t="shared" si="127"/>
        <v>17.235294117647058</v>
      </c>
      <c r="Q1402" t="s">
        <v>8328</v>
      </c>
      <c r="R1402" t="s">
        <v>8329</v>
      </c>
      <c r="S1402" s="10">
        <f t="shared" si="128"/>
        <v>42498.132789351854</v>
      </c>
      <c r="T1402" s="10">
        <f t="shared" si="129"/>
        <v>42533.020833333336</v>
      </c>
      <c r="U1402" s="9">
        <f t="shared" si="130"/>
        <v>34</v>
      </c>
      <c r="V1402">
        <f>D1402*VLOOKUP(H1402,CURR,2)</f>
        <v>448</v>
      </c>
      <c r="W1402">
        <f>E1402*VLOOKUP(H1402,CURR,2)</f>
        <v>750.08</v>
      </c>
      <c r="X1402" s="11">
        <f t="shared" si="131"/>
        <v>1.6742857142857144</v>
      </c>
    </row>
    <row r="1403" spans="1:2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9">
        <f t="shared" si="127"/>
        <v>51.720833333333331</v>
      </c>
      <c r="Q1403" t="s">
        <v>8328</v>
      </c>
      <c r="R1403" t="s">
        <v>8329</v>
      </c>
      <c r="S1403" s="10">
        <f t="shared" si="128"/>
        <v>41399.787893518514</v>
      </c>
      <c r="T1403" s="10">
        <f t="shared" si="129"/>
        <v>41420.787893518514</v>
      </c>
      <c r="U1403" s="9">
        <f t="shared" si="130"/>
        <v>21</v>
      </c>
      <c r="V1403">
        <f>D1403*VLOOKUP(H1403,CURR,2)</f>
        <v>2500</v>
      </c>
      <c r="W1403">
        <f>E1403*VLOOKUP(H1403,CURR,2)</f>
        <v>12413</v>
      </c>
      <c r="X1403" s="11">
        <f t="shared" si="131"/>
        <v>4.9652000000000003</v>
      </c>
    </row>
    <row r="1404" spans="1:2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9">
        <f t="shared" si="127"/>
        <v>24.150442477876105</v>
      </c>
      <c r="Q1404" t="s">
        <v>8328</v>
      </c>
      <c r="R1404" t="s">
        <v>8329</v>
      </c>
      <c r="S1404" s="10">
        <f t="shared" si="128"/>
        <v>42064.845034722217</v>
      </c>
      <c r="T1404" s="10">
        <f t="shared" si="129"/>
        <v>42124.803368055553</v>
      </c>
      <c r="U1404" s="9">
        <f t="shared" si="130"/>
        <v>59</v>
      </c>
      <c r="V1404">
        <f>D1404*VLOOKUP(H1404,CURR,2)</f>
        <v>3200</v>
      </c>
      <c r="W1404">
        <f>E1404*VLOOKUP(H1404,CURR,2)</f>
        <v>3493.12</v>
      </c>
      <c r="X1404" s="11">
        <f t="shared" si="131"/>
        <v>1.0915999999999999</v>
      </c>
    </row>
    <row r="1405" spans="1:2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9">
        <f t="shared" si="127"/>
        <v>62.166666666666664</v>
      </c>
      <c r="Q1405" t="s">
        <v>8328</v>
      </c>
      <c r="R1405" t="s">
        <v>8329</v>
      </c>
      <c r="S1405" s="10">
        <f t="shared" si="128"/>
        <v>41450.854571759257</v>
      </c>
      <c r="T1405" s="10">
        <f t="shared" si="129"/>
        <v>41480.854571759257</v>
      </c>
      <c r="U1405" s="9">
        <f t="shared" si="130"/>
        <v>30</v>
      </c>
      <c r="V1405">
        <f>D1405*VLOOKUP(H1405,CURR,2)</f>
        <v>4000</v>
      </c>
      <c r="W1405">
        <f>E1405*VLOOKUP(H1405,CURR,2)</f>
        <v>4103</v>
      </c>
      <c r="X1405" s="11">
        <f t="shared" si="131"/>
        <v>1.0257499999999999</v>
      </c>
    </row>
    <row r="1406" spans="1:2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9">
        <f t="shared" si="127"/>
        <v>48.2</v>
      </c>
      <c r="Q1406" t="s">
        <v>8325</v>
      </c>
      <c r="R1406" t="s">
        <v>8344</v>
      </c>
      <c r="S1406" s="10">
        <f t="shared" si="128"/>
        <v>42032.30190972222</v>
      </c>
      <c r="T1406" s="10">
        <f t="shared" si="129"/>
        <v>42057.30190972222</v>
      </c>
      <c r="U1406" s="9">
        <f t="shared" si="130"/>
        <v>25</v>
      </c>
      <c r="V1406">
        <f>D1406*VLOOKUP(H1406,CURR,2)</f>
        <v>18560</v>
      </c>
      <c r="W1406">
        <f>E1406*VLOOKUP(H1406,CURR,2)</f>
        <v>308.48</v>
      </c>
      <c r="X1406" s="11">
        <f t="shared" si="131"/>
        <v>1.6620689655172414E-2</v>
      </c>
    </row>
    <row r="1407" spans="1:2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9">
        <f t="shared" si="127"/>
        <v>6.1764705882352944</v>
      </c>
      <c r="Q1407" t="s">
        <v>8325</v>
      </c>
      <c r="R1407" t="s">
        <v>8344</v>
      </c>
      <c r="S1407" s="10">
        <f t="shared" si="128"/>
        <v>41941.472233796296</v>
      </c>
      <c r="T1407" s="10">
        <f t="shared" si="129"/>
        <v>41971.51390046296</v>
      </c>
      <c r="U1407" s="9">
        <f t="shared" si="130"/>
        <v>30</v>
      </c>
      <c r="V1407">
        <f>D1407*VLOOKUP(H1407,CURR,2)</f>
        <v>25000</v>
      </c>
      <c r="W1407">
        <f>E1407*VLOOKUP(H1407,CURR,2)</f>
        <v>105</v>
      </c>
      <c r="X1407" s="11">
        <f t="shared" si="131"/>
        <v>4.1999999999999997E-3</v>
      </c>
    </row>
    <row r="1408" spans="1:2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9">
        <f t="shared" si="127"/>
        <v>5</v>
      </c>
      <c r="Q1408" t="s">
        <v>8325</v>
      </c>
      <c r="R1408" t="s">
        <v>8344</v>
      </c>
      <c r="S1408" s="10">
        <f t="shared" si="128"/>
        <v>42297.224618055552</v>
      </c>
      <c r="T1408" s="10">
        <f t="shared" si="129"/>
        <v>42350.208333333336</v>
      </c>
      <c r="U1408" s="9">
        <f t="shared" si="130"/>
        <v>52</v>
      </c>
      <c r="V1408">
        <f>D1408*VLOOKUP(H1408,CURR,2)</f>
        <v>13559.999999999998</v>
      </c>
      <c r="W1408">
        <f>E1408*VLOOKUP(H1408,CURR,2)</f>
        <v>16.95</v>
      </c>
      <c r="X1408" s="11">
        <f t="shared" si="131"/>
        <v>1.25E-3</v>
      </c>
    </row>
    <row r="1409" spans="1:2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9">
        <f t="shared" si="127"/>
        <v>7.5</v>
      </c>
      <c r="Q1409" t="s">
        <v>8325</v>
      </c>
      <c r="R1409" t="s">
        <v>8344</v>
      </c>
      <c r="S1409" s="10">
        <f t="shared" si="128"/>
        <v>41838.32844907407</v>
      </c>
      <c r="T1409" s="10">
        <f t="shared" si="129"/>
        <v>41863.32844907407</v>
      </c>
      <c r="U1409" s="9">
        <f t="shared" si="130"/>
        <v>25</v>
      </c>
      <c r="V1409">
        <f>D1409*VLOOKUP(H1409,CURR,2)</f>
        <v>3000</v>
      </c>
      <c r="W1409">
        <f>E1409*VLOOKUP(H1409,CURR,2)</f>
        <v>15</v>
      </c>
      <c r="X1409" s="11">
        <f t="shared" si="131"/>
        <v>5.0000000000000001E-3</v>
      </c>
    </row>
    <row r="1410" spans="1:2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9">
        <f t="shared" si="127"/>
        <v>12</v>
      </c>
      <c r="Q1410" t="s">
        <v>8325</v>
      </c>
      <c r="R1410" t="s">
        <v>8344</v>
      </c>
      <c r="S1410" s="10">
        <f t="shared" si="128"/>
        <v>42291.663842592585</v>
      </c>
      <c r="T1410" s="10">
        <f t="shared" si="129"/>
        <v>42321.705509259256</v>
      </c>
      <c r="U1410" s="9">
        <f t="shared" si="130"/>
        <v>30</v>
      </c>
      <c r="V1410">
        <f>D1410*VLOOKUP(H1410,CURR,2)</f>
        <v>1280</v>
      </c>
      <c r="W1410">
        <f>E1410*VLOOKUP(H1410,CURR,2)</f>
        <v>92.16</v>
      </c>
      <c r="X1410" s="11">
        <f t="shared" si="131"/>
        <v>7.1999999999999995E-2</v>
      </c>
    </row>
    <row r="1411" spans="1:2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E1411/D1411*100</f>
        <v>0</v>
      </c>
      <c r="P1411" s="9" t="e">
        <f t="shared" ref="P1411:P1474" si="133">E1411/L1411</f>
        <v>#DIV/0!</v>
      </c>
      <c r="Q1411" t="s">
        <v>8325</v>
      </c>
      <c r="R1411" t="s">
        <v>8344</v>
      </c>
      <c r="S1411" s="10">
        <f t="shared" ref="S1411:S1474" si="134">(J1411/86400)+25569+(-5/24)</f>
        <v>41944.925173611111</v>
      </c>
      <c r="T1411" s="10">
        <f t="shared" ref="T1411:T1474" si="135">(I1411/86400)+25569+(-5/24)</f>
        <v>42004.966840277775</v>
      </c>
      <c r="U1411" s="9">
        <f t="shared" ref="U1411:U1474" si="136">INT(T1411-S1411)</f>
        <v>60</v>
      </c>
      <c r="V1411">
        <f>D1411*VLOOKUP(H1411,CURR,2)</f>
        <v>4000</v>
      </c>
      <c r="W1411">
        <f>E1411*VLOOKUP(H1411,CURR,2)</f>
        <v>0</v>
      </c>
      <c r="X1411" s="11">
        <f t="shared" ref="X1411:X1474" si="137">W1411/V1411</f>
        <v>0</v>
      </c>
    </row>
    <row r="1412" spans="1:2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9">
        <f t="shared" si="133"/>
        <v>1</v>
      </c>
      <c r="Q1412" t="s">
        <v>8325</v>
      </c>
      <c r="R1412" t="s">
        <v>8344</v>
      </c>
      <c r="S1412" s="10">
        <f t="shared" si="134"/>
        <v>42479.110185185178</v>
      </c>
      <c r="T1412" s="10">
        <f t="shared" si="135"/>
        <v>42524.110185185178</v>
      </c>
      <c r="U1412" s="9">
        <f t="shared" si="136"/>
        <v>45</v>
      </c>
      <c r="V1412">
        <f>D1412*VLOOKUP(H1412,CURR,2)</f>
        <v>6779.9999999999991</v>
      </c>
      <c r="W1412">
        <f>E1412*VLOOKUP(H1412,CURR,2)</f>
        <v>1.1299999999999999</v>
      </c>
      <c r="X1412" s="11">
        <f t="shared" si="137"/>
        <v>1.6666666666666666E-4</v>
      </c>
    </row>
    <row r="1413" spans="1:2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9">
        <f t="shared" si="133"/>
        <v>2.3333333333333335</v>
      </c>
      <c r="Q1413" t="s">
        <v>8325</v>
      </c>
      <c r="R1413" t="s">
        <v>8344</v>
      </c>
      <c r="S1413" s="10">
        <f t="shared" si="134"/>
        <v>42012.850694444445</v>
      </c>
      <c r="T1413" s="10">
        <f t="shared" si="135"/>
        <v>42040.850694444445</v>
      </c>
      <c r="U1413" s="9">
        <f t="shared" si="136"/>
        <v>28</v>
      </c>
      <c r="V1413">
        <f>D1413*VLOOKUP(H1413,CURR,2)</f>
        <v>3840</v>
      </c>
      <c r="W1413">
        <f>E1413*VLOOKUP(H1413,CURR,2)</f>
        <v>8.9600000000000009</v>
      </c>
      <c r="X1413" s="11">
        <f t="shared" si="137"/>
        <v>2.3333333333333335E-3</v>
      </c>
    </row>
    <row r="1414" spans="1:2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9">
        <f t="shared" si="133"/>
        <v>24.615384615384617</v>
      </c>
      <c r="Q1414" t="s">
        <v>8325</v>
      </c>
      <c r="R1414" t="s">
        <v>8344</v>
      </c>
      <c r="S1414" s="10">
        <f t="shared" si="134"/>
        <v>41946.855312499996</v>
      </c>
      <c r="T1414" s="10">
        <f t="shared" si="135"/>
        <v>41976.855312499996</v>
      </c>
      <c r="U1414" s="9">
        <f t="shared" si="136"/>
        <v>30</v>
      </c>
      <c r="V1414">
        <f>D1414*VLOOKUP(H1414,CURR,2)</f>
        <v>7000</v>
      </c>
      <c r="W1414">
        <f>E1414*VLOOKUP(H1414,CURR,2)</f>
        <v>320</v>
      </c>
      <c r="X1414" s="11">
        <f t="shared" si="137"/>
        <v>4.5714285714285714E-2</v>
      </c>
    </row>
    <row r="1415" spans="1:2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9">
        <f t="shared" si="133"/>
        <v>100</v>
      </c>
      <c r="Q1415" t="s">
        <v>8325</v>
      </c>
      <c r="R1415" t="s">
        <v>8344</v>
      </c>
      <c r="S1415" s="10">
        <f t="shared" si="134"/>
        <v>42360.228819444441</v>
      </c>
      <c r="T1415" s="10">
        <f t="shared" si="135"/>
        <v>42420.228819444441</v>
      </c>
      <c r="U1415" s="9">
        <f t="shared" si="136"/>
        <v>60</v>
      </c>
      <c r="V1415">
        <f>D1415*VLOOKUP(H1415,CURR,2)</f>
        <v>2260</v>
      </c>
      <c r="W1415">
        <f>E1415*VLOOKUP(H1415,CURR,2)</f>
        <v>112.99999999999999</v>
      </c>
      <c r="X1415" s="11">
        <f t="shared" si="137"/>
        <v>4.9999999999999996E-2</v>
      </c>
    </row>
    <row r="1416" spans="1:2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9">
        <f t="shared" si="133"/>
        <v>1</v>
      </c>
      <c r="Q1416" t="s">
        <v>8325</v>
      </c>
      <c r="R1416" t="s">
        <v>8344</v>
      </c>
      <c r="S1416" s="10">
        <f t="shared" si="134"/>
        <v>42708.044756944444</v>
      </c>
      <c r="T1416" s="10">
        <f t="shared" si="135"/>
        <v>42738.044756944444</v>
      </c>
      <c r="U1416" s="9">
        <f t="shared" si="136"/>
        <v>30</v>
      </c>
      <c r="V1416">
        <f>D1416*VLOOKUP(H1416,CURR,2)</f>
        <v>500</v>
      </c>
      <c r="W1416">
        <f>E1416*VLOOKUP(H1416,CURR,2)</f>
        <v>1</v>
      </c>
      <c r="X1416" s="11">
        <f t="shared" si="137"/>
        <v>2E-3</v>
      </c>
    </row>
    <row r="1417" spans="1:2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9">
        <f t="shared" si="133"/>
        <v>88.888888888888886</v>
      </c>
      <c r="Q1417" t="s">
        <v>8325</v>
      </c>
      <c r="R1417" t="s">
        <v>8344</v>
      </c>
      <c r="S1417" s="10">
        <f t="shared" si="134"/>
        <v>42192.467488425922</v>
      </c>
      <c r="T1417" s="10">
        <f t="shared" si="135"/>
        <v>42232.467488425922</v>
      </c>
      <c r="U1417" s="9">
        <f t="shared" si="136"/>
        <v>40</v>
      </c>
      <c r="V1417">
        <f>D1417*VLOOKUP(H1417,CURR,2)</f>
        <v>4400</v>
      </c>
      <c r="W1417">
        <f>E1417*VLOOKUP(H1417,CURR,2)</f>
        <v>800</v>
      </c>
      <c r="X1417" s="11">
        <f t="shared" si="137"/>
        <v>0.18181818181818182</v>
      </c>
    </row>
    <row r="1418" spans="1:2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 t="e">
        <f t="shared" si="133"/>
        <v>#DIV/0!</v>
      </c>
      <c r="Q1418" t="s">
        <v>8325</v>
      </c>
      <c r="R1418" t="s">
        <v>8344</v>
      </c>
      <c r="S1418" s="10">
        <f t="shared" si="134"/>
        <v>42299.717812499999</v>
      </c>
      <c r="T1418" s="10">
        <f t="shared" si="135"/>
        <v>42329.759479166663</v>
      </c>
      <c r="U1418" s="9">
        <f t="shared" si="136"/>
        <v>30</v>
      </c>
      <c r="V1418">
        <f>D1418*VLOOKUP(H1418,CURR,2)</f>
        <v>50000</v>
      </c>
      <c r="W1418">
        <f>E1418*VLOOKUP(H1418,CURR,2)</f>
        <v>0</v>
      </c>
      <c r="X1418" s="11">
        <f t="shared" si="137"/>
        <v>0</v>
      </c>
    </row>
    <row r="1419" spans="1:2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9">
        <f t="shared" si="133"/>
        <v>27.5</v>
      </c>
      <c r="Q1419" t="s">
        <v>8325</v>
      </c>
      <c r="R1419" t="s">
        <v>8344</v>
      </c>
      <c r="S1419" s="10">
        <f t="shared" si="134"/>
        <v>42231.941828703704</v>
      </c>
      <c r="T1419" s="10">
        <f t="shared" si="135"/>
        <v>42262.257638888885</v>
      </c>
      <c r="U1419" s="9">
        <f t="shared" si="136"/>
        <v>30</v>
      </c>
      <c r="V1419">
        <f>D1419*VLOOKUP(H1419,CURR,2)</f>
        <v>4500</v>
      </c>
      <c r="W1419">
        <f>E1419*VLOOKUP(H1419,CURR,2)</f>
        <v>55</v>
      </c>
      <c r="X1419" s="11">
        <f t="shared" si="137"/>
        <v>1.2222222222222223E-2</v>
      </c>
    </row>
    <row r="1420" spans="1:2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9">
        <f t="shared" si="133"/>
        <v>6</v>
      </c>
      <c r="Q1420" t="s">
        <v>8325</v>
      </c>
      <c r="R1420" t="s">
        <v>8344</v>
      </c>
      <c r="S1420" s="10">
        <f t="shared" si="134"/>
        <v>42395.248078703698</v>
      </c>
      <c r="T1420" s="10">
        <f t="shared" si="135"/>
        <v>42425.248078703698</v>
      </c>
      <c r="U1420" s="9">
        <f t="shared" si="136"/>
        <v>30</v>
      </c>
      <c r="V1420">
        <f>D1420*VLOOKUP(H1420,CURR,2)</f>
        <v>3389.9999999999995</v>
      </c>
      <c r="W1420">
        <f>E1420*VLOOKUP(H1420,CURR,2)</f>
        <v>6.7799999999999994</v>
      </c>
      <c r="X1420" s="11">
        <f t="shared" si="137"/>
        <v>2E-3</v>
      </c>
    </row>
    <row r="1421" spans="1:2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9">
        <f t="shared" si="133"/>
        <v>44.5</v>
      </c>
      <c r="Q1421" t="s">
        <v>8325</v>
      </c>
      <c r="R1421" t="s">
        <v>8344</v>
      </c>
      <c r="S1421" s="10">
        <f t="shared" si="134"/>
        <v>42622.24790509259</v>
      </c>
      <c r="T1421" s="10">
        <f t="shared" si="135"/>
        <v>42652.24790509259</v>
      </c>
      <c r="U1421" s="9">
        <f t="shared" si="136"/>
        <v>30</v>
      </c>
      <c r="V1421">
        <f>D1421*VLOOKUP(H1421,CURR,2)</f>
        <v>6300</v>
      </c>
      <c r="W1421">
        <f>E1421*VLOOKUP(H1421,CURR,2)</f>
        <v>445</v>
      </c>
      <c r="X1421" s="11">
        <f t="shared" si="137"/>
        <v>7.0634920634920634E-2</v>
      </c>
    </row>
    <row r="1422" spans="1:2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9">
        <f t="shared" si="133"/>
        <v>1</v>
      </c>
      <c r="Q1422" t="s">
        <v>8325</v>
      </c>
      <c r="R1422" t="s">
        <v>8344</v>
      </c>
      <c r="S1422" s="10">
        <f t="shared" si="134"/>
        <v>42524.459328703706</v>
      </c>
      <c r="T1422" s="10">
        <f t="shared" si="135"/>
        <v>42549.459328703706</v>
      </c>
      <c r="U1422" s="9">
        <f t="shared" si="136"/>
        <v>25</v>
      </c>
      <c r="V1422">
        <f>D1422*VLOOKUP(H1422,CURR,2)</f>
        <v>110</v>
      </c>
      <c r="W1422">
        <f>E1422*VLOOKUP(H1422,CURR,2)</f>
        <v>3</v>
      </c>
      <c r="X1422" s="11">
        <f t="shared" si="137"/>
        <v>2.7272727272727271E-2</v>
      </c>
    </row>
    <row r="1423" spans="1:2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9">
        <f t="shared" si="133"/>
        <v>100</v>
      </c>
      <c r="Q1423" t="s">
        <v>8325</v>
      </c>
      <c r="R1423" t="s">
        <v>8344</v>
      </c>
      <c r="S1423" s="10">
        <f t="shared" si="134"/>
        <v>42013.707280092589</v>
      </c>
      <c r="T1423" s="10">
        <f t="shared" si="135"/>
        <v>42043.707280092589</v>
      </c>
      <c r="U1423" s="9">
        <f t="shared" si="136"/>
        <v>30</v>
      </c>
      <c r="V1423">
        <f>D1423*VLOOKUP(H1423,CURR,2)</f>
        <v>22000</v>
      </c>
      <c r="W1423">
        <f>E1423*VLOOKUP(H1423,CURR,2)</f>
        <v>22</v>
      </c>
      <c r="X1423" s="11">
        <f t="shared" si="137"/>
        <v>1E-3</v>
      </c>
    </row>
    <row r="1424" spans="1:2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9">
        <f t="shared" si="133"/>
        <v>13</v>
      </c>
      <c r="Q1424" t="s">
        <v>8325</v>
      </c>
      <c r="R1424" t="s">
        <v>8344</v>
      </c>
      <c r="S1424" s="10">
        <f t="shared" si="134"/>
        <v>42604.031296296293</v>
      </c>
      <c r="T1424" s="10">
        <f t="shared" si="135"/>
        <v>42634.031296296293</v>
      </c>
      <c r="U1424" s="9">
        <f t="shared" si="136"/>
        <v>30</v>
      </c>
      <c r="V1424">
        <f>D1424*VLOOKUP(H1424,CURR,2)</f>
        <v>17000</v>
      </c>
      <c r="W1424">
        <f>E1424*VLOOKUP(H1424,CURR,2)</f>
        <v>17.68</v>
      </c>
      <c r="X1424" s="11">
        <f t="shared" si="137"/>
        <v>1.0399999999999999E-3</v>
      </c>
    </row>
    <row r="1425" spans="1:2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9">
        <f t="shared" si="133"/>
        <v>100</v>
      </c>
      <c r="Q1425" t="s">
        <v>8325</v>
      </c>
      <c r="R1425" t="s">
        <v>8344</v>
      </c>
      <c r="S1425" s="10">
        <f t="shared" si="134"/>
        <v>42340.151979166665</v>
      </c>
      <c r="T1425" s="10">
        <f t="shared" si="135"/>
        <v>42370.151979166665</v>
      </c>
      <c r="U1425" s="9">
        <f t="shared" si="136"/>
        <v>30</v>
      </c>
      <c r="V1425">
        <f>D1425*VLOOKUP(H1425,CURR,2)</f>
        <v>21600</v>
      </c>
      <c r="W1425">
        <f>E1425*VLOOKUP(H1425,CURR,2)</f>
        <v>72</v>
      </c>
      <c r="X1425" s="11">
        <f t="shared" si="137"/>
        <v>3.3333333333333335E-3</v>
      </c>
    </row>
    <row r="1426" spans="1:2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9">
        <f t="shared" si="133"/>
        <v>109.07142857142857</v>
      </c>
      <c r="Q1426" t="s">
        <v>8325</v>
      </c>
      <c r="R1426" t="s">
        <v>8344</v>
      </c>
      <c r="S1426" s="10">
        <f t="shared" si="134"/>
        <v>42676.509282407402</v>
      </c>
      <c r="T1426" s="10">
        <f t="shared" si="135"/>
        <v>42689.550949074073</v>
      </c>
      <c r="U1426" s="9">
        <f t="shared" si="136"/>
        <v>13</v>
      </c>
      <c r="V1426">
        <f>D1426*VLOOKUP(H1426,CURR,2)</f>
        <v>7500</v>
      </c>
      <c r="W1426">
        <f>E1426*VLOOKUP(H1426,CURR,2)</f>
        <v>1527</v>
      </c>
      <c r="X1426" s="11">
        <f t="shared" si="137"/>
        <v>0.2036</v>
      </c>
    </row>
    <row r="1427" spans="1:2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 t="e">
        <f t="shared" si="133"/>
        <v>#DIV/0!</v>
      </c>
      <c r="Q1427" t="s">
        <v>8325</v>
      </c>
      <c r="R1427" t="s">
        <v>8344</v>
      </c>
      <c r="S1427" s="10">
        <f t="shared" si="134"/>
        <v>42092.923136574071</v>
      </c>
      <c r="T1427" s="10">
        <f t="shared" si="135"/>
        <v>42122.923136574071</v>
      </c>
      <c r="U1427" s="9">
        <f t="shared" si="136"/>
        <v>30</v>
      </c>
      <c r="V1427">
        <f>D1427*VLOOKUP(H1427,CURR,2)</f>
        <v>13000</v>
      </c>
      <c r="W1427">
        <f>E1427*VLOOKUP(H1427,CURR,2)</f>
        <v>0</v>
      </c>
      <c r="X1427" s="11">
        <f t="shared" si="137"/>
        <v>0</v>
      </c>
    </row>
    <row r="1428" spans="1:2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 t="e">
        <f t="shared" si="133"/>
        <v>#DIV/0!</v>
      </c>
      <c r="Q1428" t="s">
        <v>8325</v>
      </c>
      <c r="R1428" t="s">
        <v>8344</v>
      </c>
      <c r="S1428" s="10">
        <f t="shared" si="134"/>
        <v>42180.181944444441</v>
      </c>
      <c r="T1428" s="10">
        <f t="shared" si="135"/>
        <v>42240.181944444441</v>
      </c>
      <c r="U1428" s="9">
        <f t="shared" si="136"/>
        <v>60</v>
      </c>
      <c r="V1428">
        <f>D1428*VLOOKUP(H1428,CURR,2)</f>
        <v>1130</v>
      </c>
      <c r="W1428">
        <f>E1428*VLOOKUP(H1428,CURR,2)</f>
        <v>0</v>
      </c>
      <c r="X1428" s="11">
        <f t="shared" si="137"/>
        <v>0</v>
      </c>
    </row>
    <row r="1429" spans="1:2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9">
        <f t="shared" si="133"/>
        <v>104.75</v>
      </c>
      <c r="Q1429" t="s">
        <v>8325</v>
      </c>
      <c r="R1429" t="s">
        <v>8344</v>
      </c>
      <c r="S1429" s="10">
        <f t="shared" si="134"/>
        <v>42601.643344907403</v>
      </c>
      <c r="T1429" s="10">
        <f t="shared" si="135"/>
        <v>42631.643344907403</v>
      </c>
      <c r="U1429" s="9">
        <f t="shared" si="136"/>
        <v>30</v>
      </c>
      <c r="V1429">
        <f>D1429*VLOOKUP(H1429,CURR,2)</f>
        <v>5649.9999999999991</v>
      </c>
      <c r="W1429">
        <f>E1429*VLOOKUP(H1429,CURR,2)</f>
        <v>473.46999999999997</v>
      </c>
      <c r="X1429" s="11">
        <f t="shared" si="137"/>
        <v>8.3800000000000013E-2</v>
      </c>
    </row>
    <row r="1430" spans="1:2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9">
        <f t="shared" si="133"/>
        <v>15</v>
      </c>
      <c r="Q1430" t="s">
        <v>8325</v>
      </c>
      <c r="R1430" t="s">
        <v>8344</v>
      </c>
      <c r="S1430" s="10">
        <f t="shared" si="134"/>
        <v>42432.171493055554</v>
      </c>
      <c r="T1430" s="10">
        <f t="shared" si="135"/>
        <v>42462.129826388882</v>
      </c>
      <c r="U1430" s="9">
        <f t="shared" si="136"/>
        <v>29</v>
      </c>
      <c r="V1430">
        <f>D1430*VLOOKUP(H1430,CURR,2)</f>
        <v>1130</v>
      </c>
      <c r="W1430">
        <f>E1430*VLOOKUP(H1430,CURR,2)</f>
        <v>50.849999999999994</v>
      </c>
      <c r="X1430" s="11">
        <f t="shared" si="137"/>
        <v>4.4999999999999998E-2</v>
      </c>
    </row>
    <row r="1431" spans="1:2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 t="e">
        <f t="shared" si="133"/>
        <v>#DIV/0!</v>
      </c>
      <c r="Q1431" t="s">
        <v>8325</v>
      </c>
      <c r="R1431" t="s">
        <v>8344</v>
      </c>
      <c r="S1431" s="10">
        <f t="shared" si="134"/>
        <v>42073.852337962962</v>
      </c>
      <c r="T1431" s="10">
        <f t="shared" si="135"/>
        <v>42103.852337962962</v>
      </c>
      <c r="U1431" s="9">
        <f t="shared" si="136"/>
        <v>30</v>
      </c>
      <c r="V1431">
        <f>D1431*VLOOKUP(H1431,CURR,2)</f>
        <v>10000</v>
      </c>
      <c r="W1431">
        <f>E1431*VLOOKUP(H1431,CURR,2)</f>
        <v>0</v>
      </c>
      <c r="X1431" s="11">
        <f t="shared" si="137"/>
        <v>0</v>
      </c>
    </row>
    <row r="1432" spans="1:2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9">
        <f t="shared" si="133"/>
        <v>80.599999999999994</v>
      </c>
      <c r="Q1432" t="s">
        <v>8325</v>
      </c>
      <c r="R1432" t="s">
        <v>8344</v>
      </c>
      <c r="S1432" s="10">
        <f t="shared" si="134"/>
        <v>41961.605185185188</v>
      </c>
      <c r="T1432" s="10">
        <f t="shared" si="135"/>
        <v>41992.605185185188</v>
      </c>
      <c r="U1432" s="9">
        <f t="shared" si="136"/>
        <v>31</v>
      </c>
      <c r="V1432">
        <f>D1432*VLOOKUP(H1432,CURR,2)</f>
        <v>5000</v>
      </c>
      <c r="W1432">
        <f>E1432*VLOOKUP(H1432,CURR,2)</f>
        <v>403</v>
      </c>
      <c r="X1432" s="11">
        <f t="shared" si="137"/>
        <v>8.0600000000000005E-2</v>
      </c>
    </row>
    <row r="1433" spans="1:2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9">
        <f t="shared" si="133"/>
        <v>115.55319148936171</v>
      </c>
      <c r="Q1433" t="s">
        <v>8325</v>
      </c>
      <c r="R1433" t="s">
        <v>8344</v>
      </c>
      <c r="S1433" s="10">
        <f t="shared" si="134"/>
        <v>42304.002499999995</v>
      </c>
      <c r="T1433" s="10">
        <f t="shared" si="135"/>
        <v>42334.044166666667</v>
      </c>
      <c r="U1433" s="9">
        <f t="shared" si="136"/>
        <v>30</v>
      </c>
      <c r="V1433">
        <f>D1433*VLOOKUP(H1433,CURR,2)</f>
        <v>17000</v>
      </c>
      <c r="W1433">
        <f>E1433*VLOOKUP(H1433,CURR,2)</f>
        <v>5431</v>
      </c>
      <c r="X1433" s="11">
        <f t="shared" si="137"/>
        <v>0.31947058823529412</v>
      </c>
    </row>
    <row r="1434" spans="1:2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 t="e">
        <f t="shared" si="133"/>
        <v>#DIV/0!</v>
      </c>
      <c r="Q1434" t="s">
        <v>8325</v>
      </c>
      <c r="R1434" t="s">
        <v>8344</v>
      </c>
      <c r="S1434" s="10">
        <f t="shared" si="134"/>
        <v>42175.572083333333</v>
      </c>
      <c r="T1434" s="10">
        <f t="shared" si="135"/>
        <v>42205.572083333333</v>
      </c>
      <c r="U1434" s="9">
        <f t="shared" si="136"/>
        <v>30</v>
      </c>
      <c r="V1434">
        <f>D1434*VLOOKUP(H1434,CURR,2)</f>
        <v>40000</v>
      </c>
      <c r="W1434">
        <f>E1434*VLOOKUP(H1434,CURR,2)</f>
        <v>0</v>
      </c>
      <c r="X1434" s="11">
        <f t="shared" si="137"/>
        <v>0</v>
      </c>
    </row>
    <row r="1435" spans="1:2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9">
        <f t="shared" si="133"/>
        <v>80.5</v>
      </c>
      <c r="Q1435" t="s">
        <v>8325</v>
      </c>
      <c r="R1435" t="s">
        <v>8344</v>
      </c>
      <c r="S1435" s="10">
        <f t="shared" si="134"/>
        <v>42673.417534722219</v>
      </c>
      <c r="T1435" s="10">
        <f t="shared" si="135"/>
        <v>42714.249999999993</v>
      </c>
      <c r="U1435" s="9">
        <f t="shared" si="136"/>
        <v>40</v>
      </c>
      <c r="V1435">
        <f>D1435*VLOOKUP(H1435,CURR,2)</f>
        <v>13559.999999999998</v>
      </c>
      <c r="W1435">
        <f>E1435*VLOOKUP(H1435,CURR,2)</f>
        <v>909.64999999999986</v>
      </c>
      <c r="X1435" s="11">
        <f t="shared" si="137"/>
        <v>6.7083333333333328E-2</v>
      </c>
    </row>
    <row r="1436" spans="1:2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9">
        <f t="shared" si="133"/>
        <v>744.5454545454545</v>
      </c>
      <c r="Q1436" t="s">
        <v>8325</v>
      </c>
      <c r="R1436" t="s">
        <v>8344</v>
      </c>
      <c r="S1436" s="10">
        <f t="shared" si="134"/>
        <v>42142.558773148143</v>
      </c>
      <c r="T1436" s="10">
        <f t="shared" si="135"/>
        <v>42163.416666666664</v>
      </c>
      <c r="U1436" s="9">
        <f t="shared" si="136"/>
        <v>20</v>
      </c>
      <c r="V1436">
        <f>D1436*VLOOKUP(H1436,CURR,2)</f>
        <v>12300</v>
      </c>
      <c r="W1436">
        <f>E1436*VLOOKUP(H1436,CURR,2)</f>
        <v>1228.5</v>
      </c>
      <c r="X1436" s="11">
        <f t="shared" si="137"/>
        <v>9.987804878048781E-2</v>
      </c>
    </row>
    <row r="1437" spans="1:2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9">
        <f t="shared" si="133"/>
        <v>7.5</v>
      </c>
      <c r="Q1437" t="s">
        <v>8325</v>
      </c>
      <c r="R1437" t="s">
        <v>8344</v>
      </c>
      <c r="S1437" s="10">
        <f t="shared" si="134"/>
        <v>42258.57199074074</v>
      </c>
      <c r="T1437" s="10">
        <f t="shared" si="135"/>
        <v>42288.57199074074</v>
      </c>
      <c r="U1437" s="9">
        <f t="shared" si="136"/>
        <v>30</v>
      </c>
      <c r="V1437">
        <f>D1437*VLOOKUP(H1437,CURR,2)</f>
        <v>16950</v>
      </c>
      <c r="W1437">
        <f>E1437*VLOOKUP(H1437,CURR,2)</f>
        <v>16.95</v>
      </c>
      <c r="X1437" s="11">
        <f t="shared" si="137"/>
        <v>1E-3</v>
      </c>
    </row>
    <row r="1438" spans="1:2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9">
        <f t="shared" si="133"/>
        <v>38.5</v>
      </c>
      <c r="Q1438" t="s">
        <v>8325</v>
      </c>
      <c r="R1438" t="s">
        <v>8344</v>
      </c>
      <c r="S1438" s="10">
        <f t="shared" si="134"/>
        <v>42391.141863425924</v>
      </c>
      <c r="T1438" s="10">
        <f t="shared" si="135"/>
        <v>42421.141863425924</v>
      </c>
      <c r="U1438" s="9">
        <f t="shared" si="136"/>
        <v>30</v>
      </c>
      <c r="V1438">
        <f>D1438*VLOOKUP(H1438,CURR,2)</f>
        <v>11299.999999999998</v>
      </c>
      <c r="W1438">
        <f>E1438*VLOOKUP(H1438,CURR,2)</f>
        <v>87.009999999999991</v>
      </c>
      <c r="X1438" s="11">
        <f t="shared" si="137"/>
        <v>7.7000000000000002E-3</v>
      </c>
    </row>
    <row r="1439" spans="1:2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9">
        <f t="shared" si="133"/>
        <v>36.68181818181818</v>
      </c>
      <c r="Q1439" t="s">
        <v>8325</v>
      </c>
      <c r="R1439" t="s">
        <v>8344</v>
      </c>
      <c r="S1439" s="10">
        <f t="shared" si="134"/>
        <v>41796.32336805555</v>
      </c>
      <c r="T1439" s="10">
        <f t="shared" si="135"/>
        <v>41832.999305555553</v>
      </c>
      <c r="U1439" s="9">
        <f t="shared" si="136"/>
        <v>36</v>
      </c>
      <c r="V1439">
        <f>D1439*VLOOKUP(H1439,CURR,2)</f>
        <v>3000</v>
      </c>
      <c r="W1439">
        <f>E1439*VLOOKUP(H1439,CURR,2)</f>
        <v>807</v>
      </c>
      <c r="X1439" s="11">
        <f t="shared" si="137"/>
        <v>0.26900000000000002</v>
      </c>
    </row>
    <row r="1440" spans="1:2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9">
        <f t="shared" si="133"/>
        <v>75</v>
      </c>
      <c r="Q1440" t="s">
        <v>8325</v>
      </c>
      <c r="R1440" t="s">
        <v>8344</v>
      </c>
      <c r="S1440" s="10">
        <f t="shared" si="134"/>
        <v>42457.663182870368</v>
      </c>
      <c r="T1440" s="10">
        <f t="shared" si="135"/>
        <v>42487.371527777774</v>
      </c>
      <c r="U1440" s="9">
        <f t="shared" si="136"/>
        <v>29</v>
      </c>
      <c r="V1440">
        <f>D1440*VLOOKUP(H1440,CURR,2)</f>
        <v>3000</v>
      </c>
      <c r="W1440">
        <f>E1440*VLOOKUP(H1440,CURR,2)</f>
        <v>90</v>
      </c>
      <c r="X1440" s="11">
        <f t="shared" si="137"/>
        <v>0.03</v>
      </c>
    </row>
    <row r="1441" spans="1:2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9">
        <f t="shared" si="133"/>
        <v>30</v>
      </c>
      <c r="Q1441" t="s">
        <v>8325</v>
      </c>
      <c r="R1441" t="s">
        <v>8344</v>
      </c>
      <c r="S1441" s="10">
        <f t="shared" si="134"/>
        <v>42040.621539351851</v>
      </c>
      <c r="T1441" s="10">
        <f t="shared" si="135"/>
        <v>42070.621539351851</v>
      </c>
      <c r="U1441" s="9">
        <f t="shared" si="136"/>
        <v>30</v>
      </c>
      <c r="V1441">
        <f>D1441*VLOOKUP(H1441,CURR,2)</f>
        <v>2071</v>
      </c>
      <c r="W1441">
        <f>E1441*VLOOKUP(H1441,CURR,2)</f>
        <v>136.80000000000001</v>
      </c>
      <c r="X1441" s="11">
        <f t="shared" si="137"/>
        <v>6.6055045871559637E-2</v>
      </c>
    </row>
    <row r="1442" spans="1:2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9">
        <f t="shared" si="133"/>
        <v>1</v>
      </c>
      <c r="Q1442" t="s">
        <v>8325</v>
      </c>
      <c r="R1442" t="s">
        <v>8344</v>
      </c>
      <c r="S1442" s="10">
        <f t="shared" si="134"/>
        <v>42486.540081018517</v>
      </c>
      <c r="T1442" s="10">
        <f t="shared" si="135"/>
        <v>42516.540081018517</v>
      </c>
      <c r="U1442" s="9">
        <f t="shared" si="136"/>
        <v>30</v>
      </c>
      <c r="V1442">
        <f>D1442*VLOOKUP(H1442,CURR,2)</f>
        <v>14689.999999999998</v>
      </c>
      <c r="W1442">
        <f>E1442*VLOOKUP(H1442,CURR,2)</f>
        <v>1.1299999999999999</v>
      </c>
      <c r="X1442" s="11">
        <f t="shared" si="137"/>
        <v>7.6923076923076926E-5</v>
      </c>
    </row>
    <row r="1443" spans="1:2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9">
        <f t="shared" si="133"/>
        <v>673.33333333333337</v>
      </c>
      <c r="Q1443" t="s">
        <v>8325</v>
      </c>
      <c r="R1443" t="s">
        <v>8344</v>
      </c>
      <c r="S1443" s="10">
        <f t="shared" si="134"/>
        <v>42198.557511574072</v>
      </c>
      <c r="T1443" s="10">
        <f t="shared" si="135"/>
        <v>42258.557511574072</v>
      </c>
      <c r="U1443" s="9">
        <f t="shared" si="136"/>
        <v>60</v>
      </c>
      <c r="V1443">
        <f>D1443*VLOOKUP(H1443,CURR,2)</f>
        <v>230400</v>
      </c>
      <c r="W1443">
        <f>E1443*VLOOKUP(H1443,CURR,2)</f>
        <v>2585.6</v>
      </c>
      <c r="X1443" s="11">
        <f t="shared" si="137"/>
        <v>1.1222222222222222E-2</v>
      </c>
    </row>
    <row r="1444" spans="1:2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 t="e">
        <f t="shared" si="133"/>
        <v>#DIV/0!</v>
      </c>
      <c r="Q1444" t="s">
        <v>8325</v>
      </c>
      <c r="R1444" t="s">
        <v>8344</v>
      </c>
      <c r="S1444" s="10">
        <f t="shared" si="134"/>
        <v>42485.437013888884</v>
      </c>
      <c r="T1444" s="10">
        <f t="shared" si="135"/>
        <v>42515.437013888884</v>
      </c>
      <c r="U1444" s="9">
        <f t="shared" si="136"/>
        <v>30</v>
      </c>
      <c r="V1444">
        <f>D1444*VLOOKUP(H1444,CURR,2)</f>
        <v>1500</v>
      </c>
      <c r="W1444">
        <f>E1444*VLOOKUP(H1444,CURR,2)</f>
        <v>0</v>
      </c>
      <c r="X1444" s="11">
        <f t="shared" si="137"/>
        <v>0</v>
      </c>
    </row>
    <row r="1445" spans="1:2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 t="e">
        <f t="shared" si="133"/>
        <v>#DIV/0!</v>
      </c>
      <c r="Q1445" t="s">
        <v>8325</v>
      </c>
      <c r="R1445" t="s">
        <v>8344</v>
      </c>
      <c r="S1445" s="10">
        <f t="shared" si="134"/>
        <v>42707.71769675926</v>
      </c>
      <c r="T1445" s="10">
        <f t="shared" si="135"/>
        <v>42737.71769675926</v>
      </c>
      <c r="U1445" s="9">
        <f t="shared" si="136"/>
        <v>30</v>
      </c>
      <c r="V1445">
        <f>D1445*VLOOKUP(H1445,CURR,2)</f>
        <v>14689.999999999998</v>
      </c>
      <c r="W1445">
        <f>E1445*VLOOKUP(H1445,CURR,2)</f>
        <v>0</v>
      </c>
      <c r="X1445" s="11">
        <f t="shared" si="137"/>
        <v>0</v>
      </c>
    </row>
    <row r="1446" spans="1:2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 t="e">
        <f t="shared" si="133"/>
        <v>#DIV/0!</v>
      </c>
      <c r="Q1446" t="s">
        <v>8325</v>
      </c>
      <c r="R1446" t="s">
        <v>8344</v>
      </c>
      <c r="S1446" s="10">
        <f t="shared" si="134"/>
        <v>42199.665069444447</v>
      </c>
      <c r="T1446" s="10">
        <f t="shared" si="135"/>
        <v>42259.665069444447</v>
      </c>
      <c r="U1446" s="9">
        <f t="shared" si="136"/>
        <v>60</v>
      </c>
      <c r="V1446">
        <f>D1446*VLOOKUP(H1446,CURR,2)</f>
        <v>5593.4999999999991</v>
      </c>
      <c r="W1446">
        <f>E1446*VLOOKUP(H1446,CURR,2)</f>
        <v>0</v>
      </c>
      <c r="X1446" s="11">
        <f t="shared" si="137"/>
        <v>0</v>
      </c>
    </row>
    <row r="1447" spans="1:2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 t="e">
        <f t="shared" si="133"/>
        <v>#DIV/0!</v>
      </c>
      <c r="Q1447" t="s">
        <v>8325</v>
      </c>
      <c r="R1447" t="s">
        <v>8344</v>
      </c>
      <c r="S1447" s="10">
        <f t="shared" si="134"/>
        <v>42139.333969907406</v>
      </c>
      <c r="T1447" s="10">
        <f t="shared" si="135"/>
        <v>42169.333969907406</v>
      </c>
      <c r="U1447" s="9">
        <f t="shared" si="136"/>
        <v>30</v>
      </c>
      <c r="V1447">
        <f>D1447*VLOOKUP(H1447,CURR,2)</f>
        <v>146900</v>
      </c>
      <c r="W1447">
        <f>E1447*VLOOKUP(H1447,CURR,2)</f>
        <v>0</v>
      </c>
      <c r="X1447" s="11">
        <f t="shared" si="137"/>
        <v>0</v>
      </c>
    </row>
    <row r="1448" spans="1:2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 t="e">
        <f t="shared" si="133"/>
        <v>#DIV/0!</v>
      </c>
      <c r="Q1448" t="s">
        <v>8325</v>
      </c>
      <c r="R1448" t="s">
        <v>8344</v>
      </c>
      <c r="S1448" s="10">
        <f t="shared" si="134"/>
        <v>42461.239328703705</v>
      </c>
      <c r="T1448" s="10">
        <f t="shared" si="135"/>
        <v>42481.239328703705</v>
      </c>
      <c r="U1448" s="9">
        <f t="shared" si="136"/>
        <v>20</v>
      </c>
      <c r="V1448">
        <f>D1448*VLOOKUP(H1448,CURR,2)</f>
        <v>1016.9999999999999</v>
      </c>
      <c r="W1448">
        <f>E1448*VLOOKUP(H1448,CURR,2)</f>
        <v>0</v>
      </c>
      <c r="X1448" s="11">
        <f t="shared" si="137"/>
        <v>0</v>
      </c>
    </row>
    <row r="1449" spans="1:2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9">
        <f t="shared" si="133"/>
        <v>25</v>
      </c>
      <c r="Q1449" t="s">
        <v>8325</v>
      </c>
      <c r="R1449" t="s">
        <v>8344</v>
      </c>
      <c r="S1449" s="10">
        <f t="shared" si="134"/>
        <v>42529.52238425926</v>
      </c>
      <c r="T1449" s="10">
        <f t="shared" si="135"/>
        <v>42559.52238425926</v>
      </c>
      <c r="U1449" s="9">
        <f t="shared" si="136"/>
        <v>30</v>
      </c>
      <c r="V1449">
        <f>D1449*VLOOKUP(H1449,CURR,2)</f>
        <v>500000</v>
      </c>
      <c r="W1449">
        <f>E1449*VLOOKUP(H1449,CURR,2)</f>
        <v>75</v>
      </c>
      <c r="X1449" s="11">
        <f t="shared" si="137"/>
        <v>1.4999999999999999E-4</v>
      </c>
    </row>
    <row r="1450" spans="1:2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 t="e">
        <f t="shared" si="133"/>
        <v>#DIV/0!</v>
      </c>
      <c r="Q1450" t="s">
        <v>8325</v>
      </c>
      <c r="R1450" t="s">
        <v>8344</v>
      </c>
      <c r="S1450" s="10">
        <f t="shared" si="134"/>
        <v>42115.728217592587</v>
      </c>
      <c r="T1450" s="10">
        <f t="shared" si="135"/>
        <v>42146.017361111109</v>
      </c>
      <c r="U1450" s="9">
        <f t="shared" si="136"/>
        <v>30</v>
      </c>
      <c r="V1450">
        <f>D1450*VLOOKUP(H1450,CURR,2)</f>
        <v>144000</v>
      </c>
      <c r="W1450">
        <f>E1450*VLOOKUP(H1450,CURR,2)</f>
        <v>0</v>
      </c>
      <c r="X1450" s="11">
        <f t="shared" si="137"/>
        <v>0</v>
      </c>
    </row>
    <row r="1451" spans="1:2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 t="e">
        <f t="shared" si="133"/>
        <v>#DIV/0!</v>
      </c>
      <c r="Q1451" t="s">
        <v>8325</v>
      </c>
      <c r="R1451" t="s">
        <v>8344</v>
      </c>
      <c r="S1451" s="10">
        <f t="shared" si="134"/>
        <v>42086.603067129625</v>
      </c>
      <c r="T1451" s="10">
        <f t="shared" si="135"/>
        <v>42134.603067129625</v>
      </c>
      <c r="U1451" s="9">
        <f t="shared" si="136"/>
        <v>48</v>
      </c>
      <c r="V1451">
        <f>D1451*VLOOKUP(H1451,CURR,2)</f>
        <v>8888</v>
      </c>
      <c r="W1451">
        <f>E1451*VLOOKUP(H1451,CURR,2)</f>
        <v>0</v>
      </c>
      <c r="X1451" s="11">
        <f t="shared" si="137"/>
        <v>0</v>
      </c>
    </row>
    <row r="1452" spans="1:2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9">
        <f t="shared" si="133"/>
        <v>1</v>
      </c>
      <c r="Q1452" t="s">
        <v>8325</v>
      </c>
      <c r="R1452" t="s">
        <v>8344</v>
      </c>
      <c r="S1452" s="10">
        <f t="shared" si="134"/>
        <v>42389.962928240733</v>
      </c>
      <c r="T1452" s="10">
        <f t="shared" si="135"/>
        <v>42419.962928240733</v>
      </c>
      <c r="U1452" s="9">
        <f t="shared" si="136"/>
        <v>30</v>
      </c>
      <c r="V1452">
        <f>D1452*VLOOKUP(H1452,CURR,2)</f>
        <v>100000</v>
      </c>
      <c r="W1452">
        <f>E1452*VLOOKUP(H1452,CURR,2)</f>
        <v>1</v>
      </c>
      <c r="X1452" s="11">
        <f t="shared" si="137"/>
        <v>1.0000000000000001E-5</v>
      </c>
    </row>
    <row r="1453" spans="1:2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9">
        <f t="shared" si="133"/>
        <v>1</v>
      </c>
      <c r="Q1453" t="s">
        <v>8325</v>
      </c>
      <c r="R1453" t="s">
        <v>8344</v>
      </c>
      <c r="S1453" s="10">
        <f t="shared" si="134"/>
        <v>41931.75068287037</v>
      </c>
      <c r="T1453" s="10">
        <f t="shared" si="135"/>
        <v>41961.792349537034</v>
      </c>
      <c r="U1453" s="9">
        <f t="shared" si="136"/>
        <v>30</v>
      </c>
      <c r="V1453">
        <f>D1453*VLOOKUP(H1453,CURR,2)</f>
        <v>18950</v>
      </c>
      <c r="W1453">
        <f>E1453*VLOOKUP(H1453,CURR,2)</f>
        <v>2</v>
      </c>
      <c r="X1453" s="11">
        <f t="shared" si="137"/>
        <v>1.0554089709762533E-4</v>
      </c>
    </row>
    <row r="1454" spans="1:2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 t="e">
        <f t="shared" si="133"/>
        <v>#DIV/0!</v>
      </c>
      <c r="Q1454" t="s">
        <v>8325</v>
      </c>
      <c r="R1454" t="s">
        <v>8344</v>
      </c>
      <c r="S1454" s="10">
        <f t="shared" si="134"/>
        <v>41818.494942129626</v>
      </c>
      <c r="T1454" s="10">
        <f t="shared" si="135"/>
        <v>41848.494942129626</v>
      </c>
      <c r="U1454" s="9">
        <f t="shared" si="136"/>
        <v>30</v>
      </c>
      <c r="V1454">
        <f>D1454*VLOOKUP(H1454,CURR,2)</f>
        <v>14000</v>
      </c>
      <c r="W1454">
        <f>E1454*VLOOKUP(H1454,CURR,2)</f>
        <v>0</v>
      </c>
      <c r="X1454" s="11">
        <f t="shared" si="137"/>
        <v>0</v>
      </c>
    </row>
    <row r="1455" spans="1:2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 t="e">
        <f t="shared" si="133"/>
        <v>#DIV/0!</v>
      </c>
      <c r="Q1455" t="s">
        <v>8325</v>
      </c>
      <c r="R1455" t="s">
        <v>8344</v>
      </c>
      <c r="S1455" s="10">
        <f t="shared" si="134"/>
        <v>42795.487812499996</v>
      </c>
      <c r="T1455" s="10">
        <f t="shared" si="135"/>
        <v>42840.446145833332</v>
      </c>
      <c r="U1455" s="9">
        <f t="shared" si="136"/>
        <v>44</v>
      </c>
      <c r="V1455">
        <f>D1455*VLOOKUP(H1455,CURR,2)</f>
        <v>28249.999999999996</v>
      </c>
      <c r="W1455">
        <f>E1455*VLOOKUP(H1455,CURR,2)</f>
        <v>0</v>
      </c>
      <c r="X1455" s="11">
        <f t="shared" si="137"/>
        <v>0</v>
      </c>
    </row>
    <row r="1456" spans="1:2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9">
        <f t="shared" si="133"/>
        <v>15</v>
      </c>
      <c r="Q1456" t="s">
        <v>8325</v>
      </c>
      <c r="R1456" t="s">
        <v>8344</v>
      </c>
      <c r="S1456" s="10">
        <f t="shared" si="134"/>
        <v>42463.658333333333</v>
      </c>
      <c r="T1456" s="10">
        <f t="shared" si="135"/>
        <v>42484.707638888889</v>
      </c>
      <c r="U1456" s="9">
        <f t="shared" si="136"/>
        <v>21</v>
      </c>
      <c r="V1456">
        <f>D1456*VLOOKUP(H1456,CURR,2)</f>
        <v>1977.4999999999998</v>
      </c>
      <c r="W1456">
        <f>E1456*VLOOKUP(H1456,CURR,2)</f>
        <v>16.95</v>
      </c>
      <c r="X1456" s="11">
        <f t="shared" si="137"/>
        <v>8.5714285714285719E-3</v>
      </c>
    </row>
    <row r="1457" spans="1:2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9">
        <f t="shared" si="133"/>
        <v>225</v>
      </c>
      <c r="Q1457" t="s">
        <v>8325</v>
      </c>
      <c r="R1457" t="s">
        <v>8344</v>
      </c>
      <c r="S1457" s="10">
        <f t="shared" si="134"/>
        <v>41832.46435185185</v>
      </c>
      <c r="T1457" s="10">
        <f t="shared" si="135"/>
        <v>41887.360416666663</v>
      </c>
      <c r="U1457" s="9">
        <f t="shared" si="136"/>
        <v>54</v>
      </c>
      <c r="V1457">
        <f>D1457*VLOOKUP(H1457,CURR,2)</f>
        <v>15000</v>
      </c>
      <c r="W1457">
        <f>E1457*VLOOKUP(H1457,CURR,2)</f>
        <v>1575</v>
      </c>
      <c r="X1457" s="11">
        <f t="shared" si="137"/>
        <v>0.105</v>
      </c>
    </row>
    <row r="1458" spans="1:2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9">
        <f t="shared" si="133"/>
        <v>48.333333333333336</v>
      </c>
      <c r="Q1458" t="s">
        <v>8325</v>
      </c>
      <c r="R1458" t="s">
        <v>8344</v>
      </c>
      <c r="S1458" s="10">
        <f t="shared" si="134"/>
        <v>42708.460243055553</v>
      </c>
      <c r="T1458" s="10">
        <f t="shared" si="135"/>
        <v>42738.460243055553</v>
      </c>
      <c r="U1458" s="9">
        <f t="shared" si="136"/>
        <v>30</v>
      </c>
      <c r="V1458">
        <f>D1458*VLOOKUP(H1458,CURR,2)</f>
        <v>5649.9999999999991</v>
      </c>
      <c r="W1458">
        <f>E1458*VLOOKUP(H1458,CURR,2)</f>
        <v>163.85</v>
      </c>
      <c r="X1458" s="11">
        <f t="shared" si="137"/>
        <v>2.9000000000000005E-2</v>
      </c>
    </row>
    <row r="1459" spans="1:2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 t="e">
        <f t="shared" si="133"/>
        <v>#DIV/0!</v>
      </c>
      <c r="Q1459" t="s">
        <v>8325</v>
      </c>
      <c r="R1459" t="s">
        <v>8344</v>
      </c>
      <c r="S1459" s="10">
        <f t="shared" si="134"/>
        <v>42289.688009259255</v>
      </c>
      <c r="T1459" s="10">
        <f t="shared" si="135"/>
        <v>42319.729675925926</v>
      </c>
      <c r="U1459" s="9">
        <f t="shared" si="136"/>
        <v>30</v>
      </c>
      <c r="V1459">
        <f>D1459*VLOOKUP(H1459,CURR,2)</f>
        <v>6000</v>
      </c>
      <c r="W1459">
        <f>E1459*VLOOKUP(H1459,CURR,2)</f>
        <v>0</v>
      </c>
      <c r="X1459" s="11">
        <f t="shared" si="137"/>
        <v>0</v>
      </c>
    </row>
    <row r="1460" spans="1:2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 t="e">
        <f t="shared" si="133"/>
        <v>#DIV/0!</v>
      </c>
      <c r="Q1460" t="s">
        <v>8325</v>
      </c>
      <c r="R1460" t="s">
        <v>8344</v>
      </c>
      <c r="S1460" s="10">
        <f t="shared" si="134"/>
        <v>41831.49722222222</v>
      </c>
      <c r="T1460" s="10">
        <f t="shared" si="135"/>
        <v>41861.958333333328</v>
      </c>
      <c r="U1460" s="9">
        <f t="shared" si="136"/>
        <v>30</v>
      </c>
      <c r="V1460">
        <f>D1460*VLOOKUP(H1460,CURR,2)</f>
        <v>5000</v>
      </c>
      <c r="W1460">
        <f>E1460*VLOOKUP(H1460,CURR,2)</f>
        <v>0</v>
      </c>
      <c r="X1460" s="11">
        <f t="shared" si="137"/>
        <v>0</v>
      </c>
    </row>
    <row r="1461" spans="1:2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 t="e">
        <f t="shared" si="133"/>
        <v>#DIV/0!</v>
      </c>
      <c r="Q1461" t="s">
        <v>8325</v>
      </c>
      <c r="R1461" t="s">
        <v>8344</v>
      </c>
      <c r="S1461" s="10">
        <f t="shared" si="134"/>
        <v>42311.996481481481</v>
      </c>
      <c r="T1461" s="10">
        <f t="shared" si="135"/>
        <v>42340.517361111109</v>
      </c>
      <c r="U1461" s="9">
        <f t="shared" si="136"/>
        <v>28</v>
      </c>
      <c r="V1461">
        <f>D1461*VLOOKUP(H1461,CURR,2)</f>
        <v>5550</v>
      </c>
      <c r="W1461">
        <f>E1461*VLOOKUP(H1461,CURR,2)</f>
        <v>0</v>
      </c>
      <c r="X1461" s="11">
        <f t="shared" si="137"/>
        <v>0</v>
      </c>
    </row>
    <row r="1462" spans="1:2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 t="e">
        <f t="shared" si="133"/>
        <v>#DIV/0!</v>
      </c>
      <c r="Q1462" t="s">
        <v>8325</v>
      </c>
      <c r="R1462" t="s">
        <v>8344</v>
      </c>
      <c r="S1462" s="10">
        <f t="shared" si="134"/>
        <v>41915.688634259255</v>
      </c>
      <c r="T1462" s="10">
        <f t="shared" si="135"/>
        <v>41973.781249999993</v>
      </c>
      <c r="U1462" s="9">
        <f t="shared" si="136"/>
        <v>58</v>
      </c>
      <c r="V1462">
        <f>D1462*VLOOKUP(H1462,CURR,2)</f>
        <v>25000000</v>
      </c>
      <c r="W1462">
        <f>E1462*VLOOKUP(H1462,CURR,2)</f>
        <v>0</v>
      </c>
      <c r="X1462" s="11">
        <f t="shared" si="137"/>
        <v>0</v>
      </c>
    </row>
    <row r="1463" spans="1:2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9">
        <f t="shared" si="133"/>
        <v>44.66673529411765</v>
      </c>
      <c r="Q1463" t="s">
        <v>8325</v>
      </c>
      <c r="R1463" t="s">
        <v>8345</v>
      </c>
      <c r="S1463" s="10">
        <f t="shared" si="134"/>
        <v>41899.436967592592</v>
      </c>
      <c r="T1463" s="10">
        <f t="shared" si="135"/>
        <v>41932.791666666664</v>
      </c>
      <c r="U1463" s="9">
        <f t="shared" si="136"/>
        <v>33</v>
      </c>
      <c r="V1463">
        <f>D1463*VLOOKUP(H1463,CURR,2)</f>
        <v>15000</v>
      </c>
      <c r="W1463">
        <f>E1463*VLOOKUP(H1463,CURR,2)</f>
        <v>15186.69</v>
      </c>
      <c r="X1463" s="11">
        <f t="shared" si="137"/>
        <v>1.012446</v>
      </c>
    </row>
    <row r="1464" spans="1:2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9">
        <f t="shared" si="133"/>
        <v>28.937999999999999</v>
      </c>
      <c r="Q1464" t="s">
        <v>8325</v>
      </c>
      <c r="R1464" t="s">
        <v>8345</v>
      </c>
      <c r="S1464" s="10">
        <f t="shared" si="134"/>
        <v>41344.454525462963</v>
      </c>
      <c r="T1464" s="10">
        <f t="shared" si="135"/>
        <v>41374.454525462963</v>
      </c>
      <c r="U1464" s="9">
        <f t="shared" si="136"/>
        <v>30</v>
      </c>
      <c r="V1464">
        <f>D1464*VLOOKUP(H1464,CURR,2)</f>
        <v>4000</v>
      </c>
      <c r="W1464">
        <f>E1464*VLOOKUP(H1464,CURR,2)</f>
        <v>4340.7</v>
      </c>
      <c r="X1464" s="11">
        <f t="shared" si="137"/>
        <v>1.085175</v>
      </c>
    </row>
    <row r="1465" spans="1:2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9">
        <f t="shared" si="133"/>
        <v>35.44</v>
      </c>
      <c r="Q1465" t="s">
        <v>8325</v>
      </c>
      <c r="R1465" t="s">
        <v>8345</v>
      </c>
      <c r="S1465" s="10">
        <f t="shared" si="134"/>
        <v>41326.702986111108</v>
      </c>
      <c r="T1465" s="10">
        <f t="shared" si="135"/>
        <v>41371.661319444444</v>
      </c>
      <c r="U1465" s="9">
        <f t="shared" si="136"/>
        <v>44</v>
      </c>
      <c r="V1465">
        <f>D1465*VLOOKUP(H1465,CURR,2)</f>
        <v>600</v>
      </c>
      <c r="W1465">
        <f>E1465*VLOOKUP(H1465,CURR,2)</f>
        <v>886</v>
      </c>
      <c r="X1465" s="11">
        <f t="shared" si="137"/>
        <v>1.4766666666666666</v>
      </c>
    </row>
    <row r="1466" spans="1:2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9">
        <f t="shared" si="133"/>
        <v>34.871794871794869</v>
      </c>
      <c r="Q1466" t="s">
        <v>8325</v>
      </c>
      <c r="R1466" t="s">
        <v>8345</v>
      </c>
      <c r="S1466" s="10">
        <f t="shared" si="134"/>
        <v>41291.453217592592</v>
      </c>
      <c r="T1466" s="10">
        <f t="shared" si="135"/>
        <v>41321.453217592592</v>
      </c>
      <c r="U1466" s="9">
        <f t="shared" si="136"/>
        <v>30</v>
      </c>
      <c r="V1466">
        <f>D1466*VLOOKUP(H1466,CURR,2)</f>
        <v>5000</v>
      </c>
      <c r="W1466">
        <f>E1466*VLOOKUP(H1466,CURR,2)</f>
        <v>8160</v>
      </c>
      <c r="X1466" s="11">
        <f t="shared" si="137"/>
        <v>1.6319999999999999</v>
      </c>
    </row>
    <row r="1467" spans="1:2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9">
        <f t="shared" si="133"/>
        <v>52.622732513451197</v>
      </c>
      <c r="Q1467" t="s">
        <v>8325</v>
      </c>
      <c r="R1467" t="s">
        <v>8345</v>
      </c>
      <c r="S1467" s="10">
        <f t="shared" si="134"/>
        <v>40959.526064814811</v>
      </c>
      <c r="T1467" s="10">
        <f t="shared" si="135"/>
        <v>40989.916666666664</v>
      </c>
      <c r="U1467" s="9">
        <f t="shared" si="136"/>
        <v>30</v>
      </c>
      <c r="V1467">
        <f>D1467*VLOOKUP(H1467,CURR,2)</f>
        <v>30000</v>
      </c>
      <c r="W1467">
        <f>E1467*VLOOKUP(H1467,CURR,2)</f>
        <v>136924.35</v>
      </c>
      <c r="X1467" s="11">
        <f t="shared" si="137"/>
        <v>4.5641449999999999</v>
      </c>
    </row>
    <row r="1468" spans="1:2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9">
        <f t="shared" si="133"/>
        <v>69.598266129032254</v>
      </c>
      <c r="Q1468" t="s">
        <v>8325</v>
      </c>
      <c r="R1468" t="s">
        <v>8345</v>
      </c>
      <c r="S1468" s="10">
        <f t="shared" si="134"/>
        <v>42339.963726851849</v>
      </c>
      <c r="T1468" s="10">
        <f t="shared" si="135"/>
        <v>42380.999999999993</v>
      </c>
      <c r="U1468" s="9">
        <f t="shared" si="136"/>
        <v>41</v>
      </c>
      <c r="V1468">
        <f>D1468*VLOOKUP(H1468,CURR,2)</f>
        <v>16000</v>
      </c>
      <c r="W1468">
        <f>E1468*VLOOKUP(H1468,CURR,2)</f>
        <v>17260.37</v>
      </c>
      <c r="X1468" s="11">
        <f t="shared" si="137"/>
        <v>1.0787731249999999</v>
      </c>
    </row>
    <row r="1469" spans="1:2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9">
        <f t="shared" si="133"/>
        <v>76.72</v>
      </c>
      <c r="Q1469" t="s">
        <v>8325</v>
      </c>
      <c r="R1469" t="s">
        <v>8345</v>
      </c>
      <c r="S1469" s="10">
        <f t="shared" si="134"/>
        <v>40933.593576388885</v>
      </c>
      <c r="T1469" s="10">
        <f t="shared" si="135"/>
        <v>40993.55190972222</v>
      </c>
      <c r="U1469" s="9">
        <f t="shared" si="136"/>
        <v>59</v>
      </c>
      <c r="V1469">
        <f>D1469*VLOOKUP(H1469,CURR,2)</f>
        <v>40000</v>
      </c>
      <c r="W1469">
        <f>E1469*VLOOKUP(H1469,CURR,2)</f>
        <v>46032</v>
      </c>
      <c r="X1469" s="11">
        <f t="shared" si="137"/>
        <v>1.1508</v>
      </c>
    </row>
    <row r="1470" spans="1:2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9">
        <f t="shared" si="133"/>
        <v>33.191126279863482</v>
      </c>
      <c r="Q1470" t="s">
        <v>8325</v>
      </c>
      <c r="R1470" t="s">
        <v>8345</v>
      </c>
      <c r="S1470" s="10">
        <f t="shared" si="134"/>
        <v>40645.806122685179</v>
      </c>
      <c r="T1470" s="10">
        <f t="shared" si="135"/>
        <v>40705.806122685179</v>
      </c>
      <c r="U1470" s="9">
        <f t="shared" si="136"/>
        <v>60</v>
      </c>
      <c r="V1470">
        <f>D1470*VLOOKUP(H1470,CURR,2)</f>
        <v>9500</v>
      </c>
      <c r="W1470">
        <f>E1470*VLOOKUP(H1470,CURR,2)</f>
        <v>9725</v>
      </c>
      <c r="X1470" s="11">
        <f t="shared" si="137"/>
        <v>1.0236842105263158</v>
      </c>
    </row>
    <row r="1471" spans="1:2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9">
        <f t="shared" si="133"/>
        <v>149.46417445482865</v>
      </c>
      <c r="Q1471" t="s">
        <v>8325</v>
      </c>
      <c r="R1471" t="s">
        <v>8345</v>
      </c>
      <c r="S1471" s="10">
        <f t="shared" si="134"/>
        <v>41290.390150462961</v>
      </c>
      <c r="T1471" s="10">
        <f t="shared" si="135"/>
        <v>41320.390150462961</v>
      </c>
      <c r="U1471" s="9">
        <f t="shared" si="136"/>
        <v>30</v>
      </c>
      <c r="V1471">
        <f>D1471*VLOOKUP(H1471,CURR,2)</f>
        <v>44250</v>
      </c>
      <c r="W1471">
        <f>E1471*VLOOKUP(H1471,CURR,2)</f>
        <v>47978</v>
      </c>
      <c r="X1471" s="11">
        <f t="shared" si="137"/>
        <v>1.0842485875706214</v>
      </c>
    </row>
    <row r="1472" spans="1:2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9">
        <f t="shared" si="133"/>
        <v>23.172839506172838</v>
      </c>
      <c r="Q1472" t="s">
        <v>8325</v>
      </c>
      <c r="R1472" t="s">
        <v>8345</v>
      </c>
      <c r="S1472" s="10">
        <f t="shared" si="134"/>
        <v>41250.618784722217</v>
      </c>
      <c r="T1472" s="10">
        <f t="shared" si="135"/>
        <v>41271.618784722217</v>
      </c>
      <c r="U1472" s="9">
        <f t="shared" si="136"/>
        <v>21</v>
      </c>
      <c r="V1472">
        <f>D1472*VLOOKUP(H1472,CURR,2)</f>
        <v>1500</v>
      </c>
      <c r="W1472">
        <f>E1472*VLOOKUP(H1472,CURR,2)</f>
        <v>1877</v>
      </c>
      <c r="X1472" s="11">
        <f t="shared" si="137"/>
        <v>1.2513333333333334</v>
      </c>
    </row>
    <row r="1473" spans="1:2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9">
        <f t="shared" si="133"/>
        <v>96.877551020408163</v>
      </c>
      <c r="Q1473" t="s">
        <v>8325</v>
      </c>
      <c r="R1473" t="s">
        <v>8345</v>
      </c>
      <c r="S1473" s="10">
        <f t="shared" si="134"/>
        <v>42073.749236111107</v>
      </c>
      <c r="T1473" s="10">
        <f t="shared" si="135"/>
        <v>42103.749236111107</v>
      </c>
      <c r="U1473" s="9">
        <f t="shared" si="136"/>
        <v>30</v>
      </c>
      <c r="V1473">
        <f>D1473*VLOOKUP(H1473,CURR,2)</f>
        <v>32000</v>
      </c>
      <c r="W1473">
        <f>E1473*VLOOKUP(H1473,CURR,2)</f>
        <v>33229</v>
      </c>
      <c r="X1473" s="11">
        <f t="shared" si="137"/>
        <v>1.03840625</v>
      </c>
    </row>
    <row r="1474" spans="1:2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9">
        <f t="shared" si="133"/>
        <v>103.20238095238095</v>
      </c>
      <c r="Q1474" t="s">
        <v>8325</v>
      </c>
      <c r="R1474" t="s">
        <v>8345</v>
      </c>
      <c r="S1474" s="10">
        <f t="shared" si="134"/>
        <v>41533.33452546296</v>
      </c>
      <c r="T1474" s="10">
        <f t="shared" si="135"/>
        <v>41563.33452546296</v>
      </c>
      <c r="U1474" s="9">
        <f t="shared" si="136"/>
        <v>30</v>
      </c>
      <c r="V1474">
        <f>D1474*VLOOKUP(H1474,CURR,2)</f>
        <v>25000</v>
      </c>
      <c r="W1474">
        <f>E1474*VLOOKUP(H1474,CURR,2)</f>
        <v>34676</v>
      </c>
      <c r="X1474" s="11">
        <f t="shared" si="137"/>
        <v>1.3870400000000001</v>
      </c>
    </row>
    <row r="1475" spans="1:2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E1475/D1475*100</f>
        <v>120.51600000000001</v>
      </c>
      <c r="P1475" s="9">
        <f t="shared" ref="P1475:P1538" si="139">E1475/L1475</f>
        <v>38.462553191489363</v>
      </c>
      <c r="Q1475" t="s">
        <v>8325</v>
      </c>
      <c r="R1475" t="s">
        <v>8345</v>
      </c>
      <c r="S1475" s="10">
        <f t="shared" ref="S1475:S1538" si="140">(J1475/86400)+25569+(-5/24)</f>
        <v>40939.771284722221</v>
      </c>
      <c r="T1475" s="10">
        <f t="shared" ref="T1475:T1538" si="141">(I1475/86400)+25569+(-5/24)</f>
        <v>40969.771284722221</v>
      </c>
      <c r="U1475" s="9">
        <f t="shared" ref="U1475:U1538" si="142">INT(T1475-S1475)</f>
        <v>30</v>
      </c>
      <c r="V1475">
        <f>D1475*VLOOKUP(H1475,CURR,2)</f>
        <v>1500</v>
      </c>
      <c r="W1475">
        <f>E1475*VLOOKUP(H1475,CURR,2)</f>
        <v>1807.74</v>
      </c>
      <c r="X1475" s="11">
        <f t="shared" ref="X1475:X1538" si="143">W1475/V1475</f>
        <v>1.20516</v>
      </c>
    </row>
    <row r="1476" spans="1:2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9">
        <f t="shared" si="139"/>
        <v>44.315789473684212</v>
      </c>
      <c r="Q1476" t="s">
        <v>8325</v>
      </c>
      <c r="R1476" t="s">
        <v>8345</v>
      </c>
      <c r="S1476" s="10">
        <f t="shared" si="140"/>
        <v>41500.519583333335</v>
      </c>
      <c r="T1476" s="10">
        <f t="shared" si="141"/>
        <v>41530.519583333335</v>
      </c>
      <c r="U1476" s="9">
        <f t="shared" si="142"/>
        <v>30</v>
      </c>
      <c r="V1476">
        <f>D1476*VLOOKUP(H1476,CURR,2)</f>
        <v>3000</v>
      </c>
      <c r="W1476">
        <f>E1476*VLOOKUP(H1476,CURR,2)</f>
        <v>3368</v>
      </c>
      <c r="X1476" s="11">
        <f t="shared" si="143"/>
        <v>1.1226666666666667</v>
      </c>
    </row>
    <row r="1477" spans="1:2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9">
        <f t="shared" si="139"/>
        <v>64.173356009070289</v>
      </c>
      <c r="Q1477" t="s">
        <v>8325</v>
      </c>
      <c r="R1477" t="s">
        <v>8345</v>
      </c>
      <c r="S1477" s="10">
        <f t="shared" si="140"/>
        <v>41960.514618055553</v>
      </c>
      <c r="T1477" s="10">
        <f t="shared" si="141"/>
        <v>41992.999305555553</v>
      </c>
      <c r="U1477" s="9">
        <f t="shared" si="142"/>
        <v>32</v>
      </c>
      <c r="V1477">
        <f>D1477*VLOOKUP(H1477,CURR,2)</f>
        <v>15000</v>
      </c>
      <c r="W1477">
        <f>E1477*VLOOKUP(H1477,CURR,2)</f>
        <v>28300.45</v>
      </c>
      <c r="X1477" s="11">
        <f t="shared" si="143"/>
        <v>1.8866966666666667</v>
      </c>
    </row>
    <row r="1478" spans="1:2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9">
        <f t="shared" si="139"/>
        <v>43.333275109170302</v>
      </c>
      <c r="Q1478" t="s">
        <v>8325</v>
      </c>
      <c r="R1478" t="s">
        <v>8345</v>
      </c>
      <c r="S1478" s="10">
        <f t="shared" si="140"/>
        <v>40765.833587962959</v>
      </c>
      <c r="T1478" s="10">
        <f t="shared" si="141"/>
        <v>40795.833587962959</v>
      </c>
      <c r="U1478" s="9">
        <f t="shared" si="142"/>
        <v>30</v>
      </c>
      <c r="V1478">
        <f>D1478*VLOOKUP(H1478,CURR,2)</f>
        <v>6000</v>
      </c>
      <c r="W1478">
        <f>E1478*VLOOKUP(H1478,CURR,2)</f>
        <v>39693.279999999999</v>
      </c>
      <c r="X1478" s="11">
        <f t="shared" si="143"/>
        <v>6.6155466666666669</v>
      </c>
    </row>
    <row r="1479" spans="1:2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9">
        <f t="shared" si="139"/>
        <v>90.495934959349597</v>
      </c>
      <c r="Q1479" t="s">
        <v>8325</v>
      </c>
      <c r="R1479" t="s">
        <v>8345</v>
      </c>
      <c r="S1479" s="10">
        <f t="shared" si="140"/>
        <v>40840.407453703701</v>
      </c>
      <c r="T1479" s="10">
        <f t="shared" si="141"/>
        <v>40899.916666666664</v>
      </c>
      <c r="U1479" s="9">
        <f t="shared" si="142"/>
        <v>59</v>
      </c>
      <c r="V1479">
        <f>D1479*VLOOKUP(H1479,CURR,2)</f>
        <v>30000</v>
      </c>
      <c r="W1479">
        <f>E1479*VLOOKUP(H1479,CURR,2)</f>
        <v>33393</v>
      </c>
      <c r="X1479" s="11">
        <f t="shared" si="143"/>
        <v>1.1131</v>
      </c>
    </row>
    <row r="1480" spans="1:2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9">
        <f t="shared" si="139"/>
        <v>29.187190495010373</v>
      </c>
      <c r="Q1480" t="s">
        <v>8325</v>
      </c>
      <c r="R1480" t="s">
        <v>8345</v>
      </c>
      <c r="S1480" s="10">
        <f t="shared" si="140"/>
        <v>41394.663344907407</v>
      </c>
      <c r="T1480" s="10">
        <f t="shared" si="141"/>
        <v>41408.663344907407</v>
      </c>
      <c r="U1480" s="9">
        <f t="shared" si="142"/>
        <v>14</v>
      </c>
      <c r="V1480">
        <f>D1480*VLOOKUP(H1480,CURR,2)</f>
        <v>50000</v>
      </c>
      <c r="W1480">
        <f>E1480*VLOOKUP(H1480,CURR,2)</f>
        <v>590807.11</v>
      </c>
      <c r="X1480" s="11">
        <f t="shared" si="143"/>
        <v>11.8161422</v>
      </c>
    </row>
    <row r="1481" spans="1:2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9">
        <f t="shared" si="139"/>
        <v>30.95774647887324</v>
      </c>
      <c r="Q1481" t="s">
        <v>8325</v>
      </c>
      <c r="R1481" t="s">
        <v>8345</v>
      </c>
      <c r="S1481" s="10">
        <f t="shared" si="140"/>
        <v>41754.536909722221</v>
      </c>
      <c r="T1481" s="10">
        <f t="shared" si="141"/>
        <v>41768.957638888889</v>
      </c>
      <c r="U1481" s="9">
        <f t="shared" si="142"/>
        <v>14</v>
      </c>
      <c r="V1481">
        <f>D1481*VLOOKUP(H1481,CURR,2)</f>
        <v>1600</v>
      </c>
      <c r="W1481">
        <f>E1481*VLOOKUP(H1481,CURR,2)</f>
        <v>2198</v>
      </c>
      <c r="X1481" s="11">
        <f t="shared" si="143"/>
        <v>1.37375</v>
      </c>
    </row>
    <row r="1482" spans="1:2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9">
        <f t="shared" si="139"/>
        <v>92.157795275590544</v>
      </c>
      <c r="Q1482" t="s">
        <v>8325</v>
      </c>
      <c r="R1482" t="s">
        <v>8345</v>
      </c>
      <c r="S1482" s="10">
        <f t="shared" si="140"/>
        <v>41464.725682870368</v>
      </c>
      <c r="T1482" s="10">
        <f t="shared" si="141"/>
        <v>41481.5</v>
      </c>
      <c r="U1482" s="9">
        <f t="shared" si="142"/>
        <v>16</v>
      </c>
      <c r="V1482">
        <f>D1482*VLOOKUP(H1482,CURR,2)</f>
        <v>50000</v>
      </c>
      <c r="W1482">
        <f>E1482*VLOOKUP(H1482,CURR,2)</f>
        <v>58520.2</v>
      </c>
      <c r="X1482" s="11">
        <f t="shared" si="143"/>
        <v>1.170404</v>
      </c>
    </row>
    <row r="1483" spans="1:2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9">
        <f t="shared" si="139"/>
        <v>17.5</v>
      </c>
      <c r="Q1483" t="s">
        <v>8325</v>
      </c>
      <c r="R1483" t="s">
        <v>8327</v>
      </c>
      <c r="S1483" s="10">
        <f t="shared" si="140"/>
        <v>41550.714641203704</v>
      </c>
      <c r="T1483" s="10">
        <f t="shared" si="141"/>
        <v>41580.714641203704</v>
      </c>
      <c r="U1483" s="9">
        <f t="shared" si="142"/>
        <v>30</v>
      </c>
      <c r="V1483">
        <f>D1483*VLOOKUP(H1483,CURR,2)</f>
        <v>3800</v>
      </c>
      <c r="W1483">
        <f>E1483*VLOOKUP(H1483,CURR,2)</f>
        <v>79.8</v>
      </c>
      <c r="X1483" s="11">
        <f t="shared" si="143"/>
        <v>2.0999999999999998E-2</v>
      </c>
    </row>
    <row r="1484" spans="1:2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9">
        <f t="shared" si="139"/>
        <v>5</v>
      </c>
      <c r="Q1484" t="s">
        <v>8325</v>
      </c>
      <c r="R1484" t="s">
        <v>8327</v>
      </c>
      <c r="S1484" s="10">
        <f t="shared" si="140"/>
        <v>41136.649722222217</v>
      </c>
      <c r="T1484" s="10">
        <f t="shared" si="141"/>
        <v>41159.118750000001</v>
      </c>
      <c r="U1484" s="9">
        <f t="shared" si="142"/>
        <v>22</v>
      </c>
      <c r="V1484">
        <f>D1484*VLOOKUP(H1484,CURR,2)</f>
        <v>5000</v>
      </c>
      <c r="W1484">
        <f>E1484*VLOOKUP(H1484,CURR,2)</f>
        <v>5</v>
      </c>
      <c r="X1484" s="11">
        <f t="shared" si="143"/>
        <v>1E-3</v>
      </c>
    </row>
    <row r="1485" spans="1:2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9">
        <f t="shared" si="139"/>
        <v>25</v>
      </c>
      <c r="Q1485" t="s">
        <v>8325</v>
      </c>
      <c r="R1485" t="s">
        <v>8327</v>
      </c>
      <c r="S1485" s="10">
        <f t="shared" si="140"/>
        <v>42547.984664351847</v>
      </c>
      <c r="T1485" s="10">
        <f t="shared" si="141"/>
        <v>42572.984664351847</v>
      </c>
      <c r="U1485" s="9">
        <f t="shared" si="142"/>
        <v>25</v>
      </c>
      <c r="V1485">
        <f>D1485*VLOOKUP(H1485,CURR,2)</f>
        <v>7000</v>
      </c>
      <c r="W1485">
        <f>E1485*VLOOKUP(H1485,CURR,2)</f>
        <v>50</v>
      </c>
      <c r="X1485" s="11">
        <f t="shared" si="143"/>
        <v>7.1428571428571426E-3</v>
      </c>
    </row>
    <row r="1486" spans="1:2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 t="e">
        <f t="shared" si="139"/>
        <v>#DIV/0!</v>
      </c>
      <c r="Q1486" t="s">
        <v>8325</v>
      </c>
      <c r="R1486" t="s">
        <v>8327</v>
      </c>
      <c r="S1486" s="10">
        <f t="shared" si="140"/>
        <v>41052.992627314808</v>
      </c>
      <c r="T1486" s="10">
        <f t="shared" si="141"/>
        <v>41111.410416666666</v>
      </c>
      <c r="U1486" s="9">
        <f t="shared" si="142"/>
        <v>58</v>
      </c>
      <c r="V1486">
        <f>D1486*VLOOKUP(H1486,CURR,2)</f>
        <v>2000</v>
      </c>
      <c r="W1486">
        <f>E1486*VLOOKUP(H1486,CURR,2)</f>
        <v>0</v>
      </c>
      <c r="X1486" s="11">
        <f t="shared" si="143"/>
        <v>0</v>
      </c>
    </row>
    <row r="1487" spans="1:2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9">
        <f t="shared" si="139"/>
        <v>50</v>
      </c>
      <c r="Q1487" t="s">
        <v>8325</v>
      </c>
      <c r="R1487" t="s">
        <v>8327</v>
      </c>
      <c r="S1487" s="10">
        <f t="shared" si="140"/>
        <v>42130.587650462963</v>
      </c>
      <c r="T1487" s="10">
        <f t="shared" si="141"/>
        <v>42175.587650462963</v>
      </c>
      <c r="U1487" s="9">
        <f t="shared" si="142"/>
        <v>45</v>
      </c>
      <c r="V1487">
        <f>D1487*VLOOKUP(H1487,CURR,2)</f>
        <v>6700</v>
      </c>
      <c r="W1487">
        <f>E1487*VLOOKUP(H1487,CURR,2)</f>
        <v>150</v>
      </c>
      <c r="X1487" s="11">
        <f t="shared" si="143"/>
        <v>2.2388059701492536E-2</v>
      </c>
    </row>
    <row r="1488" spans="1:2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9">
        <f t="shared" si="139"/>
        <v>16</v>
      </c>
      <c r="Q1488" t="s">
        <v>8325</v>
      </c>
      <c r="R1488" t="s">
        <v>8327</v>
      </c>
      <c r="S1488" s="10">
        <f t="shared" si="140"/>
        <v>42031.960196759253</v>
      </c>
      <c r="T1488" s="10">
        <f t="shared" si="141"/>
        <v>42061.960196759253</v>
      </c>
      <c r="U1488" s="9">
        <f t="shared" si="142"/>
        <v>30</v>
      </c>
      <c r="V1488">
        <f>D1488*VLOOKUP(H1488,CURR,2)</f>
        <v>20000</v>
      </c>
      <c r="W1488">
        <f>E1488*VLOOKUP(H1488,CURR,2)</f>
        <v>48</v>
      </c>
      <c r="X1488" s="11">
        <f t="shared" si="143"/>
        <v>2.3999999999999998E-3</v>
      </c>
    </row>
    <row r="1489" spans="1:2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 t="e">
        <f t="shared" si="139"/>
        <v>#DIV/0!</v>
      </c>
      <c r="Q1489" t="s">
        <v>8325</v>
      </c>
      <c r="R1489" t="s">
        <v>8327</v>
      </c>
      <c r="S1489" s="10">
        <f t="shared" si="140"/>
        <v>42554.709155092591</v>
      </c>
      <c r="T1489" s="10">
        <f t="shared" si="141"/>
        <v>42584.709155092591</v>
      </c>
      <c r="U1489" s="9">
        <f t="shared" si="142"/>
        <v>30</v>
      </c>
      <c r="V1489">
        <f>D1489*VLOOKUP(H1489,CURR,2)</f>
        <v>10000</v>
      </c>
      <c r="W1489">
        <f>E1489*VLOOKUP(H1489,CURR,2)</f>
        <v>0</v>
      </c>
      <c r="X1489" s="11">
        <f t="shared" si="143"/>
        <v>0</v>
      </c>
    </row>
    <row r="1490" spans="1:2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9">
        <f t="shared" si="139"/>
        <v>60</v>
      </c>
      <c r="Q1490" t="s">
        <v>8325</v>
      </c>
      <c r="R1490" t="s">
        <v>8327</v>
      </c>
      <c r="S1490" s="10">
        <f t="shared" si="140"/>
        <v>41614.354861111111</v>
      </c>
      <c r="T1490" s="10">
        <f t="shared" si="141"/>
        <v>41644.354861111111</v>
      </c>
      <c r="U1490" s="9">
        <f t="shared" si="142"/>
        <v>30</v>
      </c>
      <c r="V1490">
        <f>D1490*VLOOKUP(H1490,CURR,2)</f>
        <v>10800</v>
      </c>
      <c r="W1490">
        <f>E1490*VLOOKUP(H1490,CURR,2)</f>
        <v>259.2</v>
      </c>
      <c r="X1490" s="11">
        <f t="shared" si="143"/>
        <v>2.4E-2</v>
      </c>
    </row>
    <row r="1491" spans="1:2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 t="e">
        <f t="shared" si="139"/>
        <v>#DIV/0!</v>
      </c>
      <c r="Q1491" t="s">
        <v>8325</v>
      </c>
      <c r="R1491" t="s">
        <v>8327</v>
      </c>
      <c r="S1491" s="10">
        <f t="shared" si="140"/>
        <v>41198.403379629628</v>
      </c>
      <c r="T1491" s="10">
        <f t="shared" si="141"/>
        <v>41228.445046296292</v>
      </c>
      <c r="U1491" s="9">
        <f t="shared" si="142"/>
        <v>30</v>
      </c>
      <c r="V1491">
        <f>D1491*VLOOKUP(H1491,CURR,2)</f>
        <v>5000</v>
      </c>
      <c r="W1491">
        <f>E1491*VLOOKUP(H1491,CURR,2)</f>
        <v>0</v>
      </c>
      <c r="X1491" s="11">
        <f t="shared" si="143"/>
        <v>0</v>
      </c>
    </row>
    <row r="1492" spans="1:2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9">
        <f t="shared" si="139"/>
        <v>47.10526315789474</v>
      </c>
      <c r="Q1492" t="s">
        <v>8325</v>
      </c>
      <c r="R1492" t="s">
        <v>8327</v>
      </c>
      <c r="S1492" s="10">
        <f t="shared" si="140"/>
        <v>41520.352708333332</v>
      </c>
      <c r="T1492" s="10">
        <f t="shared" si="141"/>
        <v>41549.352708333332</v>
      </c>
      <c r="U1492" s="9">
        <f t="shared" si="142"/>
        <v>29</v>
      </c>
      <c r="V1492">
        <f>D1492*VLOOKUP(H1492,CURR,2)</f>
        <v>2900</v>
      </c>
      <c r="W1492">
        <f>E1492*VLOOKUP(H1492,CURR,2)</f>
        <v>895</v>
      </c>
      <c r="X1492" s="11">
        <f t="shared" si="143"/>
        <v>0.30862068965517242</v>
      </c>
    </row>
    <row r="1493" spans="1:2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9">
        <f t="shared" si="139"/>
        <v>100</v>
      </c>
      <c r="Q1493" t="s">
        <v>8325</v>
      </c>
      <c r="R1493" t="s">
        <v>8327</v>
      </c>
      <c r="S1493" s="10">
        <f t="shared" si="140"/>
        <v>41991.505127314813</v>
      </c>
      <c r="T1493" s="10">
        <f t="shared" si="141"/>
        <v>42050.443055555552</v>
      </c>
      <c r="U1493" s="9">
        <f t="shared" si="142"/>
        <v>58</v>
      </c>
      <c r="V1493">
        <f>D1493*VLOOKUP(H1493,CURR,2)</f>
        <v>1200</v>
      </c>
      <c r="W1493">
        <f>E1493*VLOOKUP(H1493,CURR,2)</f>
        <v>100</v>
      </c>
      <c r="X1493" s="11">
        <f t="shared" si="143"/>
        <v>8.3333333333333329E-2</v>
      </c>
    </row>
    <row r="1494" spans="1:2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9">
        <f t="shared" si="139"/>
        <v>15</v>
      </c>
      <c r="Q1494" t="s">
        <v>8325</v>
      </c>
      <c r="R1494" t="s">
        <v>8327</v>
      </c>
      <c r="S1494" s="10">
        <f t="shared" si="140"/>
        <v>40682.676458333335</v>
      </c>
      <c r="T1494" s="10">
        <f t="shared" si="141"/>
        <v>40712.676458333335</v>
      </c>
      <c r="U1494" s="9">
        <f t="shared" si="142"/>
        <v>30</v>
      </c>
      <c r="V1494">
        <f>D1494*VLOOKUP(H1494,CURR,2)</f>
        <v>4000</v>
      </c>
      <c r="W1494">
        <f>E1494*VLOOKUP(H1494,CURR,2)</f>
        <v>30</v>
      </c>
      <c r="X1494" s="11">
        <f t="shared" si="143"/>
        <v>7.4999999999999997E-3</v>
      </c>
    </row>
    <row r="1495" spans="1:2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 t="e">
        <f t="shared" si="139"/>
        <v>#DIV/0!</v>
      </c>
      <c r="Q1495" t="s">
        <v>8325</v>
      </c>
      <c r="R1495" t="s">
        <v>8327</v>
      </c>
      <c r="S1495" s="10">
        <f t="shared" si="140"/>
        <v>41411.658275462956</v>
      </c>
      <c r="T1495" s="10">
        <f t="shared" si="141"/>
        <v>41441.658275462956</v>
      </c>
      <c r="U1495" s="9">
        <f t="shared" si="142"/>
        <v>30</v>
      </c>
      <c r="V1495">
        <f>D1495*VLOOKUP(H1495,CURR,2)</f>
        <v>2400</v>
      </c>
      <c r="W1495">
        <f>E1495*VLOOKUP(H1495,CURR,2)</f>
        <v>0</v>
      </c>
      <c r="X1495" s="11">
        <f t="shared" si="143"/>
        <v>0</v>
      </c>
    </row>
    <row r="1496" spans="1:2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9">
        <f t="shared" si="139"/>
        <v>40.454545454545453</v>
      </c>
      <c r="Q1496" t="s">
        <v>8325</v>
      </c>
      <c r="R1496" t="s">
        <v>8327</v>
      </c>
      <c r="S1496" s="10">
        <f t="shared" si="140"/>
        <v>42067.514039351845</v>
      </c>
      <c r="T1496" s="10">
        <f t="shared" si="141"/>
        <v>42097.443055555552</v>
      </c>
      <c r="U1496" s="9">
        <f t="shared" si="142"/>
        <v>29</v>
      </c>
      <c r="V1496">
        <f>D1496*VLOOKUP(H1496,CURR,2)</f>
        <v>5000</v>
      </c>
      <c r="W1496">
        <f>E1496*VLOOKUP(H1496,CURR,2)</f>
        <v>445</v>
      </c>
      <c r="X1496" s="11">
        <f t="shared" si="143"/>
        <v>8.8999999999999996E-2</v>
      </c>
    </row>
    <row r="1497" spans="1:2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 t="e">
        <f t="shared" si="139"/>
        <v>#DIV/0!</v>
      </c>
      <c r="Q1497" t="s">
        <v>8325</v>
      </c>
      <c r="R1497" t="s">
        <v>8327</v>
      </c>
      <c r="S1497" s="10">
        <f t="shared" si="140"/>
        <v>40752.581377314811</v>
      </c>
      <c r="T1497" s="10">
        <f t="shared" si="141"/>
        <v>40782.581377314811</v>
      </c>
      <c r="U1497" s="9">
        <f t="shared" si="142"/>
        <v>30</v>
      </c>
      <c r="V1497">
        <f>D1497*VLOOKUP(H1497,CURR,2)</f>
        <v>2000</v>
      </c>
      <c r="W1497">
        <f>E1497*VLOOKUP(H1497,CURR,2)</f>
        <v>0</v>
      </c>
      <c r="X1497" s="11">
        <f t="shared" si="143"/>
        <v>0</v>
      </c>
    </row>
    <row r="1498" spans="1:2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 t="e">
        <f t="shared" si="139"/>
        <v>#DIV/0!</v>
      </c>
      <c r="Q1498" t="s">
        <v>8325</v>
      </c>
      <c r="R1498" t="s">
        <v>8327</v>
      </c>
      <c r="S1498" s="10">
        <f t="shared" si="140"/>
        <v>41838.266886574071</v>
      </c>
      <c r="T1498" s="10">
        <f t="shared" si="141"/>
        <v>41898.266886574071</v>
      </c>
      <c r="U1498" s="9">
        <f t="shared" si="142"/>
        <v>60</v>
      </c>
      <c r="V1498">
        <f>D1498*VLOOKUP(H1498,CURR,2)</f>
        <v>1500</v>
      </c>
      <c r="W1498">
        <f>E1498*VLOOKUP(H1498,CURR,2)</f>
        <v>0</v>
      </c>
      <c r="X1498" s="11">
        <f t="shared" si="143"/>
        <v>0</v>
      </c>
    </row>
    <row r="1499" spans="1:2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9">
        <f t="shared" si="139"/>
        <v>1</v>
      </c>
      <c r="Q1499" t="s">
        <v>8325</v>
      </c>
      <c r="R1499" t="s">
        <v>8327</v>
      </c>
      <c r="S1499" s="10">
        <f t="shared" si="140"/>
        <v>41444.434282407405</v>
      </c>
      <c r="T1499" s="10">
        <f t="shared" si="141"/>
        <v>41486.613194444442</v>
      </c>
      <c r="U1499" s="9">
        <f t="shared" si="142"/>
        <v>42</v>
      </c>
      <c r="V1499">
        <f>D1499*VLOOKUP(H1499,CURR,2)</f>
        <v>15000</v>
      </c>
      <c r="W1499">
        <f>E1499*VLOOKUP(H1499,CURR,2)</f>
        <v>1</v>
      </c>
      <c r="X1499" s="11">
        <f t="shared" si="143"/>
        <v>6.666666666666667E-5</v>
      </c>
    </row>
    <row r="1500" spans="1:2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9">
        <f t="shared" si="139"/>
        <v>19</v>
      </c>
      <c r="Q1500" t="s">
        <v>8325</v>
      </c>
      <c r="R1500" t="s">
        <v>8327</v>
      </c>
      <c r="S1500" s="10">
        <f t="shared" si="140"/>
        <v>41840.775208333333</v>
      </c>
      <c r="T1500" s="10">
        <f t="shared" si="141"/>
        <v>41885.775208333333</v>
      </c>
      <c r="U1500" s="9">
        <f t="shared" si="142"/>
        <v>45</v>
      </c>
      <c r="V1500">
        <f>D1500*VLOOKUP(H1500,CURR,2)</f>
        <v>3000</v>
      </c>
      <c r="W1500">
        <f>E1500*VLOOKUP(H1500,CURR,2)</f>
        <v>57</v>
      </c>
      <c r="X1500" s="11">
        <f t="shared" si="143"/>
        <v>1.9E-2</v>
      </c>
    </row>
    <row r="1501" spans="1:2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9">
        <f t="shared" si="139"/>
        <v>5</v>
      </c>
      <c r="Q1501" t="s">
        <v>8325</v>
      </c>
      <c r="R1501" t="s">
        <v>8327</v>
      </c>
      <c r="S1501" s="10">
        <f t="shared" si="140"/>
        <v>42526.798993055556</v>
      </c>
      <c r="T1501" s="10">
        <f t="shared" si="141"/>
        <v>42586.798993055556</v>
      </c>
      <c r="U1501" s="9">
        <f t="shared" si="142"/>
        <v>60</v>
      </c>
      <c r="V1501">
        <f>D1501*VLOOKUP(H1501,CURR,2)</f>
        <v>2000</v>
      </c>
      <c r="W1501">
        <f>E1501*VLOOKUP(H1501,CURR,2)</f>
        <v>5</v>
      </c>
      <c r="X1501" s="11">
        <f t="shared" si="143"/>
        <v>2.5000000000000001E-3</v>
      </c>
    </row>
    <row r="1502" spans="1:2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9">
        <f t="shared" si="139"/>
        <v>46.733333333333334</v>
      </c>
      <c r="Q1502" t="s">
        <v>8325</v>
      </c>
      <c r="R1502" t="s">
        <v>8327</v>
      </c>
      <c r="S1502" s="10">
        <f t="shared" si="140"/>
        <v>41365.69626157407</v>
      </c>
      <c r="T1502" s="10">
        <f t="shared" si="141"/>
        <v>41395.69626157407</v>
      </c>
      <c r="U1502" s="9">
        <f t="shared" si="142"/>
        <v>30</v>
      </c>
      <c r="V1502">
        <f>D1502*VLOOKUP(H1502,CURR,2)</f>
        <v>2800</v>
      </c>
      <c r="W1502">
        <f>E1502*VLOOKUP(H1502,CURR,2)</f>
        <v>701</v>
      </c>
      <c r="X1502" s="11">
        <f t="shared" si="143"/>
        <v>0.25035714285714283</v>
      </c>
    </row>
    <row r="1503" spans="1:2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9">
        <f t="shared" si="139"/>
        <v>97.731073446327684</v>
      </c>
      <c r="Q1503" t="s">
        <v>8341</v>
      </c>
      <c r="R1503" t="s">
        <v>8342</v>
      </c>
      <c r="S1503" s="10">
        <f t="shared" si="140"/>
        <v>42163.3752662037</v>
      </c>
      <c r="T1503" s="10">
        <f t="shared" si="141"/>
        <v>42193.3752662037</v>
      </c>
      <c r="U1503" s="9">
        <f t="shared" si="142"/>
        <v>30</v>
      </c>
      <c r="V1503">
        <f>D1503*VLOOKUP(H1503,CURR,2)</f>
        <v>39520</v>
      </c>
      <c r="W1503">
        <f>E1503*VLOOKUP(H1503,CURR,2)</f>
        <v>65733.919999999998</v>
      </c>
      <c r="X1503" s="11">
        <f t="shared" si="143"/>
        <v>1.6633076923076922</v>
      </c>
    </row>
    <row r="1504" spans="1:2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9">
        <f t="shared" si="139"/>
        <v>67.835866261398181</v>
      </c>
      <c r="Q1504" t="s">
        <v>8341</v>
      </c>
      <c r="R1504" t="s">
        <v>8342</v>
      </c>
      <c r="S1504" s="10">
        <f t="shared" si="140"/>
        <v>42426.33425925926</v>
      </c>
      <c r="T1504" s="10">
        <f t="shared" si="141"/>
        <v>42454.708333333336</v>
      </c>
      <c r="U1504" s="9">
        <f t="shared" si="142"/>
        <v>28</v>
      </c>
      <c r="V1504">
        <f>D1504*VLOOKUP(H1504,CURR,2)</f>
        <v>28160</v>
      </c>
      <c r="W1504">
        <f>E1504*VLOOKUP(H1504,CURR,2)</f>
        <v>28567.040000000001</v>
      </c>
      <c r="X1504" s="11">
        <f t="shared" si="143"/>
        <v>1.0144545454545455</v>
      </c>
    </row>
    <row r="1505" spans="1:2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9">
        <f t="shared" si="139"/>
        <v>56.98492957746479</v>
      </c>
      <c r="Q1505" t="s">
        <v>8341</v>
      </c>
      <c r="R1505" t="s">
        <v>8342</v>
      </c>
      <c r="S1505" s="10">
        <f t="shared" si="140"/>
        <v>42606.13890046296</v>
      </c>
      <c r="T1505" s="10">
        <f t="shared" si="141"/>
        <v>42666.13890046296</v>
      </c>
      <c r="U1505" s="9">
        <f t="shared" si="142"/>
        <v>60</v>
      </c>
      <c r="V1505">
        <f>D1505*VLOOKUP(H1505,CURR,2)</f>
        <v>4237.5</v>
      </c>
      <c r="W1505">
        <f>E1505*VLOOKUP(H1505,CURR,2)</f>
        <v>4571.9008999999996</v>
      </c>
      <c r="X1505" s="11">
        <f t="shared" si="143"/>
        <v>1.0789146666666667</v>
      </c>
    </row>
    <row r="1506" spans="1:2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9">
        <f t="shared" si="139"/>
        <v>67.159851301115239</v>
      </c>
      <c r="Q1506" t="s">
        <v>8341</v>
      </c>
      <c r="R1506" t="s">
        <v>8342</v>
      </c>
      <c r="S1506" s="10">
        <f t="shared" si="140"/>
        <v>41772.44935185185</v>
      </c>
      <c r="T1506" s="10">
        <f t="shared" si="141"/>
        <v>41800.147916666661</v>
      </c>
      <c r="U1506" s="9">
        <f t="shared" si="142"/>
        <v>27</v>
      </c>
      <c r="V1506">
        <f>D1506*VLOOKUP(H1506,CURR,2)</f>
        <v>8320</v>
      </c>
      <c r="W1506">
        <f>E1506*VLOOKUP(H1506,CURR,2)</f>
        <v>23124.48</v>
      </c>
      <c r="X1506" s="11">
        <f t="shared" si="143"/>
        <v>2.7793846153846151</v>
      </c>
    </row>
    <row r="1507" spans="1:2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9">
        <f t="shared" si="139"/>
        <v>48.037681159420288</v>
      </c>
      <c r="Q1507" t="s">
        <v>8341</v>
      </c>
      <c r="R1507" t="s">
        <v>8342</v>
      </c>
      <c r="S1507" s="10">
        <f t="shared" si="140"/>
        <v>42414.234988425924</v>
      </c>
      <c r="T1507" s="10">
        <f t="shared" si="141"/>
        <v>42451.625694444439</v>
      </c>
      <c r="U1507" s="9">
        <f t="shared" si="142"/>
        <v>37</v>
      </c>
      <c r="V1507">
        <f>D1507*VLOOKUP(H1507,CURR,2)</f>
        <v>18080</v>
      </c>
      <c r="W1507">
        <f>E1507*VLOOKUP(H1507,CURR,2)</f>
        <v>18727.489999999998</v>
      </c>
      <c r="X1507" s="11">
        <f t="shared" si="143"/>
        <v>1.0358124999999998</v>
      </c>
    </row>
    <row r="1508" spans="1:2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9">
        <f t="shared" si="139"/>
        <v>38.860465116279073</v>
      </c>
      <c r="Q1508" t="s">
        <v>8341</v>
      </c>
      <c r="R1508" t="s">
        <v>8342</v>
      </c>
      <c r="S1508" s="10">
        <f t="shared" si="140"/>
        <v>41814.577592592592</v>
      </c>
      <c r="T1508" s="10">
        <f t="shared" si="141"/>
        <v>41844.577592592592</v>
      </c>
      <c r="U1508" s="9">
        <f t="shared" si="142"/>
        <v>30</v>
      </c>
      <c r="V1508">
        <f>D1508*VLOOKUP(H1508,CURR,2)</f>
        <v>1920</v>
      </c>
      <c r="W1508">
        <f>E1508*VLOOKUP(H1508,CURR,2)</f>
        <v>2138.88</v>
      </c>
      <c r="X1508" s="11">
        <f t="shared" si="143"/>
        <v>1.1140000000000001</v>
      </c>
    </row>
    <row r="1509" spans="1:2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9">
        <f t="shared" si="139"/>
        <v>78.181818181818187</v>
      </c>
      <c r="Q1509" t="s">
        <v>8341</v>
      </c>
      <c r="R1509" t="s">
        <v>8342</v>
      </c>
      <c r="S1509" s="10">
        <f t="shared" si="140"/>
        <v>40254.242002314808</v>
      </c>
      <c r="T1509" s="10">
        <f t="shared" si="141"/>
        <v>40313.131944444445</v>
      </c>
      <c r="U1509" s="9">
        <f t="shared" si="142"/>
        <v>58</v>
      </c>
      <c r="V1509">
        <f>D1509*VLOOKUP(H1509,CURR,2)</f>
        <v>1200</v>
      </c>
      <c r="W1509">
        <f>E1509*VLOOKUP(H1509,CURR,2)</f>
        <v>2580</v>
      </c>
      <c r="X1509" s="11">
        <f t="shared" si="143"/>
        <v>2.15</v>
      </c>
    </row>
    <row r="1510" spans="1:2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9">
        <f t="shared" si="139"/>
        <v>97.113744075829388</v>
      </c>
      <c r="Q1510" t="s">
        <v>8341</v>
      </c>
      <c r="R1510" t="s">
        <v>8342</v>
      </c>
      <c r="S1510" s="10">
        <f t="shared" si="140"/>
        <v>41786.406030092592</v>
      </c>
      <c r="T1510" s="10">
        <f t="shared" si="141"/>
        <v>41817.406030092592</v>
      </c>
      <c r="U1510" s="9">
        <f t="shared" si="142"/>
        <v>31</v>
      </c>
      <c r="V1510">
        <f>D1510*VLOOKUP(H1510,CURR,2)</f>
        <v>18500</v>
      </c>
      <c r="W1510">
        <f>E1510*VLOOKUP(H1510,CURR,2)</f>
        <v>20491</v>
      </c>
      <c r="X1510" s="11">
        <f t="shared" si="143"/>
        <v>1.1076216216216217</v>
      </c>
    </row>
    <row r="1511" spans="1:2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9">
        <f t="shared" si="139"/>
        <v>110.39397959183674</v>
      </c>
      <c r="Q1511" t="s">
        <v>8341</v>
      </c>
      <c r="R1511" t="s">
        <v>8342</v>
      </c>
      <c r="S1511" s="10">
        <f t="shared" si="140"/>
        <v>42751.325057870366</v>
      </c>
      <c r="T1511" s="10">
        <f t="shared" si="141"/>
        <v>42780.749305555553</v>
      </c>
      <c r="U1511" s="9">
        <f t="shared" si="142"/>
        <v>29</v>
      </c>
      <c r="V1511">
        <f>D1511*VLOOKUP(H1511,CURR,2)</f>
        <v>19774.999999999996</v>
      </c>
      <c r="W1511">
        <f>E1511*VLOOKUP(H1511,CURR,2)</f>
        <v>24450.0586</v>
      </c>
      <c r="X1511" s="11">
        <f t="shared" si="143"/>
        <v>1.2364125714285716</v>
      </c>
    </row>
    <row r="1512" spans="1:2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9">
        <f t="shared" si="139"/>
        <v>39.91506172839506</v>
      </c>
      <c r="Q1512" t="s">
        <v>8341</v>
      </c>
      <c r="R1512" t="s">
        <v>8342</v>
      </c>
      <c r="S1512" s="10">
        <f t="shared" si="140"/>
        <v>41809.176828703705</v>
      </c>
      <c r="T1512" s="10">
        <f t="shared" si="141"/>
        <v>41839.176828703705</v>
      </c>
      <c r="U1512" s="9">
        <f t="shared" si="142"/>
        <v>30</v>
      </c>
      <c r="V1512">
        <f>D1512*VLOOKUP(H1512,CURR,2)</f>
        <v>20480</v>
      </c>
      <c r="W1512">
        <f>E1512*VLOOKUP(H1512,CURR,2)</f>
        <v>20691.968000000001</v>
      </c>
      <c r="X1512" s="11">
        <f t="shared" si="143"/>
        <v>1.0103500000000001</v>
      </c>
    </row>
    <row r="1513" spans="1:2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9">
        <f t="shared" si="139"/>
        <v>75.975728155339809</v>
      </c>
      <c r="Q1513" t="s">
        <v>8341</v>
      </c>
      <c r="R1513" t="s">
        <v>8342</v>
      </c>
      <c r="S1513" s="10">
        <f t="shared" si="140"/>
        <v>42296.375046296293</v>
      </c>
      <c r="T1513" s="10">
        <f t="shared" si="141"/>
        <v>42326.416712962957</v>
      </c>
      <c r="U1513" s="9">
        <f t="shared" si="142"/>
        <v>30</v>
      </c>
      <c r="V1513">
        <f>D1513*VLOOKUP(H1513,CURR,2)</f>
        <v>14000</v>
      </c>
      <c r="W1513">
        <f>E1513*VLOOKUP(H1513,CURR,2)</f>
        <v>15651</v>
      </c>
      <c r="X1513" s="11">
        <f t="shared" si="143"/>
        <v>1.1179285714285714</v>
      </c>
    </row>
    <row r="1514" spans="1:2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9">
        <f t="shared" si="139"/>
        <v>58.379104477611939</v>
      </c>
      <c r="Q1514" t="s">
        <v>8341</v>
      </c>
      <c r="R1514" t="s">
        <v>8342</v>
      </c>
      <c r="S1514" s="10">
        <f t="shared" si="140"/>
        <v>42741.476145833331</v>
      </c>
      <c r="T1514" s="10">
        <f t="shared" si="141"/>
        <v>42771.476145833331</v>
      </c>
      <c r="U1514" s="9">
        <f t="shared" si="142"/>
        <v>30</v>
      </c>
      <c r="V1514">
        <f>D1514*VLOOKUP(H1514,CURR,2)</f>
        <v>3500</v>
      </c>
      <c r="W1514">
        <f>E1514*VLOOKUP(H1514,CURR,2)</f>
        <v>19557</v>
      </c>
      <c r="X1514" s="11">
        <f t="shared" si="143"/>
        <v>5.5877142857142861</v>
      </c>
    </row>
    <row r="1515" spans="1:2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9">
        <f t="shared" si="139"/>
        <v>55.82093023255814</v>
      </c>
      <c r="Q1515" t="s">
        <v>8341</v>
      </c>
      <c r="R1515" t="s">
        <v>8342</v>
      </c>
      <c r="S1515" s="10">
        <f t="shared" si="140"/>
        <v>41806.42900462963</v>
      </c>
      <c r="T1515" s="10">
        <f t="shared" si="141"/>
        <v>41836.42900462963</v>
      </c>
      <c r="U1515" s="9">
        <f t="shared" si="142"/>
        <v>30</v>
      </c>
      <c r="V1515">
        <f>D1515*VLOOKUP(H1515,CURR,2)</f>
        <v>10240</v>
      </c>
      <c r="W1515">
        <f>E1515*VLOOKUP(H1515,CURR,2)</f>
        <v>15361.92</v>
      </c>
      <c r="X1515" s="11">
        <f t="shared" si="143"/>
        <v>1.5001875</v>
      </c>
    </row>
    <row r="1516" spans="1:2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9">
        <f t="shared" si="139"/>
        <v>151.24431818181819</v>
      </c>
      <c r="Q1516" t="s">
        <v>8341</v>
      </c>
      <c r="R1516" t="s">
        <v>8342</v>
      </c>
      <c r="S1516" s="10">
        <f t="shared" si="140"/>
        <v>42234.389351851853</v>
      </c>
      <c r="T1516" s="10">
        <f t="shared" si="141"/>
        <v>42274.389351851853</v>
      </c>
      <c r="U1516" s="9">
        <f t="shared" si="142"/>
        <v>40</v>
      </c>
      <c r="V1516">
        <f>D1516*VLOOKUP(H1516,CURR,2)</f>
        <v>25000</v>
      </c>
      <c r="W1516">
        <f>E1516*VLOOKUP(H1516,CURR,2)</f>
        <v>26619</v>
      </c>
      <c r="X1516" s="11">
        <f t="shared" si="143"/>
        <v>1.0647599999999999</v>
      </c>
    </row>
    <row r="1517" spans="1:2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9">
        <f t="shared" si="139"/>
        <v>849.67027027027029</v>
      </c>
      <c r="Q1517" t="s">
        <v>8341</v>
      </c>
      <c r="R1517" t="s">
        <v>8342</v>
      </c>
      <c r="S1517" s="10">
        <f t="shared" si="140"/>
        <v>42415.04510416666</v>
      </c>
      <c r="T1517" s="10">
        <f t="shared" si="141"/>
        <v>42445.003437499996</v>
      </c>
      <c r="U1517" s="9">
        <f t="shared" si="142"/>
        <v>29</v>
      </c>
      <c r="V1517">
        <f>D1517*VLOOKUP(H1517,CURR,2)</f>
        <v>36000</v>
      </c>
      <c r="W1517">
        <f>E1517*VLOOKUP(H1517,CURR,2)</f>
        <v>56588.04</v>
      </c>
      <c r="X1517" s="11">
        <f t="shared" si="143"/>
        <v>1.57189</v>
      </c>
    </row>
    <row r="1518" spans="1:2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9">
        <f t="shared" si="139"/>
        <v>159.24137931034483</v>
      </c>
      <c r="Q1518" t="s">
        <v>8341</v>
      </c>
      <c r="R1518" t="s">
        <v>8342</v>
      </c>
      <c r="S1518" s="10">
        <f t="shared" si="140"/>
        <v>42619.258009259262</v>
      </c>
      <c r="T1518" s="10">
        <f t="shared" si="141"/>
        <v>42649.374999999993</v>
      </c>
      <c r="U1518" s="9">
        <f t="shared" si="142"/>
        <v>30</v>
      </c>
      <c r="V1518">
        <f>D1518*VLOOKUP(H1518,CURR,2)</f>
        <v>17000</v>
      </c>
      <c r="W1518">
        <f>E1518*VLOOKUP(H1518,CURR,2)</f>
        <v>18472</v>
      </c>
      <c r="X1518" s="11">
        <f t="shared" si="143"/>
        <v>1.0865882352941176</v>
      </c>
    </row>
    <row r="1519" spans="1:2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9">
        <f t="shared" si="139"/>
        <v>39.507317073170732</v>
      </c>
      <c r="Q1519" t="s">
        <v>8341</v>
      </c>
      <c r="R1519" t="s">
        <v>8342</v>
      </c>
      <c r="S1519" s="10">
        <f t="shared" si="140"/>
        <v>41948.358252314814</v>
      </c>
      <c r="T1519" s="10">
        <f t="shared" si="141"/>
        <v>41979.041666666664</v>
      </c>
      <c r="U1519" s="9">
        <f t="shared" si="142"/>
        <v>30</v>
      </c>
      <c r="V1519">
        <f>D1519*VLOOKUP(H1519,CURR,2)</f>
        <v>15000</v>
      </c>
      <c r="W1519">
        <f>E1519*VLOOKUP(H1519,CURR,2)</f>
        <v>24297</v>
      </c>
      <c r="X1519" s="11">
        <f t="shared" si="143"/>
        <v>1.6197999999999999</v>
      </c>
    </row>
    <row r="1520" spans="1:2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9">
        <f t="shared" si="139"/>
        <v>130.52966101694915</v>
      </c>
      <c r="Q1520" t="s">
        <v>8341</v>
      </c>
      <c r="R1520" t="s">
        <v>8342</v>
      </c>
      <c r="S1520" s="10">
        <f t="shared" si="140"/>
        <v>41760.611712962964</v>
      </c>
      <c r="T1520" s="10">
        <f t="shared" si="141"/>
        <v>41790.611712962964</v>
      </c>
      <c r="U1520" s="9">
        <f t="shared" si="142"/>
        <v>30</v>
      </c>
      <c r="V1520">
        <f>D1520*VLOOKUP(H1520,CURR,2)</f>
        <v>15000</v>
      </c>
      <c r="W1520">
        <f>E1520*VLOOKUP(H1520,CURR,2)</f>
        <v>30805</v>
      </c>
      <c r="X1520" s="11">
        <f t="shared" si="143"/>
        <v>2.0536666666666665</v>
      </c>
    </row>
    <row r="1521" spans="1:2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9">
        <f t="shared" si="139"/>
        <v>64.156896551724131</v>
      </c>
      <c r="Q1521" t="s">
        <v>8341</v>
      </c>
      <c r="R1521" t="s">
        <v>8342</v>
      </c>
      <c r="S1521" s="10">
        <f t="shared" si="140"/>
        <v>41782.533368055556</v>
      </c>
      <c r="T1521" s="10">
        <f t="shared" si="141"/>
        <v>41810.707638888889</v>
      </c>
      <c r="U1521" s="9">
        <f t="shared" si="142"/>
        <v>28</v>
      </c>
      <c r="V1521">
        <f>D1521*VLOOKUP(H1521,CURR,2)</f>
        <v>9000</v>
      </c>
      <c r="W1521">
        <f>E1521*VLOOKUP(H1521,CURR,2)</f>
        <v>9302.75</v>
      </c>
      <c r="X1521" s="11">
        <f t="shared" si="143"/>
        <v>1.033638888888889</v>
      </c>
    </row>
    <row r="1522" spans="1:2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9">
        <f t="shared" si="139"/>
        <v>111.52694610778443</v>
      </c>
      <c r="Q1522" t="s">
        <v>8341</v>
      </c>
      <c r="R1522" t="s">
        <v>8342</v>
      </c>
      <c r="S1522" s="10">
        <f t="shared" si="140"/>
        <v>41955.649456018517</v>
      </c>
      <c r="T1522" s="10">
        <f t="shared" si="141"/>
        <v>41991.958333333336</v>
      </c>
      <c r="U1522" s="9">
        <f t="shared" si="142"/>
        <v>36</v>
      </c>
      <c r="V1522">
        <f>D1522*VLOOKUP(H1522,CURR,2)</f>
        <v>18000</v>
      </c>
      <c r="W1522">
        <f>E1522*VLOOKUP(H1522,CURR,2)</f>
        <v>18625</v>
      </c>
      <c r="X1522" s="11">
        <f t="shared" si="143"/>
        <v>1.0347222222222223</v>
      </c>
    </row>
    <row r="1523" spans="1:2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9">
        <f t="shared" si="139"/>
        <v>170.44680851063831</v>
      </c>
      <c r="Q1523" t="s">
        <v>8341</v>
      </c>
      <c r="R1523" t="s">
        <v>8342</v>
      </c>
      <c r="S1523" s="10">
        <f t="shared" si="140"/>
        <v>42492.959386574068</v>
      </c>
      <c r="T1523" s="10">
        <f t="shared" si="141"/>
        <v>42527.959386574068</v>
      </c>
      <c r="U1523" s="9">
        <f t="shared" si="142"/>
        <v>35</v>
      </c>
      <c r="V1523">
        <f>D1523*VLOOKUP(H1523,CURR,2)</f>
        <v>37500</v>
      </c>
      <c r="W1523">
        <f>E1523*VLOOKUP(H1523,CURR,2)</f>
        <v>40055</v>
      </c>
      <c r="X1523" s="11">
        <f t="shared" si="143"/>
        <v>1.0681333333333334</v>
      </c>
    </row>
    <row r="1524" spans="1:2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9">
        <f t="shared" si="139"/>
        <v>133.7391592920354</v>
      </c>
      <c r="Q1524" t="s">
        <v>8341</v>
      </c>
      <c r="R1524" t="s">
        <v>8342</v>
      </c>
      <c r="S1524" s="10">
        <f t="shared" si="140"/>
        <v>41899.621979166666</v>
      </c>
      <c r="T1524" s="10">
        <f t="shared" si="141"/>
        <v>41929.621979166666</v>
      </c>
      <c r="U1524" s="9">
        <f t="shared" si="142"/>
        <v>30</v>
      </c>
      <c r="V1524">
        <f>D1524*VLOOKUP(H1524,CURR,2)</f>
        <v>43500</v>
      </c>
      <c r="W1524">
        <f>E1524*VLOOKUP(H1524,CURR,2)</f>
        <v>60450.1</v>
      </c>
      <c r="X1524" s="11">
        <f t="shared" si="143"/>
        <v>1.3896574712643677</v>
      </c>
    </row>
    <row r="1525" spans="1:2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9">
        <f t="shared" si="139"/>
        <v>95.834024896265561</v>
      </c>
      <c r="Q1525" t="s">
        <v>8341</v>
      </c>
      <c r="R1525" t="s">
        <v>8342</v>
      </c>
      <c r="S1525" s="10">
        <f t="shared" si="140"/>
        <v>41964.543009259258</v>
      </c>
      <c r="T1525" s="10">
        <f t="shared" si="141"/>
        <v>41995.791666666664</v>
      </c>
      <c r="U1525" s="9">
        <f t="shared" si="142"/>
        <v>31</v>
      </c>
      <c r="V1525">
        <f>D1525*VLOOKUP(H1525,CURR,2)</f>
        <v>18500</v>
      </c>
      <c r="W1525">
        <f>E1525*VLOOKUP(H1525,CURR,2)</f>
        <v>23096</v>
      </c>
      <c r="X1525" s="11">
        <f t="shared" si="143"/>
        <v>1.2484324324324325</v>
      </c>
    </row>
    <row r="1526" spans="1:2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9">
        <f t="shared" si="139"/>
        <v>221.78571428571428</v>
      </c>
      <c r="Q1526" t="s">
        <v>8341</v>
      </c>
      <c r="R1526" t="s">
        <v>8342</v>
      </c>
      <c r="S1526" s="10">
        <f t="shared" si="140"/>
        <v>42756.292708333327</v>
      </c>
      <c r="T1526" s="10">
        <f t="shared" si="141"/>
        <v>42786.292708333327</v>
      </c>
      <c r="U1526" s="9">
        <f t="shared" si="142"/>
        <v>30</v>
      </c>
      <c r="V1526">
        <f>D1526*VLOOKUP(H1526,CURR,2)</f>
        <v>330</v>
      </c>
      <c r="W1526">
        <f>E1526*VLOOKUP(H1526,CURR,2)</f>
        <v>683.1</v>
      </c>
      <c r="X1526" s="11">
        <f t="shared" si="143"/>
        <v>2.0700000000000003</v>
      </c>
    </row>
    <row r="1527" spans="1:2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9">
        <f t="shared" si="139"/>
        <v>32.315357142857138</v>
      </c>
      <c r="Q1527" t="s">
        <v>8341</v>
      </c>
      <c r="R1527" t="s">
        <v>8342</v>
      </c>
      <c r="S1527" s="10">
        <f t="shared" si="140"/>
        <v>42570.494652777772</v>
      </c>
      <c r="T1527" s="10">
        <f t="shared" si="141"/>
        <v>42600.494652777772</v>
      </c>
      <c r="U1527" s="9">
        <f t="shared" si="142"/>
        <v>30</v>
      </c>
      <c r="V1527">
        <f>D1527*VLOOKUP(H1527,CURR,2)</f>
        <v>2600</v>
      </c>
      <c r="W1527">
        <f>E1527*VLOOKUP(H1527,CURR,2)</f>
        <v>4524.1499999999996</v>
      </c>
      <c r="X1527" s="11">
        <f t="shared" si="143"/>
        <v>1.7400576923076922</v>
      </c>
    </row>
    <row r="1528" spans="1:2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9">
        <f t="shared" si="139"/>
        <v>98.839285714285708</v>
      </c>
      <c r="Q1528" t="s">
        <v>8341</v>
      </c>
      <c r="R1528" t="s">
        <v>8342</v>
      </c>
      <c r="S1528" s="10">
        <f t="shared" si="140"/>
        <v>42339.067673611113</v>
      </c>
      <c r="T1528" s="10">
        <f t="shared" si="141"/>
        <v>42388.067673611113</v>
      </c>
      <c r="U1528" s="9">
        <f t="shared" si="142"/>
        <v>49</v>
      </c>
      <c r="V1528">
        <f>D1528*VLOOKUP(H1528,CURR,2)</f>
        <v>23000</v>
      </c>
      <c r="W1528">
        <f>E1528*VLOOKUP(H1528,CURR,2)</f>
        <v>27675</v>
      </c>
      <c r="X1528" s="11">
        <f t="shared" si="143"/>
        <v>1.2032608695652174</v>
      </c>
    </row>
    <row r="1529" spans="1:2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9">
        <f t="shared" si="139"/>
        <v>55.222142857142863</v>
      </c>
      <c r="Q1529" t="s">
        <v>8341</v>
      </c>
      <c r="R1529" t="s">
        <v>8342</v>
      </c>
      <c r="S1529" s="10">
        <f t="shared" si="140"/>
        <v>42780.392199074071</v>
      </c>
      <c r="T1529" s="10">
        <f t="shared" si="141"/>
        <v>42808.350532407407</v>
      </c>
      <c r="U1529" s="9">
        <f t="shared" si="142"/>
        <v>27</v>
      </c>
      <c r="V1529">
        <f>D1529*VLOOKUP(H1529,CURR,2)</f>
        <v>3500</v>
      </c>
      <c r="W1529">
        <f>E1529*VLOOKUP(H1529,CURR,2)</f>
        <v>3865.55</v>
      </c>
      <c r="X1529" s="11">
        <f t="shared" si="143"/>
        <v>1.1044428571428573</v>
      </c>
    </row>
    <row r="1530" spans="1:2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9">
        <f t="shared" si="139"/>
        <v>52.793750000000003</v>
      </c>
      <c r="Q1530" t="s">
        <v>8341</v>
      </c>
      <c r="R1530" t="s">
        <v>8342</v>
      </c>
      <c r="S1530" s="10">
        <f t="shared" si="140"/>
        <v>42736.524560185186</v>
      </c>
      <c r="T1530" s="10">
        <f t="shared" si="141"/>
        <v>42766.791666666664</v>
      </c>
      <c r="U1530" s="9">
        <f t="shared" si="142"/>
        <v>30</v>
      </c>
      <c r="V1530">
        <f>D1530*VLOOKUP(H1530,CURR,2)</f>
        <v>3000</v>
      </c>
      <c r="W1530">
        <f>E1530*VLOOKUP(H1530,CURR,2)</f>
        <v>8447</v>
      </c>
      <c r="X1530" s="11">
        <f t="shared" si="143"/>
        <v>2.8156666666666665</v>
      </c>
    </row>
    <row r="1531" spans="1:2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9">
        <f t="shared" si="139"/>
        <v>135.66666666666666</v>
      </c>
      <c r="Q1531" t="s">
        <v>8341</v>
      </c>
      <c r="R1531" t="s">
        <v>8342</v>
      </c>
      <c r="S1531" s="10">
        <f t="shared" si="140"/>
        <v>42052.420370370368</v>
      </c>
      <c r="T1531" s="10">
        <f t="shared" si="141"/>
        <v>42082.378703703704</v>
      </c>
      <c r="U1531" s="9">
        <f t="shared" si="142"/>
        <v>29</v>
      </c>
      <c r="V1531">
        <f>D1531*VLOOKUP(H1531,CURR,2)</f>
        <v>19000</v>
      </c>
      <c r="W1531">
        <f>E1531*VLOOKUP(H1531,CURR,2)</f>
        <v>19129</v>
      </c>
      <c r="X1531" s="11">
        <f t="shared" si="143"/>
        <v>1.0067894736842105</v>
      </c>
    </row>
    <row r="1532" spans="1:2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9">
        <f t="shared" si="139"/>
        <v>53.991990846681922</v>
      </c>
      <c r="Q1532" t="s">
        <v>8341</v>
      </c>
      <c r="R1532" t="s">
        <v>8342</v>
      </c>
      <c r="S1532" s="10">
        <f t="shared" si="140"/>
        <v>42275.558969907404</v>
      </c>
      <c r="T1532" s="10">
        <f t="shared" si="141"/>
        <v>42300.558969907404</v>
      </c>
      <c r="U1532" s="9">
        <f t="shared" si="142"/>
        <v>25</v>
      </c>
      <c r="V1532">
        <f>D1532*VLOOKUP(H1532,CURR,2)</f>
        <v>35000</v>
      </c>
      <c r="W1532">
        <f>E1532*VLOOKUP(H1532,CURR,2)</f>
        <v>47189</v>
      </c>
      <c r="X1532" s="11">
        <f t="shared" si="143"/>
        <v>1.3482571428571428</v>
      </c>
    </row>
    <row r="1533" spans="1:2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9">
        <f t="shared" si="139"/>
        <v>56.643835616438359</v>
      </c>
      <c r="Q1533" t="s">
        <v>8341</v>
      </c>
      <c r="R1533" t="s">
        <v>8342</v>
      </c>
      <c r="S1533" s="10">
        <f t="shared" si="140"/>
        <v>41941.594050925924</v>
      </c>
      <c r="T1533" s="10">
        <f t="shared" si="141"/>
        <v>41973.916666666664</v>
      </c>
      <c r="U1533" s="9">
        <f t="shared" si="142"/>
        <v>32</v>
      </c>
      <c r="V1533">
        <f>D1533*VLOOKUP(H1533,CURR,2)</f>
        <v>2350</v>
      </c>
      <c r="W1533">
        <f>E1533*VLOOKUP(H1533,CURR,2)</f>
        <v>4135</v>
      </c>
      <c r="X1533" s="11">
        <f t="shared" si="143"/>
        <v>1.7595744680851064</v>
      </c>
    </row>
    <row r="1534" spans="1:2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9">
        <f t="shared" si="139"/>
        <v>82.316326530612244</v>
      </c>
      <c r="Q1534" t="s">
        <v>8341</v>
      </c>
      <c r="R1534" t="s">
        <v>8342</v>
      </c>
      <c r="S1534" s="10">
        <f t="shared" si="140"/>
        <v>42391.266956018517</v>
      </c>
      <c r="T1534" s="10">
        <f t="shared" si="141"/>
        <v>42415.416666666664</v>
      </c>
      <c r="U1534" s="9">
        <f t="shared" si="142"/>
        <v>24</v>
      </c>
      <c r="V1534">
        <f>D1534*VLOOKUP(H1534,CURR,2)</f>
        <v>3600</v>
      </c>
      <c r="W1534">
        <f>E1534*VLOOKUP(H1534,CURR,2)</f>
        <v>17424.72</v>
      </c>
      <c r="X1534" s="11">
        <f t="shared" si="143"/>
        <v>4.8402000000000003</v>
      </c>
    </row>
    <row r="1535" spans="1:2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9">
        <f t="shared" si="139"/>
        <v>88.26081081081081</v>
      </c>
      <c r="Q1535" t="s">
        <v>8341</v>
      </c>
      <c r="R1535" t="s">
        <v>8342</v>
      </c>
      <c r="S1535" s="10">
        <f t="shared" si="140"/>
        <v>42442.793715277774</v>
      </c>
      <c r="T1535" s="10">
        <f t="shared" si="141"/>
        <v>42491.957638888889</v>
      </c>
      <c r="U1535" s="9">
        <f t="shared" si="142"/>
        <v>49</v>
      </c>
      <c r="V1535">
        <f>D1535*VLOOKUP(H1535,CURR,2)</f>
        <v>45000</v>
      </c>
      <c r="W1535">
        <f>E1535*VLOOKUP(H1535,CURR,2)</f>
        <v>65313</v>
      </c>
      <c r="X1535" s="11">
        <f t="shared" si="143"/>
        <v>1.4514</v>
      </c>
    </row>
    <row r="1536" spans="1:2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9">
        <f t="shared" si="139"/>
        <v>84.905149051490511</v>
      </c>
      <c r="Q1536" t="s">
        <v>8341</v>
      </c>
      <c r="R1536" t="s">
        <v>8342</v>
      </c>
      <c r="S1536" s="10">
        <f t="shared" si="140"/>
        <v>42221.465995370367</v>
      </c>
      <c r="T1536" s="10">
        <f t="shared" si="141"/>
        <v>42251.465995370367</v>
      </c>
      <c r="U1536" s="9">
        <f t="shared" si="142"/>
        <v>30</v>
      </c>
      <c r="V1536">
        <f>D1536*VLOOKUP(H1536,CURR,2)</f>
        <v>7500</v>
      </c>
      <c r="W1536">
        <f>E1536*VLOOKUP(H1536,CURR,2)</f>
        <v>31330</v>
      </c>
      <c r="X1536" s="11">
        <f t="shared" si="143"/>
        <v>4.1773333333333333</v>
      </c>
    </row>
    <row r="1537" spans="1:2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9">
        <f t="shared" si="139"/>
        <v>48.154545454545456</v>
      </c>
      <c r="Q1537" t="s">
        <v>8341</v>
      </c>
      <c r="R1537" t="s">
        <v>8342</v>
      </c>
      <c r="S1537" s="10">
        <f t="shared" si="140"/>
        <v>42484.620729166665</v>
      </c>
      <c r="T1537" s="10">
        <f t="shared" si="141"/>
        <v>42513.708333333336</v>
      </c>
      <c r="U1537" s="9">
        <f t="shared" si="142"/>
        <v>29</v>
      </c>
      <c r="V1537">
        <f>D1537*VLOOKUP(H1537,CURR,2)</f>
        <v>4000</v>
      </c>
      <c r="W1537">
        <f>E1537*VLOOKUP(H1537,CURR,2)</f>
        <v>5297</v>
      </c>
      <c r="X1537" s="11">
        <f t="shared" si="143"/>
        <v>1.3242499999999999</v>
      </c>
    </row>
    <row r="1538" spans="1:2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9">
        <f t="shared" si="139"/>
        <v>66.015406593406595</v>
      </c>
      <c r="Q1538" t="s">
        <v>8341</v>
      </c>
      <c r="R1538" t="s">
        <v>8342</v>
      </c>
      <c r="S1538" s="10">
        <f t="shared" si="140"/>
        <v>42213.593865740739</v>
      </c>
      <c r="T1538" s="10">
        <f t="shared" si="141"/>
        <v>42243.593865740739</v>
      </c>
      <c r="U1538" s="9">
        <f t="shared" si="142"/>
        <v>30</v>
      </c>
      <c r="V1538">
        <f>D1538*VLOOKUP(H1538,CURR,2)</f>
        <v>12000</v>
      </c>
      <c r="W1538">
        <f>E1538*VLOOKUP(H1538,CURR,2)</f>
        <v>30037.01</v>
      </c>
      <c r="X1538" s="11">
        <f t="shared" si="143"/>
        <v>2.5030841666666666</v>
      </c>
    </row>
    <row r="1539" spans="1:2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E1539/D1539*100</f>
        <v>179.9</v>
      </c>
      <c r="P1539" s="9">
        <f t="shared" ref="P1539:P1602" si="145">E1539/L1539</f>
        <v>96.375</v>
      </c>
      <c r="Q1539" t="s">
        <v>8341</v>
      </c>
      <c r="R1539" t="s">
        <v>8342</v>
      </c>
      <c r="S1539" s="10">
        <f t="shared" ref="S1539:S1602" si="146">(J1539/86400)+25569+(-5/24)</f>
        <v>42552.106793981475</v>
      </c>
      <c r="T1539" s="10">
        <f t="shared" ref="T1539:T1602" si="147">(I1539/86400)+25569+(-5/24)</f>
        <v>42588.541666666664</v>
      </c>
      <c r="U1539" s="9">
        <f t="shared" ref="U1539:U1602" si="148">INT(T1539-S1539)</f>
        <v>36</v>
      </c>
      <c r="V1539">
        <f>D1539*VLOOKUP(H1539,CURR,2)</f>
        <v>13559.999999999998</v>
      </c>
      <c r="W1539">
        <f>E1539*VLOOKUP(H1539,CURR,2)</f>
        <v>24394.44</v>
      </c>
      <c r="X1539" s="11">
        <f t="shared" ref="X1539:X1602" si="149">W1539/V1539</f>
        <v>1.7990000000000002</v>
      </c>
    </row>
    <row r="1540" spans="1:2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9">
        <f t="shared" si="145"/>
        <v>156.17391304347825</v>
      </c>
      <c r="Q1540" t="s">
        <v>8341</v>
      </c>
      <c r="R1540" t="s">
        <v>8342</v>
      </c>
      <c r="S1540" s="10">
        <f t="shared" si="146"/>
        <v>41981.57372685185</v>
      </c>
      <c r="T1540" s="10">
        <f t="shared" si="147"/>
        <v>42026.57372685185</v>
      </c>
      <c r="U1540" s="9">
        <f t="shared" si="148"/>
        <v>45</v>
      </c>
      <c r="V1540">
        <f>D1540*VLOOKUP(H1540,CURR,2)</f>
        <v>7000</v>
      </c>
      <c r="W1540">
        <f>E1540*VLOOKUP(H1540,CURR,2)</f>
        <v>7184</v>
      </c>
      <c r="X1540" s="11">
        <f t="shared" si="149"/>
        <v>1.0262857142857142</v>
      </c>
    </row>
    <row r="1541" spans="1:2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9">
        <f t="shared" si="145"/>
        <v>95.764859154929582</v>
      </c>
      <c r="Q1541" t="s">
        <v>8341</v>
      </c>
      <c r="R1541" t="s">
        <v>8342</v>
      </c>
      <c r="S1541" s="10">
        <f t="shared" si="146"/>
        <v>42705.710868055554</v>
      </c>
      <c r="T1541" s="10">
        <f t="shared" si="147"/>
        <v>42738.710868055554</v>
      </c>
      <c r="U1541" s="9">
        <f t="shared" si="148"/>
        <v>33</v>
      </c>
      <c r="V1541">
        <f>D1541*VLOOKUP(H1541,CURR,2)</f>
        <v>20000</v>
      </c>
      <c r="W1541">
        <f>E1541*VLOOKUP(H1541,CURR,2)</f>
        <v>27197.22</v>
      </c>
      <c r="X1541" s="11">
        <f t="shared" si="149"/>
        <v>1.359861</v>
      </c>
    </row>
    <row r="1542" spans="1:2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9">
        <f t="shared" si="145"/>
        <v>180.40816326530611</v>
      </c>
      <c r="Q1542" t="s">
        <v>8341</v>
      </c>
      <c r="R1542" t="s">
        <v>8342</v>
      </c>
      <c r="S1542" s="10">
        <f t="shared" si="146"/>
        <v>41938.798796296294</v>
      </c>
      <c r="T1542" s="10">
        <f t="shared" si="147"/>
        <v>41968.843749999993</v>
      </c>
      <c r="U1542" s="9">
        <f t="shared" si="148"/>
        <v>30</v>
      </c>
      <c r="V1542">
        <f>D1542*VLOOKUP(H1542,CURR,2)</f>
        <v>15000</v>
      </c>
      <c r="W1542">
        <f>E1542*VLOOKUP(H1542,CURR,2)</f>
        <v>17680</v>
      </c>
      <c r="X1542" s="11">
        <f t="shared" si="149"/>
        <v>1.1786666666666668</v>
      </c>
    </row>
    <row r="1543" spans="1:2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9">
        <f t="shared" si="145"/>
        <v>3</v>
      </c>
      <c r="Q1543" t="s">
        <v>8341</v>
      </c>
      <c r="R1543" t="s">
        <v>8346</v>
      </c>
      <c r="S1543" s="10">
        <f t="shared" si="146"/>
        <v>41974.503912037035</v>
      </c>
      <c r="T1543" s="10">
        <f t="shared" si="147"/>
        <v>42004.503912037035</v>
      </c>
      <c r="U1543" s="9">
        <f t="shared" si="148"/>
        <v>30</v>
      </c>
      <c r="V1543">
        <f>D1543*VLOOKUP(H1543,CURR,2)</f>
        <v>18000</v>
      </c>
      <c r="W1543">
        <f>E1543*VLOOKUP(H1543,CURR,2)</f>
        <v>6</v>
      </c>
      <c r="X1543" s="11">
        <f t="shared" si="149"/>
        <v>3.3333333333333332E-4</v>
      </c>
    </row>
    <row r="1544" spans="1:2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9">
        <f t="shared" si="145"/>
        <v>20</v>
      </c>
      <c r="Q1544" t="s">
        <v>8341</v>
      </c>
      <c r="R1544" t="s">
        <v>8346</v>
      </c>
      <c r="S1544" s="10">
        <f t="shared" si="146"/>
        <v>42170.788194444445</v>
      </c>
      <c r="T1544" s="10">
        <f t="shared" si="147"/>
        <v>42185.788194444445</v>
      </c>
      <c r="U1544" s="9">
        <f t="shared" si="148"/>
        <v>15</v>
      </c>
      <c r="V1544">
        <f>D1544*VLOOKUP(H1544,CURR,2)</f>
        <v>380</v>
      </c>
      <c r="W1544">
        <f>E1544*VLOOKUP(H1544,CURR,2)</f>
        <v>15.2</v>
      </c>
      <c r="X1544" s="11">
        <f t="shared" si="149"/>
        <v>0.04</v>
      </c>
    </row>
    <row r="1545" spans="1:2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9">
        <f t="shared" si="145"/>
        <v>10</v>
      </c>
      <c r="Q1545" t="s">
        <v>8341</v>
      </c>
      <c r="R1545" t="s">
        <v>8346</v>
      </c>
      <c r="S1545" s="10">
        <f t="shared" si="146"/>
        <v>41935.301319444443</v>
      </c>
      <c r="T1545" s="10">
        <f t="shared" si="147"/>
        <v>41965.342986111107</v>
      </c>
      <c r="U1545" s="9">
        <f t="shared" si="148"/>
        <v>30</v>
      </c>
      <c r="V1545">
        <f>D1545*VLOOKUP(H1545,CURR,2)</f>
        <v>2250</v>
      </c>
      <c r="W1545">
        <f>E1545*VLOOKUP(H1545,CURR,2)</f>
        <v>10</v>
      </c>
      <c r="X1545" s="11">
        <f t="shared" si="149"/>
        <v>4.4444444444444444E-3</v>
      </c>
    </row>
    <row r="1546" spans="1:2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 t="e">
        <f t="shared" si="145"/>
        <v>#DIV/0!</v>
      </c>
      <c r="Q1546" t="s">
        <v>8341</v>
      </c>
      <c r="R1546" t="s">
        <v>8346</v>
      </c>
      <c r="S1546" s="10">
        <f t="shared" si="146"/>
        <v>42052.842870370368</v>
      </c>
      <c r="T1546" s="10">
        <f t="shared" si="147"/>
        <v>42094.804166666661</v>
      </c>
      <c r="U1546" s="9">
        <f t="shared" si="148"/>
        <v>41</v>
      </c>
      <c r="V1546">
        <f>D1546*VLOOKUP(H1546,CURR,2)</f>
        <v>1000</v>
      </c>
      <c r="W1546">
        <f>E1546*VLOOKUP(H1546,CURR,2)</f>
        <v>0</v>
      </c>
      <c r="X1546" s="11">
        <f t="shared" si="149"/>
        <v>0</v>
      </c>
    </row>
    <row r="1547" spans="1:2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9">
        <f t="shared" si="145"/>
        <v>1</v>
      </c>
      <c r="Q1547" t="s">
        <v>8341</v>
      </c>
      <c r="R1547" t="s">
        <v>8346</v>
      </c>
      <c r="S1547" s="10">
        <f t="shared" si="146"/>
        <v>42031.676319444443</v>
      </c>
      <c r="T1547" s="10">
        <f t="shared" si="147"/>
        <v>42065.677777777775</v>
      </c>
      <c r="U1547" s="9">
        <f t="shared" si="148"/>
        <v>34</v>
      </c>
      <c r="V1547">
        <f>D1547*VLOOKUP(H1547,CURR,2)</f>
        <v>3000</v>
      </c>
      <c r="W1547">
        <f>E1547*VLOOKUP(H1547,CURR,2)</f>
        <v>1</v>
      </c>
      <c r="X1547" s="11">
        <f t="shared" si="149"/>
        <v>3.3333333333333332E-4</v>
      </c>
    </row>
    <row r="1548" spans="1:2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9">
        <f t="shared" si="145"/>
        <v>26.272727272727273</v>
      </c>
      <c r="Q1548" t="s">
        <v>8341</v>
      </c>
      <c r="R1548" t="s">
        <v>8346</v>
      </c>
      <c r="S1548" s="10">
        <f t="shared" si="146"/>
        <v>41839.004618055551</v>
      </c>
      <c r="T1548" s="10">
        <f t="shared" si="147"/>
        <v>41899.004618055551</v>
      </c>
      <c r="U1548" s="9">
        <f t="shared" si="148"/>
        <v>60</v>
      </c>
      <c r="V1548">
        <f>D1548*VLOOKUP(H1548,CURR,2)</f>
        <v>1280</v>
      </c>
      <c r="W1548">
        <f>E1548*VLOOKUP(H1548,CURR,2)</f>
        <v>369.92</v>
      </c>
      <c r="X1548" s="11">
        <f t="shared" si="149"/>
        <v>0.28900000000000003</v>
      </c>
    </row>
    <row r="1549" spans="1:2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 t="e">
        <f t="shared" si="145"/>
        <v>#DIV/0!</v>
      </c>
      <c r="Q1549" t="s">
        <v>8341</v>
      </c>
      <c r="R1549" t="s">
        <v>8346</v>
      </c>
      <c r="S1549" s="10">
        <f t="shared" si="146"/>
        <v>42782.218541666669</v>
      </c>
      <c r="T1549" s="10">
        <f t="shared" si="147"/>
        <v>42789.218541666669</v>
      </c>
      <c r="U1549" s="9">
        <f t="shared" si="148"/>
        <v>7</v>
      </c>
      <c r="V1549">
        <f>D1549*VLOOKUP(H1549,CURR,2)</f>
        <v>20</v>
      </c>
      <c r="W1549">
        <f>E1549*VLOOKUP(H1549,CURR,2)</f>
        <v>0</v>
      </c>
      <c r="X1549" s="11">
        <f t="shared" si="149"/>
        <v>0</v>
      </c>
    </row>
    <row r="1550" spans="1:2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9">
        <f t="shared" si="145"/>
        <v>60</v>
      </c>
      <c r="Q1550" t="s">
        <v>8341</v>
      </c>
      <c r="R1550" t="s">
        <v>8346</v>
      </c>
      <c r="S1550" s="10">
        <f t="shared" si="146"/>
        <v>42286.673842592594</v>
      </c>
      <c r="T1550" s="10">
        <f t="shared" si="147"/>
        <v>42316.715509259258</v>
      </c>
      <c r="U1550" s="9">
        <f t="shared" si="148"/>
        <v>30</v>
      </c>
      <c r="V1550">
        <f>D1550*VLOOKUP(H1550,CURR,2)</f>
        <v>700</v>
      </c>
      <c r="W1550">
        <f>E1550*VLOOKUP(H1550,CURR,2)</f>
        <v>60</v>
      </c>
      <c r="X1550" s="11">
        <f t="shared" si="149"/>
        <v>8.5714285714285715E-2</v>
      </c>
    </row>
    <row r="1551" spans="1:2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9">
        <f t="shared" si="145"/>
        <v>28.333333333333332</v>
      </c>
      <c r="Q1551" t="s">
        <v>8341</v>
      </c>
      <c r="R1551" t="s">
        <v>8346</v>
      </c>
      <c r="S1551" s="10">
        <f t="shared" si="146"/>
        <v>42280.927766203698</v>
      </c>
      <c r="T1551" s="10">
        <f t="shared" si="147"/>
        <v>42310.96943287037</v>
      </c>
      <c r="U1551" s="9">
        <f t="shared" si="148"/>
        <v>30</v>
      </c>
      <c r="V1551">
        <f>D1551*VLOOKUP(H1551,CURR,2)</f>
        <v>500</v>
      </c>
      <c r="W1551">
        <f>E1551*VLOOKUP(H1551,CURR,2)</f>
        <v>170</v>
      </c>
      <c r="X1551" s="11">
        <f t="shared" si="149"/>
        <v>0.34</v>
      </c>
    </row>
    <row r="1552" spans="1:2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9">
        <f t="shared" si="145"/>
        <v>14.428571428571429</v>
      </c>
      <c r="Q1552" t="s">
        <v>8341</v>
      </c>
      <c r="R1552" t="s">
        <v>8346</v>
      </c>
      <c r="S1552" s="10">
        <f t="shared" si="146"/>
        <v>42472.24113425926</v>
      </c>
      <c r="T1552" s="10">
        <f t="shared" si="147"/>
        <v>42502.24113425926</v>
      </c>
      <c r="U1552" s="9">
        <f t="shared" si="148"/>
        <v>30</v>
      </c>
      <c r="V1552">
        <f>D1552*VLOOKUP(H1552,CURR,2)</f>
        <v>960</v>
      </c>
      <c r="W1552">
        <f>E1552*VLOOKUP(H1552,CURR,2)</f>
        <v>129.28</v>
      </c>
      <c r="X1552" s="11">
        <f t="shared" si="149"/>
        <v>0.13466666666666666</v>
      </c>
    </row>
    <row r="1553" spans="1:2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 t="e">
        <f t="shared" si="145"/>
        <v>#DIV/0!</v>
      </c>
      <c r="Q1553" t="s">
        <v>8341</v>
      </c>
      <c r="R1553" t="s">
        <v>8346</v>
      </c>
      <c r="S1553" s="10">
        <f t="shared" si="146"/>
        <v>42121.616192129623</v>
      </c>
      <c r="T1553" s="10">
        <f t="shared" si="147"/>
        <v>42151.616192129623</v>
      </c>
      <c r="U1553" s="9">
        <f t="shared" si="148"/>
        <v>30</v>
      </c>
      <c r="V1553">
        <f>D1553*VLOOKUP(H1553,CURR,2)</f>
        <v>3500</v>
      </c>
      <c r="W1553">
        <f>E1553*VLOOKUP(H1553,CURR,2)</f>
        <v>0</v>
      </c>
      <c r="X1553" s="11">
        <f t="shared" si="149"/>
        <v>0</v>
      </c>
    </row>
    <row r="1554" spans="1:2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9">
        <f t="shared" si="145"/>
        <v>132.1875</v>
      </c>
      <c r="Q1554" t="s">
        <v>8341</v>
      </c>
      <c r="R1554" t="s">
        <v>8346</v>
      </c>
      <c r="S1554" s="10">
        <f t="shared" si="146"/>
        <v>41892.480416666665</v>
      </c>
      <c r="T1554" s="10">
        <f t="shared" si="147"/>
        <v>41912.957638888889</v>
      </c>
      <c r="U1554" s="9">
        <f t="shared" si="148"/>
        <v>20</v>
      </c>
      <c r="V1554">
        <f>D1554*VLOOKUP(H1554,CURR,2)</f>
        <v>4300</v>
      </c>
      <c r="W1554">
        <f>E1554*VLOOKUP(H1554,CURR,2)</f>
        <v>2115</v>
      </c>
      <c r="X1554" s="11">
        <f t="shared" si="149"/>
        <v>0.49186046511627907</v>
      </c>
    </row>
    <row r="1555" spans="1:2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 t="e">
        <f t="shared" si="145"/>
        <v>#DIV/0!</v>
      </c>
      <c r="Q1555" t="s">
        <v>8341</v>
      </c>
      <c r="R1555" t="s">
        <v>8346</v>
      </c>
      <c r="S1555" s="10">
        <f t="shared" si="146"/>
        <v>42219.074618055551</v>
      </c>
      <c r="T1555" s="10">
        <f t="shared" si="147"/>
        <v>42249.074618055551</v>
      </c>
      <c r="U1555" s="9">
        <f t="shared" si="148"/>
        <v>30</v>
      </c>
      <c r="V1555">
        <f>D1555*VLOOKUP(H1555,CURR,2)</f>
        <v>6000</v>
      </c>
      <c r="W1555">
        <f>E1555*VLOOKUP(H1555,CURR,2)</f>
        <v>0</v>
      </c>
      <c r="X1555" s="11">
        <f t="shared" si="149"/>
        <v>0</v>
      </c>
    </row>
    <row r="1556" spans="1:2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 t="e">
        <f t="shared" si="145"/>
        <v>#DIV/0!</v>
      </c>
      <c r="Q1556" t="s">
        <v>8341</v>
      </c>
      <c r="R1556" t="s">
        <v>8346</v>
      </c>
      <c r="S1556" s="10">
        <f t="shared" si="146"/>
        <v>42188.043865740743</v>
      </c>
      <c r="T1556" s="10">
        <f t="shared" si="147"/>
        <v>42218.043865740743</v>
      </c>
      <c r="U1556" s="9">
        <f t="shared" si="148"/>
        <v>30</v>
      </c>
      <c r="V1556">
        <f>D1556*VLOOKUP(H1556,CURR,2)</f>
        <v>14400</v>
      </c>
      <c r="W1556">
        <f>E1556*VLOOKUP(H1556,CURR,2)</f>
        <v>0</v>
      </c>
      <c r="X1556" s="11">
        <f t="shared" si="149"/>
        <v>0</v>
      </c>
    </row>
    <row r="1557" spans="1:2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 t="e">
        <f t="shared" si="145"/>
        <v>#DIV/0!</v>
      </c>
      <c r="Q1557" t="s">
        <v>8341</v>
      </c>
      <c r="R1557" t="s">
        <v>8346</v>
      </c>
      <c r="S1557" s="10">
        <f t="shared" si="146"/>
        <v>42241.405462962961</v>
      </c>
      <c r="T1557" s="10">
        <f t="shared" si="147"/>
        <v>42264.499999999993</v>
      </c>
      <c r="U1557" s="9">
        <f t="shared" si="148"/>
        <v>23</v>
      </c>
      <c r="V1557">
        <f>D1557*VLOOKUP(H1557,CURR,2)</f>
        <v>750</v>
      </c>
      <c r="W1557">
        <f>E1557*VLOOKUP(H1557,CURR,2)</f>
        <v>0</v>
      </c>
      <c r="X1557" s="11">
        <f t="shared" si="149"/>
        <v>0</v>
      </c>
    </row>
    <row r="1558" spans="1:2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9">
        <f t="shared" si="145"/>
        <v>56.416666666666664</v>
      </c>
      <c r="Q1558" t="s">
        <v>8341</v>
      </c>
      <c r="R1558" t="s">
        <v>8346</v>
      </c>
      <c r="S1558" s="10">
        <f t="shared" si="146"/>
        <v>42524.944722222215</v>
      </c>
      <c r="T1558" s="10">
        <f t="shared" si="147"/>
        <v>42554.944722222215</v>
      </c>
      <c r="U1558" s="9">
        <f t="shared" si="148"/>
        <v>30</v>
      </c>
      <c r="V1558">
        <f>D1558*VLOOKUP(H1558,CURR,2)</f>
        <v>1140</v>
      </c>
      <c r="W1558">
        <f>E1558*VLOOKUP(H1558,CURR,2)</f>
        <v>514.52</v>
      </c>
      <c r="X1558" s="11">
        <f t="shared" si="149"/>
        <v>0.45133333333333331</v>
      </c>
    </row>
    <row r="1559" spans="1:2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9">
        <f t="shared" si="145"/>
        <v>100</v>
      </c>
      <c r="Q1559" t="s">
        <v>8341</v>
      </c>
      <c r="R1559" t="s">
        <v>8346</v>
      </c>
      <c r="S1559" s="10">
        <f t="shared" si="146"/>
        <v>41871.444826388884</v>
      </c>
      <c r="T1559" s="10">
        <f t="shared" si="147"/>
        <v>41902.444826388884</v>
      </c>
      <c r="U1559" s="9">
        <f t="shared" si="148"/>
        <v>31</v>
      </c>
      <c r="V1559">
        <f>D1559*VLOOKUP(H1559,CURR,2)</f>
        <v>2500</v>
      </c>
      <c r="W1559">
        <f>E1559*VLOOKUP(H1559,CURR,2)</f>
        <v>100</v>
      </c>
      <c r="X1559" s="11">
        <f t="shared" si="149"/>
        <v>0.04</v>
      </c>
    </row>
    <row r="1560" spans="1:2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9">
        <f t="shared" si="145"/>
        <v>11.666666666666666</v>
      </c>
      <c r="Q1560" t="s">
        <v>8341</v>
      </c>
      <c r="R1560" t="s">
        <v>8346</v>
      </c>
      <c r="S1560" s="10">
        <f t="shared" si="146"/>
        <v>42185.189340277771</v>
      </c>
      <c r="T1560" s="10">
        <f t="shared" si="147"/>
        <v>42244.299999999996</v>
      </c>
      <c r="U1560" s="9">
        <f t="shared" si="148"/>
        <v>59</v>
      </c>
      <c r="V1560">
        <f>D1560*VLOOKUP(H1560,CURR,2)</f>
        <v>960</v>
      </c>
      <c r="W1560">
        <f>E1560*VLOOKUP(H1560,CURR,2)</f>
        <v>44.800000000000004</v>
      </c>
      <c r="X1560" s="11">
        <f t="shared" si="149"/>
        <v>4.6666666666666669E-2</v>
      </c>
    </row>
    <row r="1561" spans="1:2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9">
        <f t="shared" si="145"/>
        <v>50</v>
      </c>
      <c r="Q1561" t="s">
        <v>8341</v>
      </c>
      <c r="R1561" t="s">
        <v>8346</v>
      </c>
      <c r="S1561" s="10">
        <f t="shared" si="146"/>
        <v>42107.844895833332</v>
      </c>
      <c r="T1561" s="10">
        <f t="shared" si="147"/>
        <v>42122.844895833332</v>
      </c>
      <c r="U1561" s="9">
        <f t="shared" si="148"/>
        <v>15</v>
      </c>
      <c r="V1561">
        <f>D1561*VLOOKUP(H1561,CURR,2)</f>
        <v>15000</v>
      </c>
      <c r="W1561">
        <f>E1561*VLOOKUP(H1561,CURR,2)</f>
        <v>50</v>
      </c>
      <c r="X1561" s="11">
        <f t="shared" si="149"/>
        <v>3.3333333333333335E-3</v>
      </c>
    </row>
    <row r="1562" spans="1:2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9">
        <f t="shared" si="145"/>
        <v>23.5</v>
      </c>
      <c r="Q1562" t="s">
        <v>8341</v>
      </c>
      <c r="R1562" t="s">
        <v>8346</v>
      </c>
      <c r="S1562" s="10">
        <f t="shared" si="146"/>
        <v>41935.812418981477</v>
      </c>
      <c r="T1562" s="10">
        <f t="shared" si="147"/>
        <v>41955.854085648149</v>
      </c>
      <c r="U1562" s="9">
        <f t="shared" si="148"/>
        <v>20</v>
      </c>
      <c r="V1562">
        <f>D1562*VLOOKUP(H1562,CURR,2)</f>
        <v>2500</v>
      </c>
      <c r="W1562">
        <f>E1562*VLOOKUP(H1562,CURR,2)</f>
        <v>94</v>
      </c>
      <c r="X1562" s="11">
        <f t="shared" si="149"/>
        <v>3.7600000000000001E-2</v>
      </c>
    </row>
    <row r="1563" spans="1:2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9">
        <f t="shared" si="145"/>
        <v>67</v>
      </c>
      <c r="Q1563" t="s">
        <v>8325</v>
      </c>
      <c r="R1563" t="s">
        <v>8347</v>
      </c>
      <c r="S1563" s="10">
        <f t="shared" si="146"/>
        <v>41554.833368055552</v>
      </c>
      <c r="T1563" s="10">
        <f t="shared" si="147"/>
        <v>41584.875034722216</v>
      </c>
      <c r="U1563" s="9">
        <f t="shared" si="148"/>
        <v>30</v>
      </c>
      <c r="V1563">
        <f>D1563*VLOOKUP(H1563,CURR,2)</f>
        <v>10000</v>
      </c>
      <c r="W1563">
        <f>E1563*VLOOKUP(H1563,CURR,2)</f>
        <v>67</v>
      </c>
      <c r="X1563" s="11">
        <f t="shared" si="149"/>
        <v>6.7000000000000002E-3</v>
      </c>
    </row>
    <row r="1564" spans="1:2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 t="e">
        <f t="shared" si="145"/>
        <v>#DIV/0!</v>
      </c>
      <c r="Q1564" t="s">
        <v>8325</v>
      </c>
      <c r="R1564" t="s">
        <v>8347</v>
      </c>
      <c r="S1564" s="10">
        <f t="shared" si="146"/>
        <v>40079.357824074068</v>
      </c>
      <c r="T1564" s="10">
        <f t="shared" si="147"/>
        <v>40148.826388888883</v>
      </c>
      <c r="U1564" s="9">
        <f t="shared" si="148"/>
        <v>69</v>
      </c>
      <c r="V1564">
        <f>D1564*VLOOKUP(H1564,CURR,2)</f>
        <v>4000</v>
      </c>
      <c r="W1564">
        <f>E1564*VLOOKUP(H1564,CURR,2)</f>
        <v>0</v>
      </c>
      <c r="X1564" s="11">
        <f t="shared" si="149"/>
        <v>0</v>
      </c>
    </row>
    <row r="1565" spans="1:2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9">
        <f t="shared" si="145"/>
        <v>42.5</v>
      </c>
      <c r="Q1565" t="s">
        <v>8325</v>
      </c>
      <c r="R1565" t="s">
        <v>8347</v>
      </c>
      <c r="S1565" s="10">
        <f t="shared" si="146"/>
        <v>41652.534155092588</v>
      </c>
      <c r="T1565" s="10">
        <f t="shared" si="147"/>
        <v>41712.492488425924</v>
      </c>
      <c r="U1565" s="9">
        <f t="shared" si="148"/>
        <v>59</v>
      </c>
      <c r="V1565">
        <f>D1565*VLOOKUP(H1565,CURR,2)</f>
        <v>7680</v>
      </c>
      <c r="W1565">
        <f>E1565*VLOOKUP(H1565,CURR,2)</f>
        <v>108.8</v>
      </c>
      <c r="X1565" s="11">
        <f t="shared" si="149"/>
        <v>1.4166666666666666E-2</v>
      </c>
    </row>
    <row r="1566" spans="1:2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9">
        <f t="shared" si="145"/>
        <v>10</v>
      </c>
      <c r="Q1566" t="s">
        <v>8325</v>
      </c>
      <c r="R1566" t="s">
        <v>8347</v>
      </c>
      <c r="S1566" s="10">
        <f t="shared" si="146"/>
        <v>42121.158668981479</v>
      </c>
      <c r="T1566" s="10">
        <f t="shared" si="147"/>
        <v>42152.628472222219</v>
      </c>
      <c r="U1566" s="9">
        <f t="shared" si="148"/>
        <v>31</v>
      </c>
      <c r="V1566">
        <f>D1566*VLOOKUP(H1566,CURR,2)</f>
        <v>10000</v>
      </c>
      <c r="W1566">
        <f>E1566*VLOOKUP(H1566,CURR,2)</f>
        <v>10</v>
      </c>
      <c r="X1566" s="11">
        <f t="shared" si="149"/>
        <v>1E-3</v>
      </c>
    </row>
    <row r="1567" spans="1:2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9">
        <f t="shared" si="145"/>
        <v>100</v>
      </c>
      <c r="Q1567" t="s">
        <v>8325</v>
      </c>
      <c r="R1567" t="s">
        <v>8347</v>
      </c>
      <c r="S1567" s="10">
        <f t="shared" si="146"/>
        <v>40672.521539351852</v>
      </c>
      <c r="T1567" s="10">
        <f t="shared" si="147"/>
        <v>40702.521539351852</v>
      </c>
      <c r="U1567" s="9">
        <f t="shared" si="148"/>
        <v>30</v>
      </c>
      <c r="V1567">
        <f>D1567*VLOOKUP(H1567,CURR,2)</f>
        <v>4000</v>
      </c>
      <c r="W1567">
        <f>E1567*VLOOKUP(H1567,CURR,2)</f>
        <v>100</v>
      </c>
      <c r="X1567" s="11">
        <f t="shared" si="149"/>
        <v>2.5000000000000001E-2</v>
      </c>
    </row>
    <row r="1568" spans="1:2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9">
        <f t="shared" si="145"/>
        <v>108.05084745762711</v>
      </c>
      <c r="Q1568" t="s">
        <v>8325</v>
      </c>
      <c r="R1568" t="s">
        <v>8347</v>
      </c>
      <c r="S1568" s="10">
        <f t="shared" si="146"/>
        <v>42549.708379629628</v>
      </c>
      <c r="T1568" s="10">
        <f t="shared" si="147"/>
        <v>42578.708333333336</v>
      </c>
      <c r="U1568" s="9">
        <f t="shared" si="148"/>
        <v>28</v>
      </c>
      <c r="V1568">
        <f>D1568*VLOOKUP(H1568,CURR,2)</f>
        <v>30000</v>
      </c>
      <c r="W1568">
        <f>E1568*VLOOKUP(H1568,CURR,2)</f>
        <v>6375</v>
      </c>
      <c r="X1568" s="11">
        <f t="shared" si="149"/>
        <v>0.21249999999999999</v>
      </c>
    </row>
    <row r="1569" spans="1:2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9">
        <f t="shared" si="145"/>
        <v>26.923076923076923</v>
      </c>
      <c r="Q1569" t="s">
        <v>8325</v>
      </c>
      <c r="R1569" t="s">
        <v>8347</v>
      </c>
      <c r="S1569" s="10">
        <f t="shared" si="146"/>
        <v>41671.728530092594</v>
      </c>
      <c r="T1569" s="10">
        <f t="shared" si="147"/>
        <v>41686.791666666664</v>
      </c>
      <c r="U1569" s="9">
        <f t="shared" si="148"/>
        <v>15</v>
      </c>
      <c r="V1569">
        <f>D1569*VLOOKUP(H1569,CURR,2)</f>
        <v>8500</v>
      </c>
      <c r="W1569">
        <f>E1569*VLOOKUP(H1569,CURR,2)</f>
        <v>350</v>
      </c>
      <c r="X1569" s="11">
        <f t="shared" si="149"/>
        <v>4.1176470588235294E-2</v>
      </c>
    </row>
    <row r="1570" spans="1:2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9">
        <f t="shared" si="145"/>
        <v>155</v>
      </c>
      <c r="Q1570" t="s">
        <v>8325</v>
      </c>
      <c r="R1570" t="s">
        <v>8347</v>
      </c>
      <c r="S1570" s="10">
        <f t="shared" si="146"/>
        <v>41961.853993055549</v>
      </c>
      <c r="T1570" s="10">
        <f t="shared" si="147"/>
        <v>41996.853993055549</v>
      </c>
      <c r="U1570" s="9">
        <f t="shared" si="148"/>
        <v>35</v>
      </c>
      <c r="V1570">
        <f>D1570*VLOOKUP(H1570,CURR,2)</f>
        <v>25000</v>
      </c>
      <c r="W1570">
        <f>E1570*VLOOKUP(H1570,CURR,2)</f>
        <v>3410</v>
      </c>
      <c r="X1570" s="11">
        <f t="shared" si="149"/>
        <v>0.13639999999999999</v>
      </c>
    </row>
    <row r="1571" spans="1:2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 t="e">
        <f t="shared" si="145"/>
        <v>#DIV/0!</v>
      </c>
      <c r="Q1571" t="s">
        <v>8325</v>
      </c>
      <c r="R1571" t="s">
        <v>8347</v>
      </c>
      <c r="S1571" s="10">
        <f t="shared" si="146"/>
        <v>41389.471226851849</v>
      </c>
      <c r="T1571" s="10">
        <f t="shared" si="147"/>
        <v>41419.471226851849</v>
      </c>
      <c r="U1571" s="9">
        <f t="shared" si="148"/>
        <v>30</v>
      </c>
      <c r="V1571">
        <f>D1571*VLOOKUP(H1571,CURR,2)</f>
        <v>30000</v>
      </c>
      <c r="W1571">
        <f>E1571*VLOOKUP(H1571,CURR,2)</f>
        <v>0</v>
      </c>
      <c r="X1571" s="11">
        <f t="shared" si="149"/>
        <v>0</v>
      </c>
    </row>
    <row r="1572" spans="1:2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9">
        <f t="shared" si="145"/>
        <v>47.769230769230766</v>
      </c>
      <c r="Q1572" t="s">
        <v>8325</v>
      </c>
      <c r="R1572" t="s">
        <v>8347</v>
      </c>
      <c r="S1572" s="10">
        <f t="shared" si="146"/>
        <v>42438.605115740742</v>
      </c>
      <c r="T1572" s="10">
        <f t="shared" si="147"/>
        <v>42468.56344907407</v>
      </c>
      <c r="U1572" s="9">
        <f t="shared" si="148"/>
        <v>29</v>
      </c>
      <c r="V1572">
        <f>D1572*VLOOKUP(H1572,CURR,2)</f>
        <v>6000</v>
      </c>
      <c r="W1572">
        <f>E1572*VLOOKUP(H1572,CURR,2)</f>
        <v>2484</v>
      </c>
      <c r="X1572" s="11">
        <f t="shared" si="149"/>
        <v>0.41399999999999998</v>
      </c>
    </row>
    <row r="1573" spans="1:2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9">
        <f t="shared" si="145"/>
        <v>20</v>
      </c>
      <c r="Q1573" t="s">
        <v>8325</v>
      </c>
      <c r="R1573" t="s">
        <v>8347</v>
      </c>
      <c r="S1573" s="10">
        <f t="shared" si="146"/>
        <v>42144.56114583333</v>
      </c>
      <c r="T1573" s="10">
        <f t="shared" si="147"/>
        <v>42174.56114583333</v>
      </c>
      <c r="U1573" s="9">
        <f t="shared" si="148"/>
        <v>30</v>
      </c>
      <c r="V1573">
        <f>D1573*VLOOKUP(H1573,CURR,2)</f>
        <v>15488</v>
      </c>
      <c r="W1573">
        <f>E1573*VLOOKUP(H1573,CURR,2)</f>
        <v>102.4</v>
      </c>
      <c r="X1573" s="11">
        <f t="shared" si="149"/>
        <v>6.611570247933885E-3</v>
      </c>
    </row>
    <row r="1574" spans="1:2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9">
        <f t="shared" si="145"/>
        <v>41.666666666666664</v>
      </c>
      <c r="Q1574" t="s">
        <v>8325</v>
      </c>
      <c r="R1574" t="s">
        <v>8347</v>
      </c>
      <c r="S1574" s="10">
        <f t="shared" si="146"/>
        <v>42403.824756944443</v>
      </c>
      <c r="T1574" s="10">
        <f t="shared" si="147"/>
        <v>42428.790972222218</v>
      </c>
      <c r="U1574" s="9">
        <f t="shared" si="148"/>
        <v>24</v>
      </c>
      <c r="V1574">
        <f>D1574*VLOOKUP(H1574,CURR,2)</f>
        <v>3200</v>
      </c>
      <c r="W1574">
        <f>E1574*VLOOKUP(H1574,CURR,2)</f>
        <v>160</v>
      </c>
      <c r="X1574" s="11">
        <f t="shared" si="149"/>
        <v>0.05</v>
      </c>
    </row>
    <row r="1575" spans="1:2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9">
        <f t="shared" si="145"/>
        <v>74.333333333333329</v>
      </c>
      <c r="Q1575" t="s">
        <v>8325</v>
      </c>
      <c r="R1575" t="s">
        <v>8347</v>
      </c>
      <c r="S1575" s="10">
        <f t="shared" si="146"/>
        <v>42785.791689814818</v>
      </c>
      <c r="T1575" s="10">
        <f t="shared" si="147"/>
        <v>42825.957638888889</v>
      </c>
      <c r="U1575" s="9">
        <f t="shared" si="148"/>
        <v>40</v>
      </c>
      <c r="V1575">
        <f>D1575*VLOOKUP(H1575,CURR,2)</f>
        <v>6840</v>
      </c>
      <c r="W1575">
        <f>E1575*VLOOKUP(H1575,CURR,2)</f>
        <v>169.48</v>
      </c>
      <c r="X1575" s="11">
        <f t="shared" si="149"/>
        <v>2.4777777777777777E-2</v>
      </c>
    </row>
    <row r="1576" spans="1:2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9">
        <f t="shared" si="145"/>
        <v>84.333333333333329</v>
      </c>
      <c r="Q1576" t="s">
        <v>8325</v>
      </c>
      <c r="R1576" t="s">
        <v>8347</v>
      </c>
      <c r="S1576" s="10">
        <f t="shared" si="146"/>
        <v>42017.719085648147</v>
      </c>
      <c r="T1576" s="10">
        <f t="shared" si="147"/>
        <v>42052.719085648147</v>
      </c>
      <c r="U1576" s="9">
        <f t="shared" si="148"/>
        <v>35</v>
      </c>
      <c r="V1576">
        <f>D1576*VLOOKUP(H1576,CURR,2)</f>
        <v>10000</v>
      </c>
      <c r="W1576">
        <f>E1576*VLOOKUP(H1576,CURR,2)</f>
        <v>506</v>
      </c>
      <c r="X1576" s="11">
        <f t="shared" si="149"/>
        <v>5.0599999999999999E-2</v>
      </c>
    </row>
    <row r="1577" spans="1:2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9">
        <f t="shared" si="145"/>
        <v>65.457142857142856</v>
      </c>
      <c r="Q1577" t="s">
        <v>8325</v>
      </c>
      <c r="R1577" t="s">
        <v>8347</v>
      </c>
      <c r="S1577" s="10">
        <f t="shared" si="146"/>
        <v>41799.315925925919</v>
      </c>
      <c r="T1577" s="10">
        <f t="shared" si="147"/>
        <v>41829.315925925919</v>
      </c>
      <c r="U1577" s="9">
        <f t="shared" si="148"/>
        <v>30</v>
      </c>
      <c r="V1577">
        <f>D1577*VLOOKUP(H1577,CURR,2)</f>
        <v>10000</v>
      </c>
      <c r="W1577">
        <f>E1577*VLOOKUP(H1577,CURR,2)</f>
        <v>2291</v>
      </c>
      <c r="X1577" s="11">
        <f t="shared" si="149"/>
        <v>0.2291</v>
      </c>
    </row>
    <row r="1578" spans="1:2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9">
        <f t="shared" si="145"/>
        <v>65</v>
      </c>
      <c r="Q1578" t="s">
        <v>8325</v>
      </c>
      <c r="R1578" t="s">
        <v>8347</v>
      </c>
      <c r="S1578" s="10">
        <f t="shared" si="146"/>
        <v>42140.670925925922</v>
      </c>
      <c r="T1578" s="10">
        <f t="shared" si="147"/>
        <v>42185.670925925922</v>
      </c>
      <c r="U1578" s="9">
        <f t="shared" si="148"/>
        <v>45</v>
      </c>
      <c r="V1578">
        <f>D1578*VLOOKUP(H1578,CURR,2)</f>
        <v>5000</v>
      </c>
      <c r="W1578">
        <f>E1578*VLOOKUP(H1578,CURR,2)</f>
        <v>650</v>
      </c>
      <c r="X1578" s="11">
        <f t="shared" si="149"/>
        <v>0.13</v>
      </c>
    </row>
    <row r="1579" spans="1:2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9">
        <f t="shared" si="145"/>
        <v>27.5</v>
      </c>
      <c r="Q1579" t="s">
        <v>8325</v>
      </c>
      <c r="R1579" t="s">
        <v>8347</v>
      </c>
      <c r="S1579" s="10">
        <f t="shared" si="146"/>
        <v>41054.639444444438</v>
      </c>
      <c r="T1579" s="10">
        <f t="shared" si="147"/>
        <v>41114.639444444438</v>
      </c>
      <c r="U1579" s="9">
        <f t="shared" si="148"/>
        <v>60</v>
      </c>
      <c r="V1579">
        <f>D1579*VLOOKUP(H1579,CURR,2)</f>
        <v>10000</v>
      </c>
      <c r="W1579">
        <f>E1579*VLOOKUP(H1579,CURR,2)</f>
        <v>55</v>
      </c>
      <c r="X1579" s="11">
        <f t="shared" si="149"/>
        <v>5.4999999999999997E-3</v>
      </c>
    </row>
    <row r="1580" spans="1:2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9">
        <f t="shared" si="145"/>
        <v>51.25</v>
      </c>
      <c r="Q1580" t="s">
        <v>8325</v>
      </c>
      <c r="R1580" t="s">
        <v>8347</v>
      </c>
      <c r="S1580" s="10">
        <f t="shared" si="146"/>
        <v>40398.857534722221</v>
      </c>
      <c r="T1580" s="10">
        <f t="shared" si="147"/>
        <v>40422.875</v>
      </c>
      <c r="U1580" s="9">
        <f t="shared" si="148"/>
        <v>24</v>
      </c>
      <c r="V1580">
        <f>D1580*VLOOKUP(H1580,CURR,2)</f>
        <v>1897</v>
      </c>
      <c r="W1580">
        <f>E1580*VLOOKUP(H1580,CURR,2)</f>
        <v>205</v>
      </c>
      <c r="X1580" s="11">
        <f t="shared" si="149"/>
        <v>0.10806536636794939</v>
      </c>
    </row>
    <row r="1581" spans="1:2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9">
        <f t="shared" si="145"/>
        <v>14</v>
      </c>
      <c r="Q1581" t="s">
        <v>8325</v>
      </c>
      <c r="R1581" t="s">
        <v>8347</v>
      </c>
      <c r="S1581" s="10">
        <f t="shared" si="146"/>
        <v>41481.788090277776</v>
      </c>
      <c r="T1581" s="10">
        <f t="shared" si="147"/>
        <v>41514.788090277776</v>
      </c>
      <c r="U1581" s="9">
        <f t="shared" si="148"/>
        <v>33</v>
      </c>
      <c r="V1581">
        <f>D1581*VLOOKUP(H1581,CURR,2)</f>
        <v>3333</v>
      </c>
      <c r="W1581">
        <f>E1581*VLOOKUP(H1581,CURR,2)</f>
        <v>28</v>
      </c>
      <c r="X1581" s="11">
        <f t="shared" si="149"/>
        <v>8.4008400840084006E-3</v>
      </c>
    </row>
    <row r="1582" spans="1:2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 t="e">
        <f t="shared" si="145"/>
        <v>#DIV/0!</v>
      </c>
      <c r="Q1582" t="s">
        <v>8325</v>
      </c>
      <c r="R1582" t="s">
        <v>8347</v>
      </c>
      <c r="S1582" s="10">
        <f t="shared" si="146"/>
        <v>40989.841736111106</v>
      </c>
      <c r="T1582" s="10">
        <f t="shared" si="147"/>
        <v>41049.841736111106</v>
      </c>
      <c r="U1582" s="9">
        <f t="shared" si="148"/>
        <v>60</v>
      </c>
      <c r="V1582">
        <f>D1582*VLOOKUP(H1582,CURR,2)</f>
        <v>1750</v>
      </c>
      <c r="W1582">
        <f>E1582*VLOOKUP(H1582,CURR,2)</f>
        <v>0</v>
      </c>
      <c r="X1582" s="11">
        <f t="shared" si="149"/>
        <v>0</v>
      </c>
    </row>
    <row r="1583" spans="1:2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9">
        <f t="shared" si="145"/>
        <v>5</v>
      </c>
      <c r="Q1583" t="s">
        <v>8341</v>
      </c>
      <c r="R1583" t="s">
        <v>8348</v>
      </c>
      <c r="S1583" s="10">
        <f t="shared" si="146"/>
        <v>42325.240624999999</v>
      </c>
      <c r="T1583" s="10">
        <f t="shared" si="147"/>
        <v>42357.240624999999</v>
      </c>
      <c r="U1583" s="9">
        <f t="shared" si="148"/>
        <v>32</v>
      </c>
      <c r="V1583">
        <f>D1583*VLOOKUP(H1583,CURR,2)</f>
        <v>1280</v>
      </c>
      <c r="W1583">
        <f>E1583*VLOOKUP(H1583,CURR,2)</f>
        <v>6.4</v>
      </c>
      <c r="X1583" s="11">
        <f t="shared" si="149"/>
        <v>5.0000000000000001E-3</v>
      </c>
    </row>
    <row r="1584" spans="1:2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9">
        <f t="shared" si="145"/>
        <v>31</v>
      </c>
      <c r="Q1584" t="s">
        <v>8341</v>
      </c>
      <c r="R1584" t="s">
        <v>8348</v>
      </c>
      <c r="S1584" s="10">
        <f t="shared" si="146"/>
        <v>42246.581631944442</v>
      </c>
      <c r="T1584" s="10">
        <f t="shared" si="147"/>
        <v>42303.680555555555</v>
      </c>
      <c r="U1584" s="9">
        <f t="shared" si="148"/>
        <v>57</v>
      </c>
      <c r="V1584">
        <f>D1584*VLOOKUP(H1584,CURR,2)</f>
        <v>1000</v>
      </c>
      <c r="W1584">
        <f>E1584*VLOOKUP(H1584,CURR,2)</f>
        <v>93</v>
      </c>
      <c r="X1584" s="11">
        <f t="shared" si="149"/>
        <v>9.2999999999999999E-2</v>
      </c>
    </row>
    <row r="1585" spans="1:2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9">
        <f t="shared" si="145"/>
        <v>15</v>
      </c>
      <c r="Q1585" t="s">
        <v>8341</v>
      </c>
      <c r="R1585" t="s">
        <v>8348</v>
      </c>
      <c r="S1585" s="10">
        <f t="shared" si="146"/>
        <v>41877.696655092594</v>
      </c>
      <c r="T1585" s="10">
        <f t="shared" si="147"/>
        <v>41907.696655092594</v>
      </c>
      <c r="U1585" s="9">
        <f t="shared" si="148"/>
        <v>30</v>
      </c>
      <c r="V1585">
        <f>D1585*VLOOKUP(H1585,CURR,2)</f>
        <v>25600</v>
      </c>
      <c r="W1585">
        <f>E1585*VLOOKUP(H1585,CURR,2)</f>
        <v>19.2</v>
      </c>
      <c r="X1585" s="11">
        <f t="shared" si="149"/>
        <v>7.5000000000000002E-4</v>
      </c>
    </row>
    <row r="1586" spans="1:2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 t="e">
        <f t="shared" si="145"/>
        <v>#DIV/0!</v>
      </c>
      <c r="Q1586" t="s">
        <v>8341</v>
      </c>
      <c r="R1586" t="s">
        <v>8348</v>
      </c>
      <c r="S1586" s="10">
        <f t="shared" si="146"/>
        <v>41779.440983796296</v>
      </c>
      <c r="T1586" s="10">
        <f t="shared" si="147"/>
        <v>41789.440983796296</v>
      </c>
      <c r="U1586" s="9">
        <f t="shared" si="148"/>
        <v>10</v>
      </c>
      <c r="V1586">
        <f>D1586*VLOOKUP(H1586,CURR,2)</f>
        <v>1200</v>
      </c>
      <c r="W1586">
        <f>E1586*VLOOKUP(H1586,CURR,2)</f>
        <v>0</v>
      </c>
      <c r="X1586" s="11">
        <f t="shared" si="149"/>
        <v>0</v>
      </c>
    </row>
    <row r="1587" spans="1:2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9">
        <f t="shared" si="145"/>
        <v>131.66666666666666</v>
      </c>
      <c r="Q1587" t="s">
        <v>8341</v>
      </c>
      <c r="R1587" t="s">
        <v>8348</v>
      </c>
      <c r="S1587" s="10">
        <f t="shared" si="146"/>
        <v>42707.687129629623</v>
      </c>
      <c r="T1587" s="10">
        <f t="shared" si="147"/>
        <v>42729.249999999993</v>
      </c>
      <c r="U1587" s="9">
        <f t="shared" si="148"/>
        <v>21</v>
      </c>
      <c r="V1587">
        <f>D1587*VLOOKUP(H1587,CURR,2)</f>
        <v>1520</v>
      </c>
      <c r="W1587">
        <f>E1587*VLOOKUP(H1587,CURR,2)</f>
        <v>1200.8</v>
      </c>
      <c r="X1587" s="11">
        <f t="shared" si="149"/>
        <v>0.78999999999999992</v>
      </c>
    </row>
    <row r="1588" spans="1:2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 t="e">
        <f t="shared" si="145"/>
        <v>#DIV/0!</v>
      </c>
      <c r="Q1588" t="s">
        <v>8341</v>
      </c>
      <c r="R1588" t="s">
        <v>8348</v>
      </c>
      <c r="S1588" s="10">
        <f t="shared" si="146"/>
        <v>42068.896087962959</v>
      </c>
      <c r="T1588" s="10">
        <f t="shared" si="147"/>
        <v>42098.854421296295</v>
      </c>
      <c r="U1588" s="9">
        <f t="shared" si="148"/>
        <v>29</v>
      </c>
      <c r="V1588">
        <f>D1588*VLOOKUP(H1588,CURR,2)</f>
        <v>1500</v>
      </c>
      <c r="W1588">
        <f>E1588*VLOOKUP(H1588,CURR,2)</f>
        <v>0</v>
      </c>
      <c r="X1588" s="11">
        <f t="shared" si="149"/>
        <v>0</v>
      </c>
    </row>
    <row r="1589" spans="1:2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9">
        <f t="shared" si="145"/>
        <v>1</v>
      </c>
      <c r="Q1589" t="s">
        <v>8341</v>
      </c>
      <c r="R1589" t="s">
        <v>8348</v>
      </c>
      <c r="S1589" s="10">
        <f t="shared" si="146"/>
        <v>41956.742650462962</v>
      </c>
      <c r="T1589" s="10">
        <f t="shared" si="147"/>
        <v>41986.742650462962</v>
      </c>
      <c r="U1589" s="9">
        <f t="shared" si="148"/>
        <v>30</v>
      </c>
      <c r="V1589">
        <f>D1589*VLOOKUP(H1589,CURR,2)</f>
        <v>7500</v>
      </c>
      <c r="W1589">
        <f>E1589*VLOOKUP(H1589,CURR,2)</f>
        <v>1</v>
      </c>
      <c r="X1589" s="11">
        <f t="shared" si="149"/>
        <v>1.3333333333333334E-4</v>
      </c>
    </row>
    <row r="1590" spans="1:2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 t="e">
        <f t="shared" si="145"/>
        <v>#DIV/0!</v>
      </c>
      <c r="Q1590" t="s">
        <v>8341</v>
      </c>
      <c r="R1590" t="s">
        <v>8348</v>
      </c>
      <c r="S1590" s="10">
        <f t="shared" si="146"/>
        <v>42005.041655092595</v>
      </c>
      <c r="T1590" s="10">
        <f t="shared" si="147"/>
        <v>42035.633333333331</v>
      </c>
      <c r="U1590" s="9">
        <f t="shared" si="148"/>
        <v>30</v>
      </c>
      <c r="V1590">
        <f>D1590*VLOOKUP(H1590,CURR,2)</f>
        <v>516</v>
      </c>
      <c r="W1590">
        <f>E1590*VLOOKUP(H1590,CURR,2)</f>
        <v>0</v>
      </c>
      <c r="X1590" s="11">
        <f t="shared" si="149"/>
        <v>0</v>
      </c>
    </row>
    <row r="1591" spans="1:2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 t="e">
        <f t="shared" si="145"/>
        <v>#DIV/0!</v>
      </c>
      <c r="Q1591" t="s">
        <v>8341</v>
      </c>
      <c r="R1591" t="s">
        <v>8348</v>
      </c>
      <c r="S1591" s="10">
        <f t="shared" si="146"/>
        <v>42256.776458333326</v>
      </c>
      <c r="T1591" s="10">
        <f t="shared" si="147"/>
        <v>42286.776458333326</v>
      </c>
      <c r="U1591" s="9">
        <f t="shared" si="148"/>
        <v>30</v>
      </c>
      <c r="V1591">
        <f>D1591*VLOOKUP(H1591,CURR,2)</f>
        <v>1200</v>
      </c>
      <c r="W1591">
        <f>E1591*VLOOKUP(H1591,CURR,2)</f>
        <v>0</v>
      </c>
      <c r="X1591" s="11">
        <f t="shared" si="149"/>
        <v>0</v>
      </c>
    </row>
    <row r="1592" spans="1:2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9">
        <f t="shared" si="145"/>
        <v>510</v>
      </c>
      <c r="Q1592" t="s">
        <v>8341</v>
      </c>
      <c r="R1592" t="s">
        <v>8348</v>
      </c>
      <c r="S1592" s="10">
        <f t="shared" si="146"/>
        <v>42240.648888888885</v>
      </c>
      <c r="T1592" s="10">
        <f t="shared" si="147"/>
        <v>42270.648888888885</v>
      </c>
      <c r="U1592" s="9">
        <f t="shared" si="148"/>
        <v>30</v>
      </c>
      <c r="V1592">
        <f>D1592*VLOOKUP(H1592,CURR,2)</f>
        <v>67800</v>
      </c>
      <c r="W1592">
        <f>E1592*VLOOKUP(H1592,CURR,2)</f>
        <v>1152.5999999999999</v>
      </c>
      <c r="X1592" s="11">
        <f t="shared" si="149"/>
        <v>1.6999999999999998E-2</v>
      </c>
    </row>
    <row r="1593" spans="1:2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9">
        <f t="shared" si="145"/>
        <v>44.478260869565219</v>
      </c>
      <c r="Q1593" t="s">
        <v>8341</v>
      </c>
      <c r="R1593" t="s">
        <v>8348</v>
      </c>
      <c r="S1593" s="10">
        <f t="shared" si="146"/>
        <v>42433.517835648141</v>
      </c>
      <c r="T1593" s="10">
        <f t="shared" si="147"/>
        <v>42463.476168981484</v>
      </c>
      <c r="U1593" s="9">
        <f t="shared" si="148"/>
        <v>29</v>
      </c>
      <c r="V1593">
        <f>D1593*VLOOKUP(H1593,CURR,2)</f>
        <v>17920</v>
      </c>
      <c r="W1593">
        <f>E1593*VLOOKUP(H1593,CURR,2)</f>
        <v>5237.76</v>
      </c>
      <c r="X1593" s="11">
        <f t="shared" si="149"/>
        <v>0.29228571428571432</v>
      </c>
    </row>
    <row r="1594" spans="1:2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 t="e">
        <f t="shared" si="145"/>
        <v>#DIV/0!</v>
      </c>
      <c r="Q1594" t="s">
        <v>8341</v>
      </c>
      <c r="R1594" t="s">
        <v>8348</v>
      </c>
      <c r="S1594" s="10">
        <f t="shared" si="146"/>
        <v>42045.86440972222</v>
      </c>
      <c r="T1594" s="10">
        <f t="shared" si="147"/>
        <v>42090.822743055549</v>
      </c>
      <c r="U1594" s="9">
        <f t="shared" si="148"/>
        <v>44</v>
      </c>
      <c r="V1594">
        <f>D1594*VLOOKUP(H1594,CURR,2)</f>
        <v>25</v>
      </c>
      <c r="W1594">
        <f>E1594*VLOOKUP(H1594,CURR,2)</f>
        <v>0</v>
      </c>
      <c r="X1594" s="11">
        <f t="shared" si="149"/>
        <v>0</v>
      </c>
    </row>
    <row r="1595" spans="1:2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9">
        <f t="shared" si="145"/>
        <v>1</v>
      </c>
      <c r="Q1595" t="s">
        <v>8341</v>
      </c>
      <c r="R1595" t="s">
        <v>8348</v>
      </c>
      <c r="S1595" s="10">
        <f t="shared" si="146"/>
        <v>42033.63721064815</v>
      </c>
      <c r="T1595" s="10">
        <f t="shared" si="147"/>
        <v>42063.63721064815</v>
      </c>
      <c r="U1595" s="9">
        <f t="shared" si="148"/>
        <v>30</v>
      </c>
      <c r="V1595">
        <f>D1595*VLOOKUP(H1595,CURR,2)</f>
        <v>22000</v>
      </c>
      <c r="W1595">
        <f>E1595*VLOOKUP(H1595,CURR,2)</f>
        <v>3</v>
      </c>
      <c r="X1595" s="11">
        <f t="shared" si="149"/>
        <v>1.3636363636363637E-4</v>
      </c>
    </row>
    <row r="1596" spans="1:2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9">
        <f t="shared" si="145"/>
        <v>20.5</v>
      </c>
      <c r="Q1596" t="s">
        <v>8341</v>
      </c>
      <c r="R1596" t="s">
        <v>8348</v>
      </c>
      <c r="S1596" s="10">
        <f t="shared" si="146"/>
        <v>42445.504421296289</v>
      </c>
      <c r="T1596" s="10">
        <f t="shared" si="147"/>
        <v>42505.472916666666</v>
      </c>
      <c r="U1596" s="9">
        <f t="shared" si="148"/>
        <v>59</v>
      </c>
      <c r="V1596">
        <f>D1596*VLOOKUP(H1596,CURR,2)</f>
        <v>1000</v>
      </c>
      <c r="W1596">
        <f>E1596*VLOOKUP(H1596,CURR,2)</f>
        <v>205</v>
      </c>
      <c r="X1596" s="11">
        <f t="shared" si="149"/>
        <v>0.20499999999999999</v>
      </c>
    </row>
    <row r="1597" spans="1:2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9">
        <f t="shared" si="145"/>
        <v>40</v>
      </c>
      <c r="Q1597" t="s">
        <v>8341</v>
      </c>
      <c r="R1597" t="s">
        <v>8348</v>
      </c>
      <c r="S1597" s="10">
        <f t="shared" si="146"/>
        <v>41779.84175925926</v>
      </c>
      <c r="T1597" s="10">
        <f t="shared" si="147"/>
        <v>41808.634027777771</v>
      </c>
      <c r="U1597" s="9">
        <f t="shared" si="148"/>
        <v>28</v>
      </c>
      <c r="V1597">
        <f>D1597*VLOOKUP(H1597,CURR,2)</f>
        <v>100000</v>
      </c>
      <c r="W1597">
        <f>E1597*VLOOKUP(H1597,CURR,2)</f>
        <v>280</v>
      </c>
      <c r="X1597" s="11">
        <f t="shared" si="149"/>
        <v>2.8E-3</v>
      </c>
    </row>
    <row r="1598" spans="1:2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9">
        <f t="shared" si="145"/>
        <v>25</v>
      </c>
      <c r="Q1598" t="s">
        <v>8341</v>
      </c>
      <c r="R1598" t="s">
        <v>8348</v>
      </c>
      <c r="S1598" s="10">
        <f t="shared" si="146"/>
        <v>41941.221863425926</v>
      </c>
      <c r="T1598" s="10">
        <f t="shared" si="147"/>
        <v>41986.26353009259</v>
      </c>
      <c r="U1598" s="9">
        <f t="shared" si="148"/>
        <v>45</v>
      </c>
      <c r="V1598">
        <f>D1598*VLOOKUP(H1598,CURR,2)</f>
        <v>4160</v>
      </c>
      <c r="W1598">
        <f>E1598*VLOOKUP(H1598,CURR,2)</f>
        <v>96</v>
      </c>
      <c r="X1598" s="11">
        <f t="shared" si="149"/>
        <v>2.3076923076923078E-2</v>
      </c>
    </row>
    <row r="1599" spans="1:2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 t="e">
        <f t="shared" si="145"/>
        <v>#DIV/0!</v>
      </c>
      <c r="Q1599" t="s">
        <v>8341</v>
      </c>
      <c r="R1599" t="s">
        <v>8348</v>
      </c>
      <c r="S1599" s="10">
        <f t="shared" si="146"/>
        <v>42603.145798611113</v>
      </c>
      <c r="T1599" s="10">
        <f t="shared" si="147"/>
        <v>42633.145798611113</v>
      </c>
      <c r="U1599" s="9">
        <f t="shared" si="148"/>
        <v>30</v>
      </c>
      <c r="V1599">
        <f>D1599*VLOOKUP(H1599,CURR,2)</f>
        <v>15000</v>
      </c>
      <c r="W1599">
        <f>E1599*VLOOKUP(H1599,CURR,2)</f>
        <v>0</v>
      </c>
      <c r="X1599" s="11">
        <f t="shared" si="149"/>
        <v>0</v>
      </c>
    </row>
    <row r="1600" spans="1:2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9">
        <f t="shared" si="145"/>
        <v>1</v>
      </c>
      <c r="Q1600" t="s">
        <v>8341</v>
      </c>
      <c r="R1600" t="s">
        <v>8348</v>
      </c>
      <c r="S1600" s="10">
        <f t="shared" si="146"/>
        <v>42151.459004629629</v>
      </c>
      <c r="T1600" s="10">
        <f t="shared" si="147"/>
        <v>42211.459004629629</v>
      </c>
      <c r="U1600" s="9">
        <f t="shared" si="148"/>
        <v>60</v>
      </c>
      <c r="V1600">
        <f>D1600*VLOOKUP(H1600,CURR,2)</f>
        <v>800</v>
      </c>
      <c r="W1600">
        <f>E1600*VLOOKUP(H1600,CURR,2)</f>
        <v>1</v>
      </c>
      <c r="X1600" s="11">
        <f t="shared" si="149"/>
        <v>1.25E-3</v>
      </c>
    </row>
    <row r="1601" spans="1:2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 t="e">
        <f t="shared" si="145"/>
        <v>#DIV/0!</v>
      </c>
      <c r="Q1601" t="s">
        <v>8341</v>
      </c>
      <c r="R1601" t="s">
        <v>8348</v>
      </c>
      <c r="S1601" s="10">
        <f t="shared" si="146"/>
        <v>42438.330740740734</v>
      </c>
      <c r="T1601" s="10">
        <f t="shared" si="147"/>
        <v>42468.289074074077</v>
      </c>
      <c r="U1601" s="9">
        <f t="shared" si="148"/>
        <v>29</v>
      </c>
      <c r="V1601">
        <f>D1601*VLOOKUP(H1601,CURR,2)</f>
        <v>640</v>
      </c>
      <c r="W1601">
        <f>E1601*VLOOKUP(H1601,CURR,2)</f>
        <v>0</v>
      </c>
      <c r="X1601" s="11">
        <f t="shared" si="149"/>
        <v>0</v>
      </c>
    </row>
    <row r="1602" spans="1:2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9">
        <f t="shared" si="145"/>
        <v>40.777777777777779</v>
      </c>
      <c r="Q1602" t="s">
        <v>8341</v>
      </c>
      <c r="R1602" t="s">
        <v>8348</v>
      </c>
      <c r="S1602" s="10">
        <f t="shared" si="146"/>
        <v>41790.848981481475</v>
      </c>
      <c r="T1602" s="10">
        <f t="shared" si="147"/>
        <v>41835.007638888885</v>
      </c>
      <c r="U1602" s="9">
        <f t="shared" si="148"/>
        <v>44</v>
      </c>
      <c r="V1602">
        <f>D1602*VLOOKUP(H1602,CURR,2)</f>
        <v>5000</v>
      </c>
      <c r="W1602">
        <f>E1602*VLOOKUP(H1602,CURR,2)</f>
        <v>367</v>
      </c>
      <c r="X1602" s="11">
        <f t="shared" si="149"/>
        <v>7.3400000000000007E-2</v>
      </c>
    </row>
    <row r="1603" spans="1:2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E1603/D1603*100</f>
        <v>108.2492</v>
      </c>
      <c r="P1603" s="9">
        <f t="shared" ref="P1603:P1666" si="151">E1603/L1603</f>
        <v>48.325535714285714</v>
      </c>
      <c r="Q1603" t="s">
        <v>8328</v>
      </c>
      <c r="R1603" t="s">
        <v>8329</v>
      </c>
      <c r="S1603" s="10">
        <f t="shared" ref="S1603:S1666" si="152">(J1603/86400)+25569+(-5/24)</f>
        <v>40637.884641203702</v>
      </c>
      <c r="T1603" s="10">
        <f t="shared" ref="T1603:T1666" si="153">(I1603/86400)+25569+(-5/24)</f>
        <v>40667.884641203702</v>
      </c>
      <c r="U1603" s="9">
        <f t="shared" ref="U1603:U1666" si="154">INT(T1603-S1603)</f>
        <v>30</v>
      </c>
      <c r="V1603">
        <f>D1603*VLOOKUP(H1603,CURR,2)</f>
        <v>2500</v>
      </c>
      <c r="W1603">
        <f>E1603*VLOOKUP(H1603,CURR,2)</f>
        <v>2706.23</v>
      </c>
      <c r="X1603" s="11">
        <f t="shared" ref="X1603:X1666" si="155">W1603/V1603</f>
        <v>1.082492</v>
      </c>
    </row>
    <row r="1604" spans="1:2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9">
        <f t="shared" si="151"/>
        <v>46.953125</v>
      </c>
      <c r="Q1604" t="s">
        <v>8328</v>
      </c>
      <c r="R1604" t="s">
        <v>8329</v>
      </c>
      <c r="S1604" s="10">
        <f t="shared" si="152"/>
        <v>40788.089317129627</v>
      </c>
      <c r="T1604" s="10">
        <f t="shared" si="153"/>
        <v>40830.75</v>
      </c>
      <c r="U1604" s="9">
        <f t="shared" si="154"/>
        <v>42</v>
      </c>
      <c r="V1604">
        <f>D1604*VLOOKUP(H1604,CURR,2)</f>
        <v>1500</v>
      </c>
      <c r="W1604">
        <f>E1604*VLOOKUP(H1604,CURR,2)</f>
        <v>1502.5</v>
      </c>
      <c r="X1604" s="11">
        <f t="shared" si="155"/>
        <v>1.0016666666666667</v>
      </c>
    </row>
    <row r="1605" spans="1:2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9">
        <f t="shared" si="151"/>
        <v>66.688666666666663</v>
      </c>
      <c r="Q1605" t="s">
        <v>8328</v>
      </c>
      <c r="R1605" t="s">
        <v>8329</v>
      </c>
      <c r="S1605" s="10">
        <f t="shared" si="152"/>
        <v>40875.961331018516</v>
      </c>
      <c r="T1605" s="10">
        <f t="shared" si="153"/>
        <v>40935.961331018516</v>
      </c>
      <c r="U1605" s="9">
        <f t="shared" si="154"/>
        <v>60</v>
      </c>
      <c r="V1605">
        <f>D1605*VLOOKUP(H1605,CURR,2)</f>
        <v>2000</v>
      </c>
      <c r="W1605">
        <f>E1605*VLOOKUP(H1605,CURR,2)</f>
        <v>2000.66</v>
      </c>
      <c r="X1605" s="11">
        <f t="shared" si="155"/>
        <v>1.0003299999999999</v>
      </c>
    </row>
    <row r="1606" spans="1:2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9">
        <f t="shared" si="151"/>
        <v>48.842857142857142</v>
      </c>
      <c r="Q1606" t="s">
        <v>8328</v>
      </c>
      <c r="R1606" t="s">
        <v>8329</v>
      </c>
      <c r="S1606" s="10">
        <f t="shared" si="152"/>
        <v>40945.636979166666</v>
      </c>
      <c r="T1606" s="10">
        <f t="shared" si="153"/>
        <v>40985.595312500001</v>
      </c>
      <c r="U1606" s="9">
        <f t="shared" si="154"/>
        <v>39</v>
      </c>
      <c r="V1606">
        <f>D1606*VLOOKUP(H1606,CURR,2)</f>
        <v>2800</v>
      </c>
      <c r="W1606">
        <f>E1606*VLOOKUP(H1606,CURR,2)</f>
        <v>3419</v>
      </c>
      <c r="X1606" s="11">
        <f t="shared" si="155"/>
        <v>1.2210714285714286</v>
      </c>
    </row>
    <row r="1607" spans="1:2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9">
        <f t="shared" si="151"/>
        <v>137.30909090909091</v>
      </c>
      <c r="Q1607" t="s">
        <v>8328</v>
      </c>
      <c r="R1607" t="s">
        <v>8329</v>
      </c>
      <c r="S1607" s="10">
        <f t="shared" si="152"/>
        <v>40746.804548611108</v>
      </c>
      <c r="T1607" s="10">
        <f t="shared" si="153"/>
        <v>40756.083333333328</v>
      </c>
      <c r="U1607" s="9">
        <f t="shared" si="154"/>
        <v>9</v>
      </c>
      <c r="V1607">
        <f>D1607*VLOOKUP(H1607,CURR,2)</f>
        <v>6000</v>
      </c>
      <c r="W1607">
        <f>E1607*VLOOKUP(H1607,CURR,2)</f>
        <v>6041.6</v>
      </c>
      <c r="X1607" s="11">
        <f t="shared" si="155"/>
        <v>1.0069333333333335</v>
      </c>
    </row>
    <row r="1608" spans="1:2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9">
        <f t="shared" si="151"/>
        <v>87.829673913043479</v>
      </c>
      <c r="Q1608" t="s">
        <v>8328</v>
      </c>
      <c r="R1608" t="s">
        <v>8329</v>
      </c>
      <c r="S1608" s="10">
        <f t="shared" si="152"/>
        <v>40535.903217592589</v>
      </c>
      <c r="T1608" s="10">
        <f t="shared" si="153"/>
        <v>40625.861550925925</v>
      </c>
      <c r="U1608" s="9">
        <f t="shared" si="154"/>
        <v>89</v>
      </c>
      <c r="V1608">
        <f>D1608*VLOOKUP(H1608,CURR,2)</f>
        <v>8000</v>
      </c>
      <c r="W1608">
        <f>E1608*VLOOKUP(H1608,CURR,2)</f>
        <v>8080.33</v>
      </c>
      <c r="X1608" s="11">
        <f t="shared" si="155"/>
        <v>1.01004125</v>
      </c>
    </row>
    <row r="1609" spans="1:2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9">
        <f t="shared" si="151"/>
        <v>70.785365853658533</v>
      </c>
      <c r="Q1609" t="s">
        <v>8328</v>
      </c>
      <c r="R1609" t="s">
        <v>8329</v>
      </c>
      <c r="S1609" s="10">
        <f t="shared" si="152"/>
        <v>41053.600127314814</v>
      </c>
      <c r="T1609" s="10">
        <f t="shared" si="153"/>
        <v>41074.600127314814</v>
      </c>
      <c r="U1609" s="9">
        <f t="shared" si="154"/>
        <v>21</v>
      </c>
      <c r="V1609">
        <f>D1609*VLOOKUP(H1609,CURR,2)</f>
        <v>10000</v>
      </c>
      <c r="W1609">
        <f>E1609*VLOOKUP(H1609,CURR,2)</f>
        <v>14511</v>
      </c>
      <c r="X1609" s="11">
        <f t="shared" si="155"/>
        <v>1.4511000000000001</v>
      </c>
    </row>
    <row r="1610" spans="1:2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9">
        <f t="shared" si="151"/>
        <v>52.826086956521742</v>
      </c>
      <c r="Q1610" t="s">
        <v>8328</v>
      </c>
      <c r="R1610" t="s">
        <v>8329</v>
      </c>
      <c r="S1610" s="10">
        <f t="shared" si="152"/>
        <v>41607.622523148144</v>
      </c>
      <c r="T1610" s="10">
        <f t="shared" si="153"/>
        <v>41640.018055555549</v>
      </c>
      <c r="U1610" s="9">
        <f t="shared" si="154"/>
        <v>32</v>
      </c>
      <c r="V1610">
        <f>D1610*VLOOKUP(H1610,CURR,2)</f>
        <v>1200</v>
      </c>
      <c r="W1610">
        <f>E1610*VLOOKUP(H1610,CURR,2)</f>
        <v>1215</v>
      </c>
      <c r="X1610" s="11">
        <f t="shared" si="155"/>
        <v>1.0125</v>
      </c>
    </row>
    <row r="1611" spans="1:2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9">
        <f t="shared" si="151"/>
        <v>443.75</v>
      </c>
      <c r="Q1611" t="s">
        <v>8328</v>
      </c>
      <c r="R1611" t="s">
        <v>8329</v>
      </c>
      <c r="S1611" s="10">
        <f t="shared" si="152"/>
        <v>40795.792928240735</v>
      </c>
      <c r="T1611" s="10">
        <f t="shared" si="153"/>
        <v>40849.125</v>
      </c>
      <c r="U1611" s="9">
        <f t="shared" si="154"/>
        <v>53</v>
      </c>
      <c r="V1611">
        <f>D1611*VLOOKUP(H1611,CURR,2)</f>
        <v>1500</v>
      </c>
      <c r="W1611">
        <f>E1611*VLOOKUP(H1611,CURR,2)</f>
        <v>1775</v>
      </c>
      <c r="X1611" s="11">
        <f t="shared" si="155"/>
        <v>1.1833333333333333</v>
      </c>
    </row>
    <row r="1612" spans="1:2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9">
        <f t="shared" si="151"/>
        <v>48.544642857142854</v>
      </c>
      <c r="Q1612" t="s">
        <v>8328</v>
      </c>
      <c r="R1612" t="s">
        <v>8329</v>
      </c>
      <c r="S1612" s="10">
        <f t="shared" si="152"/>
        <v>41228.716550925921</v>
      </c>
      <c r="T1612" s="10">
        <f t="shared" si="153"/>
        <v>41258.716550925921</v>
      </c>
      <c r="U1612" s="9">
        <f t="shared" si="154"/>
        <v>30</v>
      </c>
      <c r="V1612">
        <f>D1612*VLOOKUP(H1612,CURR,2)</f>
        <v>2000</v>
      </c>
      <c r="W1612">
        <f>E1612*VLOOKUP(H1612,CURR,2)</f>
        <v>5437</v>
      </c>
      <c r="X1612" s="11">
        <f t="shared" si="155"/>
        <v>2.7185000000000001</v>
      </c>
    </row>
    <row r="1613" spans="1:2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9">
        <f t="shared" si="151"/>
        <v>37.074074074074076</v>
      </c>
      <c r="Q1613" t="s">
        <v>8328</v>
      </c>
      <c r="R1613" t="s">
        <v>8329</v>
      </c>
      <c r="S1613" s="10">
        <f t="shared" si="152"/>
        <v>41408.792037037034</v>
      </c>
      <c r="T1613" s="10">
        <f t="shared" si="153"/>
        <v>41429.792037037034</v>
      </c>
      <c r="U1613" s="9">
        <f t="shared" si="154"/>
        <v>21</v>
      </c>
      <c r="V1613">
        <f>D1613*VLOOKUP(H1613,CURR,2)</f>
        <v>800</v>
      </c>
      <c r="W1613">
        <f>E1613*VLOOKUP(H1613,CURR,2)</f>
        <v>1001</v>
      </c>
      <c r="X1613" s="11">
        <f t="shared" si="155"/>
        <v>1.25125</v>
      </c>
    </row>
    <row r="1614" spans="1:2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9">
        <f t="shared" si="151"/>
        <v>50</v>
      </c>
      <c r="Q1614" t="s">
        <v>8328</v>
      </c>
      <c r="R1614" t="s">
        <v>8329</v>
      </c>
      <c r="S1614" s="10">
        <f t="shared" si="152"/>
        <v>41246.666481481479</v>
      </c>
      <c r="T1614" s="10">
        <f t="shared" si="153"/>
        <v>41276.666481481479</v>
      </c>
      <c r="U1614" s="9">
        <f t="shared" si="154"/>
        <v>30</v>
      </c>
      <c r="V1614">
        <f>D1614*VLOOKUP(H1614,CURR,2)</f>
        <v>500</v>
      </c>
      <c r="W1614">
        <f>E1614*VLOOKUP(H1614,CURR,2)</f>
        <v>550</v>
      </c>
      <c r="X1614" s="11">
        <f t="shared" si="155"/>
        <v>1.1000000000000001</v>
      </c>
    </row>
    <row r="1615" spans="1:2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9">
        <f t="shared" si="151"/>
        <v>39.03846153846154</v>
      </c>
      <c r="Q1615" t="s">
        <v>8328</v>
      </c>
      <c r="R1615" t="s">
        <v>8329</v>
      </c>
      <c r="S1615" s="10">
        <f t="shared" si="152"/>
        <v>41081.861134259256</v>
      </c>
      <c r="T1615" s="10">
        <f t="shared" si="153"/>
        <v>41111.861134259256</v>
      </c>
      <c r="U1615" s="9">
        <f t="shared" si="154"/>
        <v>30</v>
      </c>
      <c r="V1615">
        <f>D1615*VLOOKUP(H1615,CURR,2)</f>
        <v>1000</v>
      </c>
      <c r="W1615">
        <f>E1615*VLOOKUP(H1615,CURR,2)</f>
        <v>1015</v>
      </c>
      <c r="X1615" s="11">
        <f t="shared" si="155"/>
        <v>1.0149999999999999</v>
      </c>
    </row>
    <row r="1616" spans="1:2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9">
        <f t="shared" si="151"/>
        <v>66.688311688311686</v>
      </c>
      <c r="Q1616" t="s">
        <v>8328</v>
      </c>
      <c r="R1616" t="s">
        <v>8329</v>
      </c>
      <c r="S1616" s="10">
        <f t="shared" si="152"/>
        <v>41794.772789351853</v>
      </c>
      <c r="T1616" s="10">
        <f t="shared" si="153"/>
        <v>41854.5</v>
      </c>
      <c r="U1616" s="9">
        <f t="shared" si="154"/>
        <v>59</v>
      </c>
      <c r="V1616">
        <f>D1616*VLOOKUP(H1616,CURR,2)</f>
        <v>5000</v>
      </c>
      <c r="W1616">
        <f>E1616*VLOOKUP(H1616,CURR,2)</f>
        <v>5135</v>
      </c>
      <c r="X1616" s="11">
        <f t="shared" si="155"/>
        <v>1.0269999999999999</v>
      </c>
    </row>
    <row r="1617" spans="1:2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9">
        <f t="shared" si="151"/>
        <v>67.132352941176464</v>
      </c>
      <c r="Q1617" t="s">
        <v>8328</v>
      </c>
      <c r="R1617" t="s">
        <v>8329</v>
      </c>
      <c r="S1617" s="10">
        <f t="shared" si="152"/>
        <v>40844.842546296291</v>
      </c>
      <c r="T1617" s="10">
        <f t="shared" si="153"/>
        <v>40889.884212962963</v>
      </c>
      <c r="U1617" s="9">
        <f t="shared" si="154"/>
        <v>45</v>
      </c>
      <c r="V1617">
        <f>D1617*VLOOKUP(H1617,CURR,2)</f>
        <v>8000</v>
      </c>
      <c r="W1617">
        <f>E1617*VLOOKUP(H1617,CURR,2)</f>
        <v>9130</v>
      </c>
      <c r="X1617" s="11">
        <f t="shared" si="155"/>
        <v>1.1412500000000001</v>
      </c>
    </row>
    <row r="1618" spans="1:2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9">
        <f t="shared" si="151"/>
        <v>66.369426751592357</v>
      </c>
      <c r="Q1618" t="s">
        <v>8328</v>
      </c>
      <c r="R1618" t="s">
        <v>8329</v>
      </c>
      <c r="S1618" s="10">
        <f t="shared" si="152"/>
        <v>41194.507187499999</v>
      </c>
      <c r="T1618" s="10">
        <f t="shared" si="153"/>
        <v>41235.708333333328</v>
      </c>
      <c r="U1618" s="9">
        <f t="shared" si="154"/>
        <v>41</v>
      </c>
      <c r="V1618">
        <f>D1618*VLOOKUP(H1618,CURR,2)</f>
        <v>10000</v>
      </c>
      <c r="W1618">
        <f>E1618*VLOOKUP(H1618,CURR,2)</f>
        <v>10420</v>
      </c>
      <c r="X1618" s="11">
        <f t="shared" si="155"/>
        <v>1.042</v>
      </c>
    </row>
    <row r="1619" spans="1:2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9">
        <f t="shared" si="151"/>
        <v>64.620253164556956</v>
      </c>
      <c r="Q1619" t="s">
        <v>8328</v>
      </c>
      <c r="R1619" t="s">
        <v>8329</v>
      </c>
      <c r="S1619" s="10">
        <f t="shared" si="152"/>
        <v>41546.455879629626</v>
      </c>
      <c r="T1619" s="10">
        <f t="shared" si="153"/>
        <v>41579.583333333328</v>
      </c>
      <c r="U1619" s="9">
        <f t="shared" si="154"/>
        <v>33</v>
      </c>
      <c r="V1619">
        <f>D1619*VLOOKUP(H1619,CURR,2)</f>
        <v>7000</v>
      </c>
      <c r="W1619">
        <f>E1619*VLOOKUP(H1619,CURR,2)</f>
        <v>10210</v>
      </c>
      <c r="X1619" s="11">
        <f t="shared" si="155"/>
        <v>1.4585714285714286</v>
      </c>
    </row>
    <row r="1620" spans="1:2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9">
        <f t="shared" si="151"/>
        <v>58.370370370370374</v>
      </c>
      <c r="Q1620" t="s">
        <v>8328</v>
      </c>
      <c r="R1620" t="s">
        <v>8329</v>
      </c>
      <c r="S1620" s="10">
        <f t="shared" si="152"/>
        <v>41301.446006944439</v>
      </c>
      <c r="T1620" s="10">
        <f t="shared" si="153"/>
        <v>41341.446006944439</v>
      </c>
      <c r="U1620" s="9">
        <f t="shared" si="154"/>
        <v>40</v>
      </c>
      <c r="V1620">
        <f>D1620*VLOOKUP(H1620,CURR,2)</f>
        <v>1500</v>
      </c>
      <c r="W1620">
        <f>E1620*VLOOKUP(H1620,CURR,2)</f>
        <v>1576</v>
      </c>
      <c r="X1620" s="11">
        <f t="shared" si="155"/>
        <v>1.0506666666666666</v>
      </c>
    </row>
    <row r="1621" spans="1:2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9">
        <f t="shared" si="151"/>
        <v>86.956521739130437</v>
      </c>
      <c r="Q1621" t="s">
        <v>8328</v>
      </c>
      <c r="R1621" t="s">
        <v>8329</v>
      </c>
      <c r="S1621" s="10">
        <f t="shared" si="152"/>
        <v>41875.977847222217</v>
      </c>
      <c r="T1621" s="10">
        <f t="shared" si="153"/>
        <v>41896.977847222217</v>
      </c>
      <c r="U1621" s="9">
        <f t="shared" si="154"/>
        <v>21</v>
      </c>
      <c r="V1621">
        <f>D1621*VLOOKUP(H1621,CURR,2)</f>
        <v>1500</v>
      </c>
      <c r="W1621">
        <f>E1621*VLOOKUP(H1621,CURR,2)</f>
        <v>2000</v>
      </c>
      <c r="X1621" s="11">
        <f t="shared" si="155"/>
        <v>1.3333333333333333</v>
      </c>
    </row>
    <row r="1622" spans="1:2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9">
        <f t="shared" si="151"/>
        <v>66.470588235294116</v>
      </c>
      <c r="Q1622" t="s">
        <v>8328</v>
      </c>
      <c r="R1622" t="s">
        <v>8329</v>
      </c>
      <c r="S1622" s="10">
        <f t="shared" si="152"/>
        <v>41321.131249999999</v>
      </c>
      <c r="T1622" s="10">
        <f t="shared" si="153"/>
        <v>41328.131249999999</v>
      </c>
      <c r="U1622" s="9">
        <f t="shared" si="154"/>
        <v>7</v>
      </c>
      <c r="V1622">
        <f>D1622*VLOOKUP(H1622,CURR,2)</f>
        <v>1000</v>
      </c>
      <c r="W1622">
        <f>E1622*VLOOKUP(H1622,CURR,2)</f>
        <v>1130</v>
      </c>
      <c r="X1622" s="11">
        <f t="shared" si="155"/>
        <v>1.1299999999999999</v>
      </c>
    </row>
    <row r="1623" spans="1:2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9">
        <f t="shared" si="151"/>
        <v>163.78378378378378</v>
      </c>
      <c r="Q1623" t="s">
        <v>8328</v>
      </c>
      <c r="R1623" t="s">
        <v>8329</v>
      </c>
      <c r="S1623" s="10">
        <f t="shared" si="152"/>
        <v>41003.398321759254</v>
      </c>
      <c r="T1623" s="10">
        <f t="shared" si="153"/>
        <v>41056.957638888889</v>
      </c>
      <c r="U1623" s="9">
        <f t="shared" si="154"/>
        <v>53</v>
      </c>
      <c r="V1623">
        <f>D1623*VLOOKUP(H1623,CURR,2)</f>
        <v>5000</v>
      </c>
      <c r="W1623">
        <f>E1623*VLOOKUP(H1623,CURR,2)</f>
        <v>6060</v>
      </c>
      <c r="X1623" s="11">
        <f t="shared" si="155"/>
        <v>1.212</v>
      </c>
    </row>
    <row r="1624" spans="1:2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9">
        <f t="shared" si="151"/>
        <v>107.98461538461538</v>
      </c>
      <c r="Q1624" t="s">
        <v>8328</v>
      </c>
      <c r="R1624" t="s">
        <v>8329</v>
      </c>
      <c r="S1624" s="10">
        <f t="shared" si="152"/>
        <v>41950.086504629631</v>
      </c>
      <c r="T1624" s="10">
        <f t="shared" si="153"/>
        <v>41990.124305555553</v>
      </c>
      <c r="U1624" s="9">
        <f t="shared" si="154"/>
        <v>40</v>
      </c>
      <c r="V1624">
        <f>D1624*VLOOKUP(H1624,CURR,2)</f>
        <v>6900</v>
      </c>
      <c r="W1624">
        <f>E1624*VLOOKUP(H1624,CURR,2)</f>
        <v>7019</v>
      </c>
      <c r="X1624" s="11">
        <f t="shared" si="155"/>
        <v>1.0172463768115942</v>
      </c>
    </row>
    <row r="1625" spans="1:2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9">
        <f t="shared" si="151"/>
        <v>42.111111111111114</v>
      </c>
      <c r="Q1625" t="s">
        <v>8328</v>
      </c>
      <c r="R1625" t="s">
        <v>8329</v>
      </c>
      <c r="S1625" s="10">
        <f t="shared" si="152"/>
        <v>41453.480196759258</v>
      </c>
      <c r="T1625" s="10">
        <f t="shared" si="153"/>
        <v>41513.480196759258</v>
      </c>
      <c r="U1625" s="9">
        <f t="shared" si="154"/>
        <v>60</v>
      </c>
      <c r="V1625">
        <f>D1625*VLOOKUP(H1625,CURR,2)</f>
        <v>960</v>
      </c>
      <c r="W1625">
        <f>E1625*VLOOKUP(H1625,CURR,2)</f>
        <v>970.24</v>
      </c>
      <c r="X1625" s="11">
        <f t="shared" si="155"/>
        <v>1.0106666666666666</v>
      </c>
    </row>
    <row r="1626" spans="1:2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9">
        <f t="shared" si="151"/>
        <v>47.2</v>
      </c>
      <c r="Q1626" t="s">
        <v>8328</v>
      </c>
      <c r="R1626" t="s">
        <v>8329</v>
      </c>
      <c r="S1626" s="10">
        <f t="shared" si="152"/>
        <v>41243.158969907403</v>
      </c>
      <c r="T1626" s="10">
        <f t="shared" si="153"/>
        <v>41283.158969907403</v>
      </c>
      <c r="U1626" s="9">
        <f t="shared" si="154"/>
        <v>40</v>
      </c>
      <c r="V1626">
        <f>D1626*VLOOKUP(H1626,CURR,2)</f>
        <v>1000</v>
      </c>
      <c r="W1626">
        <f>E1626*VLOOKUP(H1626,CURR,2)</f>
        <v>1180</v>
      </c>
      <c r="X1626" s="11">
        <f t="shared" si="155"/>
        <v>1.18</v>
      </c>
    </row>
    <row r="1627" spans="1:2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9">
        <f t="shared" si="151"/>
        <v>112.01923076923077</v>
      </c>
      <c r="Q1627" t="s">
        <v>8328</v>
      </c>
      <c r="R1627" t="s">
        <v>8329</v>
      </c>
      <c r="S1627" s="10">
        <f t="shared" si="152"/>
        <v>41135.491354166668</v>
      </c>
      <c r="T1627" s="10">
        <f t="shared" si="153"/>
        <v>41163.491354166668</v>
      </c>
      <c r="U1627" s="9">
        <f t="shared" si="154"/>
        <v>28</v>
      </c>
      <c r="V1627">
        <f>D1627*VLOOKUP(H1627,CURR,2)</f>
        <v>7500</v>
      </c>
      <c r="W1627">
        <f>E1627*VLOOKUP(H1627,CURR,2)</f>
        <v>11650</v>
      </c>
      <c r="X1627" s="11">
        <f t="shared" si="155"/>
        <v>1.5533333333333332</v>
      </c>
    </row>
    <row r="1628" spans="1:2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9">
        <f t="shared" si="151"/>
        <v>74.953703703703709</v>
      </c>
      <c r="Q1628" t="s">
        <v>8328</v>
      </c>
      <c r="R1628" t="s">
        <v>8329</v>
      </c>
      <c r="S1628" s="10">
        <f t="shared" si="152"/>
        <v>41579.639664351846</v>
      </c>
      <c r="T1628" s="10">
        <f t="shared" si="153"/>
        <v>41609.681331018517</v>
      </c>
      <c r="U1628" s="9">
        <f t="shared" si="154"/>
        <v>30</v>
      </c>
      <c r="V1628">
        <f>D1628*VLOOKUP(H1628,CURR,2)</f>
        <v>8000</v>
      </c>
      <c r="W1628">
        <f>E1628*VLOOKUP(H1628,CURR,2)</f>
        <v>8095</v>
      </c>
      <c r="X1628" s="11">
        <f t="shared" si="155"/>
        <v>1.0118750000000001</v>
      </c>
    </row>
    <row r="1629" spans="1:2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9">
        <f t="shared" si="151"/>
        <v>61.578947368421055</v>
      </c>
      <c r="Q1629" t="s">
        <v>8328</v>
      </c>
      <c r="R1629" t="s">
        <v>8329</v>
      </c>
      <c r="S1629" s="10">
        <f t="shared" si="152"/>
        <v>41205.498715277776</v>
      </c>
      <c r="T1629" s="10">
        <f t="shared" si="153"/>
        <v>41238.999305555553</v>
      </c>
      <c r="U1629" s="9">
        <f t="shared" si="154"/>
        <v>33</v>
      </c>
      <c r="V1629">
        <f>D1629*VLOOKUP(H1629,CURR,2)</f>
        <v>2000</v>
      </c>
      <c r="W1629">
        <f>E1629*VLOOKUP(H1629,CURR,2)</f>
        <v>2340</v>
      </c>
      <c r="X1629" s="11">
        <f t="shared" si="155"/>
        <v>1.17</v>
      </c>
    </row>
    <row r="1630" spans="1:2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9">
        <f t="shared" si="151"/>
        <v>45.875</v>
      </c>
      <c r="Q1630" t="s">
        <v>8328</v>
      </c>
      <c r="R1630" t="s">
        <v>8329</v>
      </c>
      <c r="S1630" s="10">
        <f t="shared" si="152"/>
        <v>41774.528726851851</v>
      </c>
      <c r="T1630" s="10">
        <f t="shared" si="153"/>
        <v>41807.528726851851</v>
      </c>
      <c r="U1630" s="9">
        <f t="shared" si="154"/>
        <v>33</v>
      </c>
      <c r="V1630">
        <f>D1630*VLOOKUP(H1630,CURR,2)</f>
        <v>4000</v>
      </c>
      <c r="W1630">
        <f>E1630*VLOOKUP(H1630,CURR,2)</f>
        <v>4037</v>
      </c>
      <c r="X1630" s="11">
        <f t="shared" si="155"/>
        <v>1.00925</v>
      </c>
    </row>
    <row r="1631" spans="1:2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9">
        <f t="shared" si="151"/>
        <v>75.853658536585371</v>
      </c>
      <c r="Q1631" t="s">
        <v>8328</v>
      </c>
      <c r="R1631" t="s">
        <v>8329</v>
      </c>
      <c r="S1631" s="10">
        <f t="shared" si="152"/>
        <v>41645.658946759257</v>
      </c>
      <c r="T1631" s="10">
        <f t="shared" si="153"/>
        <v>41690.658946759257</v>
      </c>
      <c r="U1631" s="9">
        <f t="shared" si="154"/>
        <v>45</v>
      </c>
      <c r="V1631">
        <f>D1631*VLOOKUP(H1631,CURR,2)</f>
        <v>6000</v>
      </c>
      <c r="W1631">
        <f>E1631*VLOOKUP(H1631,CURR,2)</f>
        <v>6220</v>
      </c>
      <c r="X1631" s="11">
        <f t="shared" si="155"/>
        <v>1.0366666666666666</v>
      </c>
    </row>
    <row r="1632" spans="1:2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9">
        <f t="shared" si="151"/>
        <v>84.206349206349202</v>
      </c>
      <c r="Q1632" t="s">
        <v>8328</v>
      </c>
      <c r="R1632" t="s">
        <v>8329</v>
      </c>
      <c r="S1632" s="10">
        <f t="shared" si="152"/>
        <v>40939.629340277774</v>
      </c>
      <c r="T1632" s="10">
        <f t="shared" si="153"/>
        <v>40970.082638888889</v>
      </c>
      <c r="U1632" s="9">
        <f t="shared" si="154"/>
        <v>30</v>
      </c>
      <c r="V1632">
        <f>D1632*VLOOKUP(H1632,CURR,2)</f>
        <v>4000</v>
      </c>
      <c r="W1632">
        <f>E1632*VLOOKUP(H1632,CURR,2)</f>
        <v>10610</v>
      </c>
      <c r="X1632" s="11">
        <f t="shared" si="155"/>
        <v>2.6524999999999999</v>
      </c>
    </row>
    <row r="1633" spans="1:2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9">
        <f t="shared" si="151"/>
        <v>117.22556390977444</v>
      </c>
      <c r="Q1633" t="s">
        <v>8328</v>
      </c>
      <c r="R1633" t="s">
        <v>8329</v>
      </c>
      <c r="S1633" s="10">
        <f t="shared" si="152"/>
        <v>41164.65116898148</v>
      </c>
      <c r="T1633" s="10">
        <f t="shared" si="153"/>
        <v>41194.65116898148</v>
      </c>
      <c r="U1633" s="9">
        <f t="shared" si="154"/>
        <v>30</v>
      </c>
      <c r="V1633">
        <f>D1633*VLOOKUP(H1633,CURR,2)</f>
        <v>10000</v>
      </c>
      <c r="W1633">
        <f>E1633*VLOOKUP(H1633,CURR,2)</f>
        <v>15591</v>
      </c>
      <c r="X1633" s="11">
        <f t="shared" si="155"/>
        <v>1.5590999999999999</v>
      </c>
    </row>
    <row r="1634" spans="1:2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9">
        <f t="shared" si="151"/>
        <v>86.489361702127653</v>
      </c>
      <c r="Q1634" t="s">
        <v>8328</v>
      </c>
      <c r="R1634" t="s">
        <v>8329</v>
      </c>
      <c r="S1634" s="10">
        <f t="shared" si="152"/>
        <v>40750.132569444446</v>
      </c>
      <c r="T1634" s="10">
        <f t="shared" si="153"/>
        <v>40810.132569444446</v>
      </c>
      <c r="U1634" s="9">
        <f t="shared" si="154"/>
        <v>60</v>
      </c>
      <c r="V1634">
        <f>D1634*VLOOKUP(H1634,CURR,2)</f>
        <v>4000</v>
      </c>
      <c r="W1634">
        <f>E1634*VLOOKUP(H1634,CURR,2)</f>
        <v>4065</v>
      </c>
      <c r="X1634" s="11">
        <f t="shared" si="155"/>
        <v>1.0162500000000001</v>
      </c>
    </row>
    <row r="1635" spans="1:2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9">
        <f t="shared" si="151"/>
        <v>172.41379310344828</v>
      </c>
      <c r="Q1635" t="s">
        <v>8328</v>
      </c>
      <c r="R1635" t="s">
        <v>8329</v>
      </c>
      <c r="S1635" s="10">
        <f t="shared" si="152"/>
        <v>40896.675416666665</v>
      </c>
      <c r="T1635" s="10">
        <f t="shared" si="153"/>
        <v>40924</v>
      </c>
      <c r="U1635" s="9">
        <f t="shared" si="154"/>
        <v>27</v>
      </c>
      <c r="V1635">
        <f>D1635*VLOOKUP(H1635,CURR,2)</f>
        <v>10000</v>
      </c>
      <c r="W1635">
        <f>E1635*VLOOKUP(H1635,CURR,2)</f>
        <v>10000</v>
      </c>
      <c r="X1635" s="11">
        <f t="shared" si="155"/>
        <v>1</v>
      </c>
    </row>
    <row r="1636" spans="1:2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9">
        <f t="shared" si="151"/>
        <v>62.8125</v>
      </c>
      <c r="Q1636" t="s">
        <v>8328</v>
      </c>
      <c r="R1636" t="s">
        <v>8329</v>
      </c>
      <c r="S1636" s="10">
        <f t="shared" si="152"/>
        <v>40657.981493055551</v>
      </c>
      <c r="T1636" s="10">
        <f t="shared" si="153"/>
        <v>40696.040972222218</v>
      </c>
      <c r="U1636" s="9">
        <f t="shared" si="154"/>
        <v>38</v>
      </c>
      <c r="V1636">
        <f>D1636*VLOOKUP(H1636,CURR,2)</f>
        <v>2000</v>
      </c>
      <c r="W1636">
        <f>E1636*VLOOKUP(H1636,CURR,2)</f>
        <v>2010</v>
      </c>
      <c r="X1636" s="11">
        <f t="shared" si="155"/>
        <v>1.0049999999999999</v>
      </c>
    </row>
    <row r="1637" spans="1:2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9">
        <f t="shared" si="151"/>
        <v>67.729729729729726</v>
      </c>
      <c r="Q1637" t="s">
        <v>8328</v>
      </c>
      <c r="R1637" t="s">
        <v>8329</v>
      </c>
      <c r="S1637" s="10">
        <f t="shared" si="152"/>
        <v>42502.660428240742</v>
      </c>
      <c r="T1637" s="10">
        <f t="shared" si="153"/>
        <v>42562.660428240742</v>
      </c>
      <c r="U1637" s="9">
        <f t="shared" si="154"/>
        <v>60</v>
      </c>
      <c r="V1637">
        <f>D1637*VLOOKUP(H1637,CURR,2)</f>
        <v>2000</v>
      </c>
      <c r="W1637">
        <f>E1637*VLOOKUP(H1637,CURR,2)</f>
        <v>2506</v>
      </c>
      <c r="X1637" s="11">
        <f t="shared" si="155"/>
        <v>1.2529999999999999</v>
      </c>
    </row>
    <row r="1638" spans="1:2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9">
        <f t="shared" si="151"/>
        <v>53.5632183908046</v>
      </c>
      <c r="Q1638" t="s">
        <v>8328</v>
      </c>
      <c r="R1638" t="s">
        <v>8329</v>
      </c>
      <c r="S1638" s="10">
        <f t="shared" si="152"/>
        <v>40662.878333333334</v>
      </c>
      <c r="T1638" s="10">
        <f t="shared" si="153"/>
        <v>40705.958333333328</v>
      </c>
      <c r="U1638" s="9">
        <f t="shared" si="154"/>
        <v>43</v>
      </c>
      <c r="V1638">
        <f>D1638*VLOOKUP(H1638,CURR,2)</f>
        <v>4500</v>
      </c>
      <c r="W1638">
        <f>E1638*VLOOKUP(H1638,CURR,2)</f>
        <v>4660</v>
      </c>
      <c r="X1638" s="11">
        <f t="shared" si="155"/>
        <v>1.0355555555555556</v>
      </c>
    </row>
    <row r="1639" spans="1:2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9">
        <f t="shared" si="151"/>
        <v>34.6</v>
      </c>
      <c r="Q1639" t="s">
        <v>8328</v>
      </c>
      <c r="R1639" t="s">
        <v>8329</v>
      </c>
      <c r="S1639" s="10">
        <f t="shared" si="152"/>
        <v>40122.543287037035</v>
      </c>
      <c r="T1639" s="10">
        <f t="shared" si="153"/>
        <v>40178.777083333327</v>
      </c>
      <c r="U1639" s="9">
        <f t="shared" si="154"/>
        <v>56</v>
      </c>
      <c r="V1639">
        <f>D1639*VLOOKUP(H1639,CURR,2)</f>
        <v>500</v>
      </c>
      <c r="W1639">
        <f>E1639*VLOOKUP(H1639,CURR,2)</f>
        <v>519</v>
      </c>
      <c r="X1639" s="11">
        <f t="shared" si="155"/>
        <v>1.038</v>
      </c>
    </row>
    <row r="1640" spans="1:2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9">
        <f t="shared" si="151"/>
        <v>38.888888888888886</v>
      </c>
      <c r="Q1640" t="s">
        <v>8328</v>
      </c>
      <c r="R1640" t="s">
        <v>8329</v>
      </c>
      <c r="S1640" s="10">
        <f t="shared" si="152"/>
        <v>41288.478796296295</v>
      </c>
      <c r="T1640" s="10">
        <f t="shared" si="153"/>
        <v>41333.684027777774</v>
      </c>
      <c r="U1640" s="9">
        <f t="shared" si="154"/>
        <v>45</v>
      </c>
      <c r="V1640">
        <f>D1640*VLOOKUP(H1640,CURR,2)</f>
        <v>1000</v>
      </c>
      <c r="W1640">
        <f>E1640*VLOOKUP(H1640,CURR,2)</f>
        <v>1050</v>
      </c>
      <c r="X1640" s="11">
        <f t="shared" si="155"/>
        <v>1.05</v>
      </c>
    </row>
    <row r="1641" spans="1:2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9">
        <f t="shared" si="151"/>
        <v>94.736842105263165</v>
      </c>
      <c r="Q1641" t="s">
        <v>8328</v>
      </c>
      <c r="R1641" t="s">
        <v>8329</v>
      </c>
      <c r="S1641" s="10">
        <f t="shared" si="152"/>
        <v>40941.444039351853</v>
      </c>
      <c r="T1641" s="10">
        <f t="shared" si="153"/>
        <v>40971.444039351853</v>
      </c>
      <c r="U1641" s="9">
        <f t="shared" si="154"/>
        <v>30</v>
      </c>
      <c r="V1641">
        <f>D1641*VLOOKUP(H1641,CURR,2)</f>
        <v>1800</v>
      </c>
      <c r="W1641">
        <f>E1641*VLOOKUP(H1641,CURR,2)</f>
        <v>1800</v>
      </c>
      <c r="X1641" s="11">
        <f t="shared" si="155"/>
        <v>1</v>
      </c>
    </row>
    <row r="1642" spans="1:2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9">
        <f t="shared" si="151"/>
        <v>39.967058823529413</v>
      </c>
      <c r="Q1642" t="s">
        <v>8328</v>
      </c>
      <c r="R1642" t="s">
        <v>8329</v>
      </c>
      <c r="S1642" s="10">
        <f t="shared" si="152"/>
        <v>40379.022627314815</v>
      </c>
      <c r="T1642" s="10">
        <f t="shared" si="153"/>
        <v>40392.874305555553</v>
      </c>
      <c r="U1642" s="9">
        <f t="shared" si="154"/>
        <v>13</v>
      </c>
      <c r="V1642">
        <f>D1642*VLOOKUP(H1642,CURR,2)</f>
        <v>400</v>
      </c>
      <c r="W1642">
        <f>E1642*VLOOKUP(H1642,CURR,2)</f>
        <v>679.44</v>
      </c>
      <c r="X1642" s="11">
        <f t="shared" si="155"/>
        <v>1.6986000000000001</v>
      </c>
    </row>
    <row r="1643" spans="1:2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9">
        <f t="shared" si="151"/>
        <v>97.5</v>
      </c>
      <c r="Q1643" t="s">
        <v>8328</v>
      </c>
      <c r="R1643" t="s">
        <v>8349</v>
      </c>
      <c r="S1643" s="10">
        <f t="shared" si="152"/>
        <v>41962.388240740744</v>
      </c>
      <c r="T1643" s="10">
        <f t="shared" si="153"/>
        <v>41992.388240740744</v>
      </c>
      <c r="U1643" s="9">
        <f t="shared" si="154"/>
        <v>30</v>
      </c>
      <c r="V1643">
        <f>D1643*VLOOKUP(H1643,CURR,2)</f>
        <v>2500</v>
      </c>
      <c r="W1643">
        <f>E1643*VLOOKUP(H1643,CURR,2)</f>
        <v>2535</v>
      </c>
      <c r="X1643" s="11">
        <f t="shared" si="155"/>
        <v>1.014</v>
      </c>
    </row>
    <row r="1644" spans="1:2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9">
        <f t="shared" si="151"/>
        <v>42.857142857142854</v>
      </c>
      <c r="Q1644" t="s">
        <v>8328</v>
      </c>
      <c r="R1644" t="s">
        <v>8349</v>
      </c>
      <c r="S1644" s="10">
        <f t="shared" si="152"/>
        <v>40687.816284722219</v>
      </c>
      <c r="T1644" s="10">
        <f t="shared" si="153"/>
        <v>40707.816284722219</v>
      </c>
      <c r="U1644" s="9">
        <f t="shared" si="154"/>
        <v>20</v>
      </c>
      <c r="V1644">
        <f>D1644*VLOOKUP(H1644,CURR,2)</f>
        <v>1200</v>
      </c>
      <c r="W1644">
        <f>E1644*VLOOKUP(H1644,CURR,2)</f>
        <v>1200</v>
      </c>
      <c r="X1644" s="11">
        <f t="shared" si="155"/>
        <v>1</v>
      </c>
    </row>
    <row r="1645" spans="1:2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9">
        <f t="shared" si="151"/>
        <v>168.51351351351352</v>
      </c>
      <c r="Q1645" t="s">
        <v>8328</v>
      </c>
      <c r="R1645" t="s">
        <v>8349</v>
      </c>
      <c r="S1645" s="10">
        <f t="shared" si="152"/>
        <v>41146.615879629629</v>
      </c>
      <c r="T1645" s="10">
        <f t="shared" si="153"/>
        <v>41176.615879629629</v>
      </c>
      <c r="U1645" s="9">
        <f t="shared" si="154"/>
        <v>30</v>
      </c>
      <c r="V1645">
        <f>D1645*VLOOKUP(H1645,CURR,2)</f>
        <v>5000</v>
      </c>
      <c r="W1645">
        <f>E1645*VLOOKUP(H1645,CURR,2)</f>
        <v>6235</v>
      </c>
      <c r="X1645" s="11">
        <f t="shared" si="155"/>
        <v>1.2470000000000001</v>
      </c>
    </row>
    <row r="1646" spans="1:2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9">
        <f t="shared" si="151"/>
        <v>85.546875</v>
      </c>
      <c r="Q1646" t="s">
        <v>8328</v>
      </c>
      <c r="R1646" t="s">
        <v>8349</v>
      </c>
      <c r="S1646" s="10">
        <f t="shared" si="152"/>
        <v>41174.851388888885</v>
      </c>
      <c r="T1646" s="10">
        <f t="shared" si="153"/>
        <v>41234.893055555549</v>
      </c>
      <c r="U1646" s="9">
        <f t="shared" si="154"/>
        <v>60</v>
      </c>
      <c r="V1646">
        <f>D1646*VLOOKUP(H1646,CURR,2)</f>
        <v>10000</v>
      </c>
      <c r="W1646">
        <f>E1646*VLOOKUP(H1646,CURR,2)</f>
        <v>10950</v>
      </c>
      <c r="X1646" s="11">
        <f t="shared" si="155"/>
        <v>1.095</v>
      </c>
    </row>
    <row r="1647" spans="1:2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9">
        <f t="shared" si="151"/>
        <v>554</v>
      </c>
      <c r="Q1647" t="s">
        <v>8328</v>
      </c>
      <c r="R1647" t="s">
        <v>8349</v>
      </c>
      <c r="S1647" s="10">
        <f t="shared" si="152"/>
        <v>41521.40902777778</v>
      </c>
      <c r="T1647" s="10">
        <f t="shared" si="153"/>
        <v>41535.40902777778</v>
      </c>
      <c r="U1647" s="9">
        <f t="shared" si="154"/>
        <v>14</v>
      </c>
      <c r="V1647">
        <f>D1647*VLOOKUP(H1647,CURR,2)</f>
        <v>5000</v>
      </c>
      <c r="W1647">
        <f>E1647*VLOOKUP(H1647,CURR,2)</f>
        <v>5540</v>
      </c>
      <c r="X1647" s="11">
        <f t="shared" si="155"/>
        <v>1.1080000000000001</v>
      </c>
    </row>
    <row r="1648" spans="1:2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9">
        <f t="shared" si="151"/>
        <v>26.554216867469879</v>
      </c>
      <c r="Q1648" t="s">
        <v>8328</v>
      </c>
      <c r="R1648" t="s">
        <v>8349</v>
      </c>
      <c r="S1648" s="10">
        <f t="shared" si="152"/>
        <v>41833.241932870369</v>
      </c>
      <c r="T1648" s="10">
        <f t="shared" si="153"/>
        <v>41865.549305555549</v>
      </c>
      <c r="U1648" s="9">
        <f t="shared" si="154"/>
        <v>32</v>
      </c>
      <c r="V1648">
        <f>D1648*VLOOKUP(H1648,CURR,2)</f>
        <v>2560</v>
      </c>
      <c r="W1648">
        <f>E1648*VLOOKUP(H1648,CURR,2)</f>
        <v>2821.12</v>
      </c>
      <c r="X1648" s="11">
        <f t="shared" si="155"/>
        <v>1.1019999999999999</v>
      </c>
    </row>
    <row r="1649" spans="1:2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9">
        <f t="shared" si="151"/>
        <v>113.82608695652173</v>
      </c>
      <c r="Q1649" t="s">
        <v>8328</v>
      </c>
      <c r="R1649" t="s">
        <v>8349</v>
      </c>
      <c r="S1649" s="10">
        <f t="shared" si="152"/>
        <v>41039.201122685183</v>
      </c>
      <c r="T1649" s="10">
        <f t="shared" si="153"/>
        <v>41069.201122685183</v>
      </c>
      <c r="U1649" s="9">
        <f t="shared" si="154"/>
        <v>30</v>
      </c>
      <c r="V1649">
        <f>D1649*VLOOKUP(H1649,CURR,2)</f>
        <v>5000</v>
      </c>
      <c r="W1649">
        <f>E1649*VLOOKUP(H1649,CURR,2)</f>
        <v>5236</v>
      </c>
      <c r="X1649" s="11">
        <f t="shared" si="155"/>
        <v>1.0471999999999999</v>
      </c>
    </row>
    <row r="1650" spans="1:2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9">
        <f t="shared" si="151"/>
        <v>32.011111111111113</v>
      </c>
      <c r="Q1650" t="s">
        <v>8328</v>
      </c>
      <c r="R1650" t="s">
        <v>8349</v>
      </c>
      <c r="S1650" s="10">
        <f t="shared" si="152"/>
        <v>40592.496319444443</v>
      </c>
      <c r="T1650" s="10">
        <f t="shared" si="153"/>
        <v>40622.454652777778</v>
      </c>
      <c r="U1650" s="9">
        <f t="shared" si="154"/>
        <v>29</v>
      </c>
      <c r="V1650">
        <f>D1650*VLOOKUP(H1650,CURR,2)</f>
        <v>2300</v>
      </c>
      <c r="W1650">
        <f>E1650*VLOOKUP(H1650,CURR,2)</f>
        <v>2881</v>
      </c>
      <c r="X1650" s="11">
        <f t="shared" si="155"/>
        <v>1.2526086956521738</v>
      </c>
    </row>
    <row r="1651" spans="1:2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9">
        <f t="shared" si="151"/>
        <v>47.189259259259259</v>
      </c>
      <c r="Q1651" t="s">
        <v>8328</v>
      </c>
      <c r="R1651" t="s">
        <v>8349</v>
      </c>
      <c r="S1651" s="10">
        <f t="shared" si="152"/>
        <v>41737.476331018515</v>
      </c>
      <c r="T1651" s="10">
        <f t="shared" si="153"/>
        <v>41782.476331018515</v>
      </c>
      <c r="U1651" s="9">
        <f t="shared" si="154"/>
        <v>45</v>
      </c>
      <c r="V1651">
        <f>D1651*VLOOKUP(H1651,CURR,2)</f>
        <v>3800</v>
      </c>
      <c r="W1651">
        <f>E1651*VLOOKUP(H1651,CURR,2)</f>
        <v>3822.33</v>
      </c>
      <c r="X1651" s="11">
        <f t="shared" si="155"/>
        <v>1.0058763157894737</v>
      </c>
    </row>
    <row r="1652" spans="1:2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9">
        <f t="shared" si="151"/>
        <v>88.46875</v>
      </c>
      <c r="Q1652" t="s">
        <v>8328</v>
      </c>
      <c r="R1652" t="s">
        <v>8349</v>
      </c>
      <c r="S1652" s="10">
        <f t="shared" si="152"/>
        <v>41526.227280092593</v>
      </c>
      <c r="T1652" s="10">
        <f t="shared" si="153"/>
        <v>41556.227280092593</v>
      </c>
      <c r="U1652" s="9">
        <f t="shared" si="154"/>
        <v>30</v>
      </c>
      <c r="V1652">
        <f>D1652*VLOOKUP(H1652,CURR,2)</f>
        <v>2000</v>
      </c>
      <c r="W1652">
        <f>E1652*VLOOKUP(H1652,CURR,2)</f>
        <v>2831</v>
      </c>
      <c r="X1652" s="11">
        <f t="shared" si="155"/>
        <v>1.4155</v>
      </c>
    </row>
    <row r="1653" spans="1:2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9">
        <f t="shared" si="151"/>
        <v>100.75</v>
      </c>
      <c r="Q1653" t="s">
        <v>8328</v>
      </c>
      <c r="R1653" t="s">
        <v>8349</v>
      </c>
      <c r="S1653" s="10">
        <f t="shared" si="152"/>
        <v>40625.692361111105</v>
      </c>
      <c r="T1653" s="10">
        <f t="shared" si="153"/>
        <v>40659.082638888889</v>
      </c>
      <c r="U1653" s="9">
        <f t="shared" si="154"/>
        <v>33</v>
      </c>
      <c r="V1653">
        <f>D1653*VLOOKUP(H1653,CURR,2)</f>
        <v>2000</v>
      </c>
      <c r="W1653">
        <f>E1653*VLOOKUP(H1653,CURR,2)</f>
        <v>2015</v>
      </c>
      <c r="X1653" s="11">
        <f t="shared" si="155"/>
        <v>1.0075000000000001</v>
      </c>
    </row>
    <row r="1654" spans="1:2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9">
        <f t="shared" si="151"/>
        <v>64.714285714285708</v>
      </c>
      <c r="Q1654" t="s">
        <v>8328</v>
      </c>
      <c r="R1654" t="s">
        <v>8349</v>
      </c>
      <c r="S1654" s="10">
        <f t="shared" si="152"/>
        <v>41572.284641203703</v>
      </c>
      <c r="T1654" s="10">
        <f t="shared" si="153"/>
        <v>41602.326307870368</v>
      </c>
      <c r="U1654" s="9">
        <f t="shared" si="154"/>
        <v>30</v>
      </c>
      <c r="V1654">
        <f>D1654*VLOOKUP(H1654,CURR,2)</f>
        <v>4500</v>
      </c>
      <c r="W1654">
        <f>E1654*VLOOKUP(H1654,CURR,2)</f>
        <v>4530</v>
      </c>
      <c r="X1654" s="11">
        <f t="shared" si="155"/>
        <v>1.0066666666666666</v>
      </c>
    </row>
    <row r="1655" spans="1:2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9">
        <f t="shared" si="151"/>
        <v>51.854285714285716</v>
      </c>
      <c r="Q1655" t="s">
        <v>8328</v>
      </c>
      <c r="R1655" t="s">
        <v>8349</v>
      </c>
      <c r="S1655" s="10">
        <f t="shared" si="152"/>
        <v>40626.626111111109</v>
      </c>
      <c r="T1655" s="10">
        <f t="shared" si="153"/>
        <v>40657.626111111109</v>
      </c>
      <c r="U1655" s="9">
        <f t="shared" si="154"/>
        <v>31</v>
      </c>
      <c r="V1655">
        <f>D1655*VLOOKUP(H1655,CURR,2)</f>
        <v>5000</v>
      </c>
      <c r="W1655">
        <f>E1655*VLOOKUP(H1655,CURR,2)</f>
        <v>8711.52</v>
      </c>
      <c r="X1655" s="11">
        <f t="shared" si="155"/>
        <v>1.7423040000000001</v>
      </c>
    </row>
    <row r="1656" spans="1:2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9">
        <f t="shared" si="151"/>
        <v>38.794117647058826</v>
      </c>
      <c r="Q1656" t="s">
        <v>8328</v>
      </c>
      <c r="R1656" t="s">
        <v>8349</v>
      </c>
      <c r="S1656" s="10">
        <f t="shared" si="152"/>
        <v>40987.682407407403</v>
      </c>
      <c r="T1656" s="10">
        <f t="shared" si="153"/>
        <v>41017.682407407403</v>
      </c>
      <c r="U1656" s="9">
        <f t="shared" si="154"/>
        <v>30</v>
      </c>
      <c r="V1656">
        <f>D1656*VLOOKUP(H1656,CURR,2)</f>
        <v>1100</v>
      </c>
      <c r="W1656">
        <f>E1656*VLOOKUP(H1656,CURR,2)</f>
        <v>1319</v>
      </c>
      <c r="X1656" s="11">
        <f t="shared" si="155"/>
        <v>1.199090909090909</v>
      </c>
    </row>
    <row r="1657" spans="1:2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9">
        <f t="shared" si="151"/>
        <v>44.645833333333336</v>
      </c>
      <c r="Q1657" t="s">
        <v>8328</v>
      </c>
      <c r="R1657" t="s">
        <v>8349</v>
      </c>
      <c r="S1657" s="10">
        <f t="shared" si="152"/>
        <v>40974.583564814813</v>
      </c>
      <c r="T1657" s="10">
        <f t="shared" si="153"/>
        <v>41004.541898148142</v>
      </c>
      <c r="U1657" s="9">
        <f t="shared" si="154"/>
        <v>29</v>
      </c>
      <c r="V1657">
        <f>D1657*VLOOKUP(H1657,CURR,2)</f>
        <v>1500</v>
      </c>
      <c r="W1657">
        <f>E1657*VLOOKUP(H1657,CURR,2)</f>
        <v>2143</v>
      </c>
      <c r="X1657" s="11">
        <f t="shared" si="155"/>
        <v>1.4286666666666668</v>
      </c>
    </row>
    <row r="1658" spans="1:2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9">
        <f t="shared" si="151"/>
        <v>156.77333333333334</v>
      </c>
      <c r="Q1658" t="s">
        <v>8328</v>
      </c>
      <c r="R1658" t="s">
        <v>8349</v>
      </c>
      <c r="S1658" s="10">
        <f t="shared" si="152"/>
        <v>41226.720509259256</v>
      </c>
      <c r="T1658" s="10">
        <f t="shared" si="153"/>
        <v>41256.720509259256</v>
      </c>
      <c r="U1658" s="9">
        <f t="shared" si="154"/>
        <v>30</v>
      </c>
      <c r="V1658">
        <f>D1658*VLOOKUP(H1658,CURR,2)</f>
        <v>7500</v>
      </c>
      <c r="W1658">
        <f>E1658*VLOOKUP(H1658,CURR,2)</f>
        <v>7525.12</v>
      </c>
      <c r="X1658" s="11">
        <f t="shared" si="155"/>
        <v>1.0033493333333334</v>
      </c>
    </row>
    <row r="1659" spans="1:2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9">
        <f t="shared" si="151"/>
        <v>118.70339366515837</v>
      </c>
      <c r="Q1659" t="s">
        <v>8328</v>
      </c>
      <c r="R1659" t="s">
        <v>8349</v>
      </c>
      <c r="S1659" s="10">
        <f t="shared" si="152"/>
        <v>41023.573703703703</v>
      </c>
      <c r="T1659" s="10">
        <f t="shared" si="153"/>
        <v>41053.573703703703</v>
      </c>
      <c r="U1659" s="9">
        <f t="shared" si="154"/>
        <v>30</v>
      </c>
      <c r="V1659">
        <f>D1659*VLOOKUP(H1659,CURR,2)</f>
        <v>25000</v>
      </c>
      <c r="W1659">
        <f>E1659*VLOOKUP(H1659,CURR,2)</f>
        <v>26233.45</v>
      </c>
      <c r="X1659" s="11">
        <f t="shared" si="155"/>
        <v>1.0493380000000001</v>
      </c>
    </row>
    <row r="1660" spans="1:2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9">
        <f t="shared" si="151"/>
        <v>74.149532710280369</v>
      </c>
      <c r="Q1660" t="s">
        <v>8328</v>
      </c>
      <c r="R1660" t="s">
        <v>8349</v>
      </c>
      <c r="S1660" s="10">
        <f t="shared" si="152"/>
        <v>41223.013506944444</v>
      </c>
      <c r="T1660" s="10">
        <f t="shared" si="153"/>
        <v>41261.388888888883</v>
      </c>
      <c r="U1660" s="9">
        <f t="shared" si="154"/>
        <v>38</v>
      </c>
      <c r="V1660">
        <f>D1660*VLOOKUP(H1660,CURR,2)</f>
        <v>6000</v>
      </c>
      <c r="W1660">
        <f>E1660*VLOOKUP(H1660,CURR,2)</f>
        <v>7934</v>
      </c>
      <c r="X1660" s="11">
        <f t="shared" si="155"/>
        <v>1.3223333333333334</v>
      </c>
    </row>
    <row r="1661" spans="1:2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9">
        <f t="shared" si="151"/>
        <v>12.533333333333333</v>
      </c>
      <c r="Q1661" t="s">
        <v>8328</v>
      </c>
      <c r="R1661" t="s">
        <v>8349</v>
      </c>
      <c r="S1661" s="10">
        <f t="shared" si="152"/>
        <v>41596.705104166664</v>
      </c>
      <c r="T1661" s="10">
        <f t="shared" si="153"/>
        <v>41625.291666666664</v>
      </c>
      <c r="U1661" s="9">
        <f t="shared" si="154"/>
        <v>28</v>
      </c>
      <c r="V1661">
        <f>D1661*VLOOKUP(H1661,CURR,2)</f>
        <v>640</v>
      </c>
      <c r="W1661">
        <f>E1661*VLOOKUP(H1661,CURR,2)</f>
        <v>721.92</v>
      </c>
      <c r="X1661" s="11">
        <f t="shared" si="155"/>
        <v>1.1279999999999999</v>
      </c>
    </row>
    <row r="1662" spans="1:2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9">
        <f t="shared" si="151"/>
        <v>27.861111111111111</v>
      </c>
      <c r="Q1662" t="s">
        <v>8328</v>
      </c>
      <c r="R1662" t="s">
        <v>8349</v>
      </c>
      <c r="S1662" s="10">
        <f t="shared" si="152"/>
        <v>42459.485532407409</v>
      </c>
      <c r="T1662" s="10">
        <f t="shared" si="153"/>
        <v>42490.707638888889</v>
      </c>
      <c r="U1662" s="9">
        <f t="shared" si="154"/>
        <v>31</v>
      </c>
      <c r="V1662">
        <f>D1662*VLOOKUP(H1662,CURR,2)</f>
        <v>90.399999999999991</v>
      </c>
      <c r="W1662">
        <f>E1662*VLOOKUP(H1662,CURR,2)</f>
        <v>1133.3899999999999</v>
      </c>
      <c r="X1662" s="11">
        <f t="shared" si="155"/>
        <v>12.5375</v>
      </c>
    </row>
    <row r="1663" spans="1:2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9">
        <f t="shared" si="151"/>
        <v>80.178217821782184</v>
      </c>
      <c r="Q1663" t="s">
        <v>8328</v>
      </c>
      <c r="R1663" t="s">
        <v>8349</v>
      </c>
      <c r="S1663" s="10">
        <f t="shared" si="152"/>
        <v>42343.789710648147</v>
      </c>
      <c r="T1663" s="10">
        <f t="shared" si="153"/>
        <v>42386.666666666664</v>
      </c>
      <c r="U1663" s="9">
        <f t="shared" si="154"/>
        <v>42</v>
      </c>
      <c r="V1663">
        <f>D1663*VLOOKUP(H1663,CURR,2)</f>
        <v>8927</v>
      </c>
      <c r="W1663">
        <f>E1663*VLOOKUP(H1663,CURR,2)</f>
        <v>9150.74</v>
      </c>
      <c r="X1663" s="11">
        <f t="shared" si="155"/>
        <v>1.0250632911392406</v>
      </c>
    </row>
    <row r="1664" spans="1:2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9">
        <f t="shared" si="151"/>
        <v>132.43548387096774</v>
      </c>
      <c r="Q1664" t="s">
        <v>8328</v>
      </c>
      <c r="R1664" t="s">
        <v>8349</v>
      </c>
      <c r="S1664" s="10">
        <f t="shared" si="152"/>
        <v>40847.99</v>
      </c>
      <c r="T1664" s="10">
        <f t="shared" si="153"/>
        <v>40908.031666666662</v>
      </c>
      <c r="U1664" s="9">
        <f t="shared" si="154"/>
        <v>60</v>
      </c>
      <c r="V1664">
        <f>D1664*VLOOKUP(H1664,CURR,2)</f>
        <v>8000</v>
      </c>
      <c r="W1664">
        <f>E1664*VLOOKUP(H1664,CURR,2)</f>
        <v>8211</v>
      </c>
      <c r="X1664" s="11">
        <f t="shared" si="155"/>
        <v>1.026375</v>
      </c>
    </row>
    <row r="1665" spans="1:2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9">
        <f t="shared" si="151"/>
        <v>33.75</v>
      </c>
      <c r="Q1665" t="s">
        <v>8328</v>
      </c>
      <c r="R1665" t="s">
        <v>8349</v>
      </c>
      <c r="S1665" s="10">
        <f t="shared" si="152"/>
        <v>42005.813738425924</v>
      </c>
      <c r="T1665" s="10">
        <f t="shared" si="153"/>
        <v>42035.813738425924</v>
      </c>
      <c r="U1665" s="9">
        <f t="shared" si="154"/>
        <v>30</v>
      </c>
      <c r="V1665">
        <f>D1665*VLOOKUP(H1665,CURR,2)</f>
        <v>1000</v>
      </c>
      <c r="W1665">
        <f>E1665*VLOOKUP(H1665,CURR,2)</f>
        <v>1080</v>
      </c>
      <c r="X1665" s="11">
        <f t="shared" si="155"/>
        <v>1.08</v>
      </c>
    </row>
    <row r="1666" spans="1:2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9">
        <f t="shared" si="151"/>
        <v>34.384494382022467</v>
      </c>
      <c r="Q1666" t="s">
        <v>8328</v>
      </c>
      <c r="R1666" t="s">
        <v>8349</v>
      </c>
      <c r="S1666" s="10">
        <f t="shared" si="152"/>
        <v>40939.553449074076</v>
      </c>
      <c r="T1666" s="10">
        <f t="shared" si="153"/>
        <v>40983.957638888889</v>
      </c>
      <c r="U1666" s="9">
        <f t="shared" si="154"/>
        <v>44</v>
      </c>
      <c r="V1666">
        <f>D1666*VLOOKUP(H1666,CURR,2)</f>
        <v>2500</v>
      </c>
      <c r="W1666">
        <f>E1666*VLOOKUP(H1666,CURR,2)</f>
        <v>3060.22</v>
      </c>
      <c r="X1666" s="11">
        <f t="shared" si="155"/>
        <v>1.2240879999999998</v>
      </c>
    </row>
    <row r="1667" spans="1:2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E1667/D1667*100</f>
        <v>119.45714285714286</v>
      </c>
      <c r="P1667" s="9">
        <f t="shared" ref="P1667:P1730" si="157">E1667/L1667</f>
        <v>44.956989247311824</v>
      </c>
      <c r="Q1667" t="s">
        <v>8328</v>
      </c>
      <c r="R1667" t="s">
        <v>8349</v>
      </c>
      <c r="S1667" s="10">
        <f t="shared" ref="S1667:S1730" si="158">(J1667/86400)+25569+(-5/24)</f>
        <v>40564.441122685181</v>
      </c>
      <c r="T1667" s="10">
        <f t="shared" ref="T1667:T1730" si="159">(I1667/86400)+25569+(-5/24)</f>
        <v>40595.916666666664</v>
      </c>
      <c r="U1667" s="9">
        <f t="shared" ref="U1667:U1730" si="160">INT(T1667-S1667)</f>
        <v>31</v>
      </c>
      <c r="V1667">
        <f>D1667*VLOOKUP(H1667,CURR,2)</f>
        <v>3500</v>
      </c>
      <c r="W1667">
        <f>E1667*VLOOKUP(H1667,CURR,2)</f>
        <v>4181</v>
      </c>
      <c r="X1667" s="11">
        <f t="shared" ref="X1667:X1730" si="161">W1667/V1667</f>
        <v>1.1945714285714286</v>
      </c>
    </row>
    <row r="1668" spans="1:2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9">
        <f t="shared" si="157"/>
        <v>41.04081632653061</v>
      </c>
      <c r="Q1668" t="s">
        <v>8328</v>
      </c>
      <c r="R1668" t="s">
        <v>8349</v>
      </c>
      <c r="S1668" s="10">
        <f t="shared" si="158"/>
        <v>41331.04482638889</v>
      </c>
      <c r="T1668" s="10">
        <f t="shared" si="159"/>
        <v>41361.003159722219</v>
      </c>
      <c r="U1668" s="9">
        <f t="shared" si="160"/>
        <v>29</v>
      </c>
      <c r="V1668">
        <f>D1668*VLOOKUP(H1668,CURR,2)</f>
        <v>2500</v>
      </c>
      <c r="W1668">
        <f>E1668*VLOOKUP(H1668,CURR,2)</f>
        <v>4022</v>
      </c>
      <c r="X1668" s="11">
        <f t="shared" si="161"/>
        <v>1.6088</v>
      </c>
    </row>
    <row r="1669" spans="1:2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9">
        <f t="shared" si="157"/>
        <v>52.597560975609753</v>
      </c>
      <c r="Q1669" t="s">
        <v>8328</v>
      </c>
      <c r="R1669" t="s">
        <v>8349</v>
      </c>
      <c r="S1669" s="10">
        <f t="shared" si="158"/>
        <v>41681.862245370365</v>
      </c>
      <c r="T1669" s="10">
        <f t="shared" si="159"/>
        <v>41709.082638888889</v>
      </c>
      <c r="U1669" s="9">
        <f t="shared" si="160"/>
        <v>27</v>
      </c>
      <c r="V1669">
        <f>D1669*VLOOKUP(H1669,CURR,2)</f>
        <v>3400</v>
      </c>
      <c r="W1669">
        <f>E1669*VLOOKUP(H1669,CURR,2)</f>
        <v>4313</v>
      </c>
      <c r="X1669" s="11">
        <f t="shared" si="161"/>
        <v>1.2685294117647059</v>
      </c>
    </row>
    <row r="1670" spans="1:2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9">
        <f t="shared" si="157"/>
        <v>70.784482758620683</v>
      </c>
      <c r="Q1670" t="s">
        <v>8328</v>
      </c>
      <c r="R1670" t="s">
        <v>8349</v>
      </c>
      <c r="S1670" s="10">
        <f t="shared" si="158"/>
        <v>40844.941423611112</v>
      </c>
      <c r="T1670" s="10">
        <f t="shared" si="159"/>
        <v>40874.983090277776</v>
      </c>
      <c r="U1670" s="9">
        <f t="shared" si="160"/>
        <v>30</v>
      </c>
      <c r="V1670">
        <f>D1670*VLOOKUP(H1670,CURR,2)</f>
        <v>8000</v>
      </c>
      <c r="W1670">
        <f>E1670*VLOOKUP(H1670,CURR,2)</f>
        <v>8211</v>
      </c>
      <c r="X1670" s="11">
        <f t="shared" si="161"/>
        <v>1.026375</v>
      </c>
    </row>
    <row r="1671" spans="1:2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9">
        <f t="shared" si="157"/>
        <v>53.75</v>
      </c>
      <c r="Q1671" t="s">
        <v>8328</v>
      </c>
      <c r="R1671" t="s">
        <v>8349</v>
      </c>
      <c r="S1671" s="10">
        <f t="shared" si="158"/>
        <v>42461.676805555551</v>
      </c>
      <c r="T1671" s="10">
        <f t="shared" si="159"/>
        <v>42521.676805555551</v>
      </c>
      <c r="U1671" s="9">
        <f t="shared" si="160"/>
        <v>60</v>
      </c>
      <c r="V1671">
        <f>D1671*VLOOKUP(H1671,CURR,2)</f>
        <v>2000</v>
      </c>
      <c r="W1671">
        <f>E1671*VLOOKUP(H1671,CURR,2)</f>
        <v>2795</v>
      </c>
      <c r="X1671" s="11">
        <f t="shared" si="161"/>
        <v>1.3975</v>
      </c>
    </row>
    <row r="1672" spans="1:2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9">
        <f t="shared" si="157"/>
        <v>44.608695652173914</v>
      </c>
      <c r="Q1672" t="s">
        <v>8328</v>
      </c>
      <c r="R1672" t="s">
        <v>8349</v>
      </c>
      <c r="S1672" s="10">
        <f t="shared" si="158"/>
        <v>40313.722210648142</v>
      </c>
      <c r="T1672" s="10">
        <f t="shared" si="159"/>
        <v>40363.958333333328</v>
      </c>
      <c r="U1672" s="9">
        <f t="shared" si="160"/>
        <v>50</v>
      </c>
      <c r="V1672">
        <f>D1672*VLOOKUP(H1672,CURR,2)</f>
        <v>1000</v>
      </c>
      <c r="W1672">
        <f>E1672*VLOOKUP(H1672,CURR,2)</f>
        <v>1026</v>
      </c>
      <c r="X1672" s="11">
        <f t="shared" si="161"/>
        <v>1.026</v>
      </c>
    </row>
    <row r="1673" spans="1:2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9">
        <f t="shared" si="157"/>
        <v>26.148961038961041</v>
      </c>
      <c r="Q1673" t="s">
        <v>8328</v>
      </c>
      <c r="R1673" t="s">
        <v>8349</v>
      </c>
      <c r="S1673" s="10">
        <f t="shared" si="158"/>
        <v>42553.335810185185</v>
      </c>
      <c r="T1673" s="10">
        <f t="shared" si="159"/>
        <v>42583.335810185185</v>
      </c>
      <c r="U1673" s="9">
        <f t="shared" si="160"/>
        <v>30</v>
      </c>
      <c r="V1673">
        <f>D1673*VLOOKUP(H1673,CURR,2)</f>
        <v>2000</v>
      </c>
      <c r="W1673">
        <f>E1673*VLOOKUP(H1673,CURR,2)</f>
        <v>2013.47</v>
      </c>
      <c r="X1673" s="11">
        <f t="shared" si="161"/>
        <v>1.0067349999999999</v>
      </c>
    </row>
    <row r="1674" spans="1:2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9">
        <f t="shared" si="157"/>
        <v>39.183673469387756</v>
      </c>
      <c r="Q1674" t="s">
        <v>8328</v>
      </c>
      <c r="R1674" t="s">
        <v>8349</v>
      </c>
      <c r="S1674" s="10">
        <f t="shared" si="158"/>
        <v>41034.448263888888</v>
      </c>
      <c r="T1674" s="10">
        <f t="shared" si="159"/>
        <v>41064.448263888888</v>
      </c>
      <c r="U1674" s="9">
        <f t="shared" si="160"/>
        <v>30</v>
      </c>
      <c r="V1674">
        <f>D1674*VLOOKUP(H1674,CURR,2)</f>
        <v>1700</v>
      </c>
      <c r="W1674">
        <f>E1674*VLOOKUP(H1674,CURR,2)</f>
        <v>1920</v>
      </c>
      <c r="X1674" s="11">
        <f t="shared" si="161"/>
        <v>1.1294117647058823</v>
      </c>
    </row>
    <row r="1675" spans="1:2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9">
        <f t="shared" si="157"/>
        <v>45.593220338983052</v>
      </c>
      <c r="Q1675" t="s">
        <v>8328</v>
      </c>
      <c r="R1675" t="s">
        <v>8349</v>
      </c>
      <c r="S1675" s="10">
        <f t="shared" si="158"/>
        <v>42039.670046296298</v>
      </c>
      <c r="T1675" s="10">
        <f t="shared" si="159"/>
        <v>42069.670046296298</v>
      </c>
      <c r="U1675" s="9">
        <f t="shared" si="160"/>
        <v>30</v>
      </c>
      <c r="V1675">
        <f>D1675*VLOOKUP(H1675,CURR,2)</f>
        <v>2100</v>
      </c>
      <c r="W1675">
        <f>E1675*VLOOKUP(H1675,CURR,2)</f>
        <v>2690</v>
      </c>
      <c r="X1675" s="11">
        <f t="shared" si="161"/>
        <v>1.2809523809523808</v>
      </c>
    </row>
    <row r="1676" spans="1:2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9">
        <f t="shared" si="157"/>
        <v>89.247787610619469</v>
      </c>
      <c r="Q1676" t="s">
        <v>8328</v>
      </c>
      <c r="R1676" t="s">
        <v>8349</v>
      </c>
      <c r="S1676" s="10">
        <f t="shared" si="158"/>
        <v>42569.397060185183</v>
      </c>
      <c r="T1676" s="10">
        <f t="shared" si="159"/>
        <v>42600.082638888889</v>
      </c>
      <c r="U1676" s="9">
        <f t="shared" si="160"/>
        <v>30</v>
      </c>
      <c r="V1676">
        <f>D1676*VLOOKUP(H1676,CURR,2)</f>
        <v>5000</v>
      </c>
      <c r="W1676">
        <f>E1676*VLOOKUP(H1676,CURR,2)</f>
        <v>10085</v>
      </c>
      <c r="X1676" s="11">
        <f t="shared" si="161"/>
        <v>2.0169999999999999</v>
      </c>
    </row>
    <row r="1677" spans="1:2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9">
        <f t="shared" si="157"/>
        <v>40.416470588235299</v>
      </c>
      <c r="Q1677" t="s">
        <v>8328</v>
      </c>
      <c r="R1677" t="s">
        <v>8349</v>
      </c>
      <c r="S1677" s="10">
        <f t="shared" si="158"/>
        <v>40802.524768518517</v>
      </c>
      <c r="T1677" s="10">
        <f t="shared" si="159"/>
        <v>40832.710416666661</v>
      </c>
      <c r="U1677" s="9">
        <f t="shared" si="160"/>
        <v>30</v>
      </c>
      <c r="V1677">
        <f>D1677*VLOOKUP(H1677,CURR,2)</f>
        <v>1000</v>
      </c>
      <c r="W1677">
        <f>E1677*VLOOKUP(H1677,CURR,2)</f>
        <v>1374.16</v>
      </c>
      <c r="X1677" s="11">
        <f t="shared" si="161"/>
        <v>1.37416</v>
      </c>
    </row>
    <row r="1678" spans="1:2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9">
        <f t="shared" si="157"/>
        <v>82.38095238095238</v>
      </c>
      <c r="Q1678" t="s">
        <v>8328</v>
      </c>
      <c r="R1678" t="s">
        <v>8349</v>
      </c>
      <c r="S1678" s="10">
        <f t="shared" si="158"/>
        <v>40973.517905092587</v>
      </c>
      <c r="T1678" s="10">
        <f t="shared" si="159"/>
        <v>41019.957638888889</v>
      </c>
      <c r="U1678" s="9">
        <f t="shared" si="160"/>
        <v>46</v>
      </c>
      <c r="V1678">
        <f>D1678*VLOOKUP(H1678,CURR,2)</f>
        <v>3000</v>
      </c>
      <c r="W1678">
        <f>E1678*VLOOKUP(H1678,CURR,2)</f>
        <v>3460</v>
      </c>
      <c r="X1678" s="11">
        <f t="shared" si="161"/>
        <v>1.1533333333333333</v>
      </c>
    </row>
    <row r="1679" spans="1:2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9">
        <f t="shared" si="157"/>
        <v>159.52380952380952</v>
      </c>
      <c r="Q1679" t="s">
        <v>8328</v>
      </c>
      <c r="R1679" t="s">
        <v>8349</v>
      </c>
      <c r="S1679" s="10">
        <f t="shared" si="158"/>
        <v>42416.198796296296</v>
      </c>
      <c r="T1679" s="10">
        <f t="shared" si="159"/>
        <v>42476.040972222218</v>
      </c>
      <c r="U1679" s="9">
        <f t="shared" si="160"/>
        <v>59</v>
      </c>
      <c r="V1679">
        <f>D1679*VLOOKUP(H1679,CURR,2)</f>
        <v>6779.9999999999991</v>
      </c>
      <c r="W1679">
        <f>E1679*VLOOKUP(H1679,CURR,2)</f>
        <v>7570.9999999999991</v>
      </c>
      <c r="X1679" s="11">
        <f t="shared" si="161"/>
        <v>1.1166666666666667</v>
      </c>
    </row>
    <row r="1680" spans="1:2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9">
        <f t="shared" si="157"/>
        <v>36.244897959183675</v>
      </c>
      <c r="Q1680" t="s">
        <v>8328</v>
      </c>
      <c r="R1680" t="s">
        <v>8349</v>
      </c>
      <c r="S1680" s="10">
        <f t="shared" si="158"/>
        <v>41662.646655092591</v>
      </c>
      <c r="T1680" s="10">
        <f t="shared" si="159"/>
        <v>41676.646655092591</v>
      </c>
      <c r="U1680" s="9">
        <f t="shared" si="160"/>
        <v>14</v>
      </c>
      <c r="V1680">
        <f>D1680*VLOOKUP(H1680,CURR,2)</f>
        <v>1500</v>
      </c>
      <c r="W1680">
        <f>E1680*VLOOKUP(H1680,CURR,2)</f>
        <v>1776</v>
      </c>
      <c r="X1680" s="11">
        <f t="shared" si="161"/>
        <v>1.1839999999999999</v>
      </c>
    </row>
    <row r="1681" spans="1:2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9">
        <f t="shared" si="157"/>
        <v>62.5</v>
      </c>
      <c r="Q1681" t="s">
        <v>8328</v>
      </c>
      <c r="R1681" t="s">
        <v>8349</v>
      </c>
      <c r="S1681" s="10">
        <f t="shared" si="158"/>
        <v>40722.860474537032</v>
      </c>
      <c r="T1681" s="10">
        <f t="shared" si="159"/>
        <v>40745.860474537032</v>
      </c>
      <c r="U1681" s="9">
        <f t="shared" si="160"/>
        <v>23</v>
      </c>
      <c r="V1681">
        <f>D1681*VLOOKUP(H1681,CURR,2)</f>
        <v>2000</v>
      </c>
      <c r="W1681">
        <f>E1681*VLOOKUP(H1681,CURR,2)</f>
        <v>3500</v>
      </c>
      <c r="X1681" s="11">
        <f t="shared" si="161"/>
        <v>1.75</v>
      </c>
    </row>
    <row r="1682" spans="1:2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9">
        <f t="shared" si="157"/>
        <v>47</v>
      </c>
      <c r="Q1682" t="s">
        <v>8328</v>
      </c>
      <c r="R1682" t="s">
        <v>8349</v>
      </c>
      <c r="S1682" s="10">
        <f t="shared" si="158"/>
        <v>41802.549386574072</v>
      </c>
      <c r="T1682" s="10">
        <f t="shared" si="159"/>
        <v>41832.549386574072</v>
      </c>
      <c r="U1682" s="9">
        <f t="shared" si="160"/>
        <v>30</v>
      </c>
      <c r="V1682">
        <f>D1682*VLOOKUP(H1682,CURR,2)</f>
        <v>1000</v>
      </c>
      <c r="W1682">
        <f>E1682*VLOOKUP(H1682,CURR,2)</f>
        <v>1175</v>
      </c>
      <c r="X1682" s="11">
        <f t="shared" si="161"/>
        <v>1.175</v>
      </c>
    </row>
    <row r="1683" spans="1:2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9">
        <f t="shared" si="157"/>
        <v>74.575090497737563</v>
      </c>
      <c r="Q1683" t="s">
        <v>8328</v>
      </c>
      <c r="R1683" t="s">
        <v>8350</v>
      </c>
      <c r="S1683" s="10">
        <f t="shared" si="158"/>
        <v>42773.91300925926</v>
      </c>
      <c r="T1683" s="10">
        <f t="shared" si="159"/>
        <v>42822.874999999993</v>
      </c>
      <c r="U1683" s="9">
        <f t="shared" si="160"/>
        <v>48</v>
      </c>
      <c r="V1683">
        <f>D1683*VLOOKUP(H1683,CURR,2)</f>
        <v>65000</v>
      </c>
      <c r="W1683">
        <f>E1683*VLOOKUP(H1683,CURR,2)</f>
        <v>65924.38</v>
      </c>
      <c r="X1683" s="11">
        <f t="shared" si="161"/>
        <v>1.0142212307692309</v>
      </c>
    </row>
    <row r="1684" spans="1:2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 t="e">
        <f t="shared" si="157"/>
        <v>#DIV/0!</v>
      </c>
      <c r="Q1684" t="s">
        <v>8328</v>
      </c>
      <c r="R1684" t="s">
        <v>8350</v>
      </c>
      <c r="S1684" s="10">
        <f t="shared" si="158"/>
        <v>42779.005324074074</v>
      </c>
      <c r="T1684" s="10">
        <f t="shared" si="159"/>
        <v>42838.963657407403</v>
      </c>
      <c r="U1684" s="9">
        <f t="shared" si="160"/>
        <v>59</v>
      </c>
      <c r="V1684">
        <f>D1684*VLOOKUP(H1684,CURR,2)</f>
        <v>6000</v>
      </c>
      <c r="W1684">
        <f>E1684*VLOOKUP(H1684,CURR,2)</f>
        <v>0</v>
      </c>
      <c r="X1684" s="11">
        <f t="shared" si="161"/>
        <v>0</v>
      </c>
    </row>
    <row r="1685" spans="1:2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9">
        <f t="shared" si="157"/>
        <v>76</v>
      </c>
      <c r="Q1685" t="s">
        <v>8328</v>
      </c>
      <c r="R1685" t="s">
        <v>8350</v>
      </c>
      <c r="S1685" s="10">
        <f t="shared" si="158"/>
        <v>42808.57335648148</v>
      </c>
      <c r="T1685" s="10">
        <f t="shared" si="159"/>
        <v>42832.57335648148</v>
      </c>
      <c r="U1685" s="9">
        <f t="shared" si="160"/>
        <v>24</v>
      </c>
      <c r="V1685">
        <f>D1685*VLOOKUP(H1685,CURR,2)</f>
        <v>3954.9999999999995</v>
      </c>
      <c r="W1685">
        <f>E1685*VLOOKUP(H1685,CURR,2)</f>
        <v>858.8</v>
      </c>
      <c r="X1685" s="11">
        <f t="shared" si="161"/>
        <v>0.21714285714285717</v>
      </c>
    </row>
    <row r="1686" spans="1:2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9">
        <f t="shared" si="157"/>
        <v>86.43564356435644</v>
      </c>
      <c r="Q1686" t="s">
        <v>8328</v>
      </c>
      <c r="R1686" t="s">
        <v>8350</v>
      </c>
      <c r="S1686" s="10">
        <f t="shared" si="158"/>
        <v>42783.606956018521</v>
      </c>
      <c r="T1686" s="10">
        <f t="shared" si="159"/>
        <v>42811.565289351849</v>
      </c>
      <c r="U1686" s="9">
        <f t="shared" si="160"/>
        <v>27</v>
      </c>
      <c r="V1686">
        <f>D1686*VLOOKUP(H1686,CURR,2)</f>
        <v>8000</v>
      </c>
      <c r="W1686">
        <f>E1686*VLOOKUP(H1686,CURR,2)</f>
        <v>8730</v>
      </c>
      <c r="X1686" s="11">
        <f t="shared" si="161"/>
        <v>1.0912500000000001</v>
      </c>
    </row>
    <row r="1687" spans="1:2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9">
        <f t="shared" si="157"/>
        <v>24</v>
      </c>
      <c r="Q1687" t="s">
        <v>8328</v>
      </c>
      <c r="R1687" t="s">
        <v>8350</v>
      </c>
      <c r="S1687" s="10">
        <f t="shared" si="158"/>
        <v>42788.041932870365</v>
      </c>
      <c r="T1687" s="10">
        <f t="shared" si="159"/>
        <v>42818.0002662037</v>
      </c>
      <c r="U1687" s="9">
        <f t="shared" si="160"/>
        <v>29</v>
      </c>
      <c r="V1687">
        <f>D1687*VLOOKUP(H1687,CURR,2)</f>
        <v>350</v>
      </c>
      <c r="W1687">
        <f>E1687*VLOOKUP(H1687,CURR,2)</f>
        <v>360</v>
      </c>
      <c r="X1687" s="11">
        <f t="shared" si="161"/>
        <v>1.0285714285714285</v>
      </c>
    </row>
    <row r="1688" spans="1:2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9">
        <f t="shared" si="157"/>
        <v>18</v>
      </c>
      <c r="Q1688" t="s">
        <v>8328</v>
      </c>
      <c r="R1688" t="s">
        <v>8350</v>
      </c>
      <c r="S1688" s="10">
        <f t="shared" si="158"/>
        <v>42792.635636574072</v>
      </c>
      <c r="T1688" s="10">
        <f t="shared" si="159"/>
        <v>42852.593969907401</v>
      </c>
      <c r="U1688" s="9">
        <f t="shared" si="160"/>
        <v>59</v>
      </c>
      <c r="V1688">
        <f>D1688*VLOOKUP(H1688,CURR,2)</f>
        <v>3800</v>
      </c>
      <c r="W1688">
        <f>E1688*VLOOKUP(H1688,CURR,2)</f>
        <v>13.68</v>
      </c>
      <c r="X1688" s="11">
        <f t="shared" si="161"/>
        <v>3.5999999999999999E-3</v>
      </c>
    </row>
    <row r="1689" spans="1:2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9">
        <f t="shared" si="157"/>
        <v>80.128205128205124</v>
      </c>
      <c r="Q1689" t="s">
        <v>8328</v>
      </c>
      <c r="R1689" t="s">
        <v>8350</v>
      </c>
      <c r="S1689" s="10">
        <f t="shared" si="158"/>
        <v>42801.838483796295</v>
      </c>
      <c r="T1689" s="10">
        <f t="shared" si="159"/>
        <v>42835.635416666664</v>
      </c>
      <c r="U1689" s="9">
        <f t="shared" si="160"/>
        <v>33</v>
      </c>
      <c r="V1689">
        <f>D1689*VLOOKUP(H1689,CURR,2)</f>
        <v>10000</v>
      </c>
      <c r="W1689">
        <f>E1689*VLOOKUP(H1689,CURR,2)</f>
        <v>3125</v>
      </c>
      <c r="X1689" s="11">
        <f t="shared" si="161"/>
        <v>0.3125</v>
      </c>
    </row>
    <row r="1690" spans="1:2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9">
        <f t="shared" si="157"/>
        <v>253.14285714285714</v>
      </c>
      <c r="Q1690" t="s">
        <v>8328</v>
      </c>
      <c r="R1690" t="s">
        <v>8350</v>
      </c>
      <c r="S1690" s="10">
        <f t="shared" si="158"/>
        <v>42804.326319444437</v>
      </c>
      <c r="T1690" s="10">
        <f t="shared" si="159"/>
        <v>42834.28465277778</v>
      </c>
      <c r="U1690" s="9">
        <f t="shared" si="160"/>
        <v>29</v>
      </c>
      <c r="V1690">
        <f>D1690*VLOOKUP(H1690,CURR,2)</f>
        <v>4000</v>
      </c>
      <c r="W1690">
        <f>E1690*VLOOKUP(H1690,CURR,2)</f>
        <v>1772</v>
      </c>
      <c r="X1690" s="11">
        <f t="shared" si="161"/>
        <v>0.443</v>
      </c>
    </row>
    <row r="1691" spans="1:2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9">
        <f t="shared" si="157"/>
        <v>171.42857142857142</v>
      </c>
      <c r="Q1691" t="s">
        <v>8328</v>
      </c>
      <c r="R1691" t="s">
        <v>8350</v>
      </c>
      <c r="S1691" s="10">
        <f t="shared" si="158"/>
        <v>42780.734143518515</v>
      </c>
      <c r="T1691" s="10">
        <f t="shared" si="159"/>
        <v>42810.692476851851</v>
      </c>
      <c r="U1691" s="9">
        <f t="shared" si="160"/>
        <v>29</v>
      </c>
      <c r="V1691">
        <f>D1691*VLOOKUP(H1691,CURR,2)</f>
        <v>2400</v>
      </c>
      <c r="W1691">
        <f>E1691*VLOOKUP(H1691,CURR,2)</f>
        <v>2400</v>
      </c>
      <c r="X1691" s="11">
        <f t="shared" si="161"/>
        <v>1</v>
      </c>
    </row>
    <row r="1692" spans="1:2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9">
        <f t="shared" si="157"/>
        <v>57.727272727272727</v>
      </c>
      <c r="Q1692" t="s">
        <v>8328</v>
      </c>
      <c r="R1692" t="s">
        <v>8350</v>
      </c>
      <c r="S1692" s="10">
        <f t="shared" si="158"/>
        <v>42801.222708333335</v>
      </c>
      <c r="T1692" s="10">
        <f t="shared" si="159"/>
        <v>42831.181041666663</v>
      </c>
      <c r="U1692" s="9">
        <f t="shared" si="160"/>
        <v>29</v>
      </c>
      <c r="V1692">
        <f>D1692*VLOOKUP(H1692,CURR,2)</f>
        <v>2500</v>
      </c>
      <c r="W1692">
        <f>E1692*VLOOKUP(H1692,CURR,2)</f>
        <v>635</v>
      </c>
      <c r="X1692" s="11">
        <f t="shared" si="161"/>
        <v>0.254</v>
      </c>
    </row>
    <row r="1693" spans="1:2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9">
        <f t="shared" si="157"/>
        <v>264.26315789473682</v>
      </c>
      <c r="Q1693" t="s">
        <v>8328</v>
      </c>
      <c r="R1693" t="s">
        <v>8350</v>
      </c>
      <c r="S1693" s="10">
        <f t="shared" si="158"/>
        <v>42795.493148148147</v>
      </c>
      <c r="T1693" s="10">
        <f t="shared" si="159"/>
        <v>42827.833333333336</v>
      </c>
      <c r="U1693" s="9">
        <f t="shared" si="160"/>
        <v>32</v>
      </c>
      <c r="V1693">
        <f>D1693*VLOOKUP(H1693,CURR,2)</f>
        <v>30000</v>
      </c>
      <c r="W1693">
        <f>E1693*VLOOKUP(H1693,CURR,2)</f>
        <v>10042</v>
      </c>
      <c r="X1693" s="11">
        <f t="shared" si="161"/>
        <v>0.33473333333333333</v>
      </c>
    </row>
    <row r="1694" spans="1:2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9">
        <f t="shared" si="157"/>
        <v>159.33333333333334</v>
      </c>
      <c r="Q1694" t="s">
        <v>8328</v>
      </c>
      <c r="R1694" t="s">
        <v>8350</v>
      </c>
      <c r="S1694" s="10">
        <f t="shared" si="158"/>
        <v>42787.94290509259</v>
      </c>
      <c r="T1694" s="10">
        <f t="shared" si="159"/>
        <v>42820.790972222218</v>
      </c>
      <c r="U1694" s="9">
        <f t="shared" si="160"/>
        <v>32</v>
      </c>
      <c r="V1694">
        <f>D1694*VLOOKUP(H1694,CURR,2)</f>
        <v>5000</v>
      </c>
      <c r="W1694">
        <f>E1694*VLOOKUP(H1694,CURR,2)</f>
        <v>2390</v>
      </c>
      <c r="X1694" s="11">
        <f t="shared" si="161"/>
        <v>0.47799999999999998</v>
      </c>
    </row>
    <row r="1695" spans="1:2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9">
        <f t="shared" si="157"/>
        <v>35</v>
      </c>
      <c r="Q1695" t="s">
        <v>8328</v>
      </c>
      <c r="R1695" t="s">
        <v>8350</v>
      </c>
      <c r="S1695" s="10">
        <f t="shared" si="158"/>
        <v>42803.711944444447</v>
      </c>
      <c r="T1695" s="10">
        <f t="shared" si="159"/>
        <v>42834.624999999993</v>
      </c>
      <c r="U1695" s="9">
        <f t="shared" si="160"/>
        <v>30</v>
      </c>
      <c r="V1695">
        <f>D1695*VLOOKUP(H1695,CURR,2)</f>
        <v>3840</v>
      </c>
      <c r="W1695">
        <f>E1695*VLOOKUP(H1695,CURR,2)</f>
        <v>358.40000000000003</v>
      </c>
      <c r="X1695" s="11">
        <f t="shared" si="161"/>
        <v>9.3333333333333338E-2</v>
      </c>
    </row>
    <row r="1696" spans="1:2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9">
        <f t="shared" si="157"/>
        <v>5</v>
      </c>
      <c r="Q1696" t="s">
        <v>8328</v>
      </c>
      <c r="R1696" t="s">
        <v>8350</v>
      </c>
      <c r="S1696" s="10">
        <f t="shared" si="158"/>
        <v>42791.461504629631</v>
      </c>
      <c r="T1696" s="10">
        <f t="shared" si="159"/>
        <v>42820.98333333333</v>
      </c>
      <c r="U1696" s="9">
        <f t="shared" si="160"/>
        <v>29</v>
      </c>
      <c r="V1696">
        <f>D1696*VLOOKUP(H1696,CURR,2)</f>
        <v>10000</v>
      </c>
      <c r="W1696">
        <f>E1696*VLOOKUP(H1696,CURR,2)</f>
        <v>5</v>
      </c>
      <c r="X1696" s="11">
        <f t="shared" si="161"/>
        <v>5.0000000000000001E-4</v>
      </c>
    </row>
    <row r="1697" spans="1:2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9">
        <f t="shared" si="157"/>
        <v>61.086956521739133</v>
      </c>
      <c r="Q1697" t="s">
        <v>8328</v>
      </c>
      <c r="R1697" t="s">
        <v>8350</v>
      </c>
      <c r="S1697" s="10">
        <f t="shared" si="158"/>
        <v>42800.823078703703</v>
      </c>
      <c r="T1697" s="10">
        <f t="shared" si="159"/>
        <v>42834.833333333336</v>
      </c>
      <c r="U1697" s="9">
        <f t="shared" si="160"/>
        <v>34</v>
      </c>
      <c r="V1697">
        <f>D1697*VLOOKUP(H1697,CURR,2)</f>
        <v>12000</v>
      </c>
      <c r="W1697">
        <f>E1697*VLOOKUP(H1697,CURR,2)</f>
        <v>1405</v>
      </c>
      <c r="X1697" s="11">
        <f t="shared" si="161"/>
        <v>0.11708333333333333</v>
      </c>
    </row>
    <row r="1698" spans="1:2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 t="e">
        <f t="shared" si="157"/>
        <v>#DIV/0!</v>
      </c>
      <c r="Q1698" t="s">
        <v>8328</v>
      </c>
      <c r="R1698" t="s">
        <v>8350</v>
      </c>
      <c r="S1698" s="10">
        <f t="shared" si="158"/>
        <v>42795.861238425925</v>
      </c>
      <c r="T1698" s="10">
        <f t="shared" si="159"/>
        <v>42825.819571759253</v>
      </c>
      <c r="U1698" s="9">
        <f t="shared" si="160"/>
        <v>29</v>
      </c>
      <c r="V1698">
        <f>D1698*VLOOKUP(H1698,CURR,2)</f>
        <v>300000</v>
      </c>
      <c r="W1698">
        <f>E1698*VLOOKUP(H1698,CURR,2)</f>
        <v>0</v>
      </c>
      <c r="X1698" s="11">
        <f t="shared" si="161"/>
        <v>0</v>
      </c>
    </row>
    <row r="1699" spans="1:2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9">
        <f t="shared" si="157"/>
        <v>114.81818181818181</v>
      </c>
      <c r="Q1699" t="s">
        <v>8328</v>
      </c>
      <c r="R1699" t="s">
        <v>8350</v>
      </c>
      <c r="S1699" s="10">
        <f t="shared" si="158"/>
        <v>42804.824629629627</v>
      </c>
      <c r="T1699" s="10">
        <f t="shared" si="159"/>
        <v>42834.782962962963</v>
      </c>
      <c r="U1699" s="9">
        <f t="shared" si="160"/>
        <v>29</v>
      </c>
      <c r="V1699">
        <f>D1699*VLOOKUP(H1699,CURR,2)</f>
        <v>12500</v>
      </c>
      <c r="W1699">
        <f>E1699*VLOOKUP(H1699,CURR,2)</f>
        <v>2526</v>
      </c>
      <c r="X1699" s="11">
        <f t="shared" si="161"/>
        <v>0.20208000000000001</v>
      </c>
    </row>
    <row r="1700" spans="1:2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 t="e">
        <f t="shared" si="157"/>
        <v>#DIV/0!</v>
      </c>
      <c r="Q1700" t="s">
        <v>8328</v>
      </c>
      <c r="R1700" t="s">
        <v>8350</v>
      </c>
      <c r="S1700" s="10">
        <f t="shared" si="158"/>
        <v>42795.999537037038</v>
      </c>
      <c r="T1700" s="10">
        <f t="shared" si="159"/>
        <v>42819.939583333333</v>
      </c>
      <c r="U1700" s="9">
        <f t="shared" si="160"/>
        <v>23</v>
      </c>
      <c r="V1700">
        <f>D1700*VLOOKUP(H1700,CURR,2)</f>
        <v>125000</v>
      </c>
      <c r="W1700">
        <f>E1700*VLOOKUP(H1700,CURR,2)</f>
        <v>0</v>
      </c>
      <c r="X1700" s="11">
        <f t="shared" si="161"/>
        <v>0</v>
      </c>
    </row>
    <row r="1701" spans="1:2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9">
        <f t="shared" si="157"/>
        <v>54</v>
      </c>
      <c r="Q1701" t="s">
        <v>8328</v>
      </c>
      <c r="R1701" t="s">
        <v>8350</v>
      </c>
      <c r="S1701" s="10">
        <f t="shared" si="158"/>
        <v>42806.655613425923</v>
      </c>
      <c r="T1701" s="10">
        <f t="shared" si="159"/>
        <v>42836.655613425923</v>
      </c>
      <c r="U1701" s="9">
        <f t="shared" si="160"/>
        <v>30</v>
      </c>
      <c r="V1701">
        <f>D1701*VLOOKUP(H1701,CURR,2)</f>
        <v>5105</v>
      </c>
      <c r="W1701">
        <f>E1701*VLOOKUP(H1701,CURR,2)</f>
        <v>216</v>
      </c>
      <c r="X1701" s="11">
        <f t="shared" si="161"/>
        <v>4.2311459353574929E-2</v>
      </c>
    </row>
    <row r="1702" spans="1:2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9">
        <f t="shared" si="157"/>
        <v>65.974683544303801</v>
      </c>
      <c r="Q1702" t="s">
        <v>8328</v>
      </c>
      <c r="R1702" t="s">
        <v>8350</v>
      </c>
      <c r="S1702" s="10">
        <f t="shared" si="158"/>
        <v>42795.863310185181</v>
      </c>
      <c r="T1702" s="10">
        <f t="shared" si="159"/>
        <v>42825.958333333336</v>
      </c>
      <c r="U1702" s="9">
        <f t="shared" si="160"/>
        <v>30</v>
      </c>
      <c r="V1702">
        <f>D1702*VLOOKUP(H1702,CURR,2)</f>
        <v>20000</v>
      </c>
      <c r="W1702">
        <f>E1702*VLOOKUP(H1702,CURR,2)</f>
        <v>5212</v>
      </c>
      <c r="X1702" s="11">
        <f t="shared" si="161"/>
        <v>0.2606</v>
      </c>
    </row>
    <row r="1703" spans="1:2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9">
        <f t="shared" si="157"/>
        <v>5</v>
      </c>
      <c r="Q1703" t="s">
        <v>8328</v>
      </c>
      <c r="R1703" t="s">
        <v>8350</v>
      </c>
      <c r="S1703" s="10">
        <f t="shared" si="158"/>
        <v>41989.456076388888</v>
      </c>
      <c r="T1703" s="10">
        <f t="shared" si="159"/>
        <v>42019.456076388888</v>
      </c>
      <c r="U1703" s="9">
        <f t="shared" si="160"/>
        <v>30</v>
      </c>
      <c r="V1703">
        <f>D1703*VLOOKUP(H1703,CURR,2)</f>
        <v>5050</v>
      </c>
      <c r="W1703">
        <f>E1703*VLOOKUP(H1703,CURR,2)</f>
        <v>10</v>
      </c>
      <c r="X1703" s="11">
        <f t="shared" si="161"/>
        <v>1.9801980198019802E-3</v>
      </c>
    </row>
    <row r="1704" spans="1:2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9">
        <f t="shared" si="157"/>
        <v>1</v>
      </c>
      <c r="Q1704" t="s">
        <v>8328</v>
      </c>
      <c r="R1704" t="s">
        <v>8350</v>
      </c>
      <c r="S1704" s="10">
        <f t="shared" si="158"/>
        <v>42063.661458333336</v>
      </c>
      <c r="T1704" s="10">
        <f t="shared" si="159"/>
        <v>42093.619791666664</v>
      </c>
      <c r="U1704" s="9">
        <f t="shared" si="160"/>
        <v>29</v>
      </c>
      <c r="V1704">
        <f>D1704*VLOOKUP(H1704,CURR,2)</f>
        <v>16500</v>
      </c>
      <c r="W1704">
        <f>E1704*VLOOKUP(H1704,CURR,2)</f>
        <v>1</v>
      </c>
      <c r="X1704" s="11">
        <f t="shared" si="161"/>
        <v>6.0606060606060605E-5</v>
      </c>
    </row>
    <row r="1705" spans="1:2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9">
        <f t="shared" si="157"/>
        <v>25.5</v>
      </c>
      <c r="Q1705" t="s">
        <v>8328</v>
      </c>
      <c r="R1705" t="s">
        <v>8350</v>
      </c>
      <c r="S1705" s="10">
        <f t="shared" si="158"/>
        <v>42187.073344907403</v>
      </c>
      <c r="T1705" s="10">
        <f t="shared" si="159"/>
        <v>42247.073344907403</v>
      </c>
      <c r="U1705" s="9">
        <f t="shared" si="160"/>
        <v>60</v>
      </c>
      <c r="V1705">
        <f>D1705*VLOOKUP(H1705,CURR,2)</f>
        <v>5000</v>
      </c>
      <c r="W1705">
        <f>E1705*VLOOKUP(H1705,CURR,2)</f>
        <v>51</v>
      </c>
      <c r="X1705" s="11">
        <f t="shared" si="161"/>
        <v>1.0200000000000001E-2</v>
      </c>
    </row>
    <row r="1706" spans="1:2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9">
        <f t="shared" si="157"/>
        <v>118.36363636363636</v>
      </c>
      <c r="Q1706" t="s">
        <v>8328</v>
      </c>
      <c r="R1706" t="s">
        <v>8350</v>
      </c>
      <c r="S1706" s="10">
        <f t="shared" si="158"/>
        <v>42020.931400462963</v>
      </c>
      <c r="T1706" s="10">
        <f t="shared" si="159"/>
        <v>42050.931400462963</v>
      </c>
      <c r="U1706" s="9">
        <f t="shared" si="160"/>
        <v>30</v>
      </c>
      <c r="V1706">
        <f>D1706*VLOOKUP(H1706,CURR,2)</f>
        <v>2000</v>
      </c>
      <c r="W1706">
        <f>E1706*VLOOKUP(H1706,CURR,2)</f>
        <v>1302</v>
      </c>
      <c r="X1706" s="11">
        <f t="shared" si="161"/>
        <v>0.65100000000000002</v>
      </c>
    </row>
    <row r="1707" spans="1:2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 t="e">
        <f t="shared" si="157"/>
        <v>#DIV/0!</v>
      </c>
      <c r="Q1707" t="s">
        <v>8328</v>
      </c>
      <c r="R1707" t="s">
        <v>8350</v>
      </c>
      <c r="S1707" s="10">
        <f t="shared" si="158"/>
        <v>42244.808402777773</v>
      </c>
      <c r="T1707" s="10">
        <f t="shared" si="159"/>
        <v>42256.458333333336</v>
      </c>
      <c r="U1707" s="9">
        <f t="shared" si="160"/>
        <v>11</v>
      </c>
      <c r="V1707">
        <f>D1707*VLOOKUP(H1707,CURR,2)</f>
        <v>2000</v>
      </c>
      <c r="W1707">
        <f>E1707*VLOOKUP(H1707,CURR,2)</f>
        <v>0</v>
      </c>
      <c r="X1707" s="11">
        <f t="shared" si="161"/>
        <v>0</v>
      </c>
    </row>
    <row r="1708" spans="1:2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 t="e">
        <f t="shared" si="157"/>
        <v>#DIV/0!</v>
      </c>
      <c r="Q1708" t="s">
        <v>8328</v>
      </c>
      <c r="R1708" t="s">
        <v>8350</v>
      </c>
      <c r="S1708" s="10">
        <f t="shared" si="158"/>
        <v>42179.098055555551</v>
      </c>
      <c r="T1708" s="10">
        <f t="shared" si="159"/>
        <v>42239.098055555551</v>
      </c>
      <c r="U1708" s="9">
        <f t="shared" si="160"/>
        <v>60</v>
      </c>
      <c r="V1708">
        <f>D1708*VLOOKUP(H1708,CURR,2)</f>
        <v>6214.9999999999991</v>
      </c>
      <c r="W1708">
        <f>E1708*VLOOKUP(H1708,CURR,2)</f>
        <v>0</v>
      </c>
      <c r="X1708" s="11">
        <f t="shared" si="161"/>
        <v>0</v>
      </c>
    </row>
    <row r="1709" spans="1:2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9">
        <f t="shared" si="157"/>
        <v>54.111111111111114</v>
      </c>
      <c r="Q1709" t="s">
        <v>8328</v>
      </c>
      <c r="R1709" t="s">
        <v>8350</v>
      </c>
      <c r="S1709" s="10">
        <f t="shared" si="158"/>
        <v>42427.512673611105</v>
      </c>
      <c r="T1709" s="10">
        <f t="shared" si="159"/>
        <v>42457.471006944441</v>
      </c>
      <c r="U1709" s="9">
        <f t="shared" si="160"/>
        <v>29</v>
      </c>
      <c r="V1709">
        <f>D1709*VLOOKUP(H1709,CURR,2)</f>
        <v>5000</v>
      </c>
      <c r="W1709">
        <f>E1709*VLOOKUP(H1709,CURR,2)</f>
        <v>487</v>
      </c>
      <c r="X1709" s="11">
        <f t="shared" si="161"/>
        <v>9.74E-2</v>
      </c>
    </row>
    <row r="1710" spans="1:2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 t="e">
        <f t="shared" si="157"/>
        <v>#DIV/0!</v>
      </c>
      <c r="Q1710" t="s">
        <v>8328</v>
      </c>
      <c r="R1710" t="s">
        <v>8350</v>
      </c>
      <c r="S1710" s="10">
        <f t="shared" si="158"/>
        <v>42451.658634259256</v>
      </c>
      <c r="T1710" s="10">
        <f t="shared" si="159"/>
        <v>42491.658634259256</v>
      </c>
      <c r="U1710" s="9">
        <f t="shared" si="160"/>
        <v>40</v>
      </c>
      <c r="V1710">
        <f>D1710*VLOOKUP(H1710,CURR,2)</f>
        <v>7000</v>
      </c>
      <c r="W1710">
        <f>E1710*VLOOKUP(H1710,CURR,2)</f>
        <v>0</v>
      </c>
      <c r="X1710" s="11">
        <f t="shared" si="161"/>
        <v>0</v>
      </c>
    </row>
    <row r="1711" spans="1:2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9">
        <f t="shared" si="157"/>
        <v>21.25</v>
      </c>
      <c r="Q1711" t="s">
        <v>8328</v>
      </c>
      <c r="R1711" t="s">
        <v>8350</v>
      </c>
      <c r="S1711" s="10">
        <f t="shared" si="158"/>
        <v>41841.355486111112</v>
      </c>
      <c r="T1711" s="10">
        <f t="shared" si="159"/>
        <v>41882.610416666663</v>
      </c>
      <c r="U1711" s="9">
        <f t="shared" si="160"/>
        <v>41</v>
      </c>
      <c r="V1711">
        <f>D1711*VLOOKUP(H1711,CURR,2)</f>
        <v>1750</v>
      </c>
      <c r="W1711">
        <f>E1711*VLOOKUP(H1711,CURR,2)</f>
        <v>85</v>
      </c>
      <c r="X1711" s="11">
        <f t="shared" si="161"/>
        <v>4.8571428571428571E-2</v>
      </c>
    </row>
    <row r="1712" spans="1:2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9">
        <f t="shared" si="157"/>
        <v>34</v>
      </c>
      <c r="Q1712" t="s">
        <v>8328</v>
      </c>
      <c r="R1712" t="s">
        <v>8350</v>
      </c>
      <c r="S1712" s="10">
        <f t="shared" si="158"/>
        <v>42341.382962962962</v>
      </c>
      <c r="T1712" s="10">
        <f t="shared" si="159"/>
        <v>42387.333333333336</v>
      </c>
      <c r="U1712" s="9">
        <f t="shared" si="160"/>
        <v>45</v>
      </c>
      <c r="V1712">
        <f>D1712*VLOOKUP(H1712,CURR,2)</f>
        <v>5649.9999999999991</v>
      </c>
      <c r="W1712">
        <f>E1712*VLOOKUP(H1712,CURR,2)</f>
        <v>38.419999999999995</v>
      </c>
      <c r="X1712" s="11">
        <f t="shared" si="161"/>
        <v>6.8000000000000005E-3</v>
      </c>
    </row>
    <row r="1713" spans="1:2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9">
        <f t="shared" si="157"/>
        <v>525</v>
      </c>
      <c r="Q1713" t="s">
        <v>8328</v>
      </c>
      <c r="R1713" t="s">
        <v>8350</v>
      </c>
      <c r="S1713" s="10">
        <f t="shared" si="158"/>
        <v>41852.437893518516</v>
      </c>
      <c r="T1713" s="10">
        <f t="shared" si="159"/>
        <v>41883.437893518516</v>
      </c>
      <c r="U1713" s="9">
        <f t="shared" si="160"/>
        <v>31</v>
      </c>
      <c r="V1713">
        <f>D1713*VLOOKUP(H1713,CURR,2)</f>
        <v>10000</v>
      </c>
      <c r="W1713">
        <f>E1713*VLOOKUP(H1713,CURR,2)</f>
        <v>1050</v>
      </c>
      <c r="X1713" s="11">
        <f t="shared" si="161"/>
        <v>0.105</v>
      </c>
    </row>
    <row r="1714" spans="1:2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 t="e">
        <f t="shared" si="157"/>
        <v>#DIV/0!</v>
      </c>
      <c r="Q1714" t="s">
        <v>8328</v>
      </c>
      <c r="R1714" t="s">
        <v>8350</v>
      </c>
      <c r="S1714" s="10">
        <f t="shared" si="158"/>
        <v>42125.705474537033</v>
      </c>
      <c r="T1714" s="10">
        <f t="shared" si="159"/>
        <v>42185.705474537033</v>
      </c>
      <c r="U1714" s="9">
        <f t="shared" si="160"/>
        <v>60</v>
      </c>
      <c r="V1714">
        <f>D1714*VLOOKUP(H1714,CURR,2)</f>
        <v>5000</v>
      </c>
      <c r="W1714">
        <f>E1714*VLOOKUP(H1714,CURR,2)</f>
        <v>0</v>
      </c>
      <c r="X1714" s="11">
        <f t="shared" si="161"/>
        <v>0</v>
      </c>
    </row>
    <row r="1715" spans="1:2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9">
        <f t="shared" si="157"/>
        <v>50</v>
      </c>
      <c r="Q1715" t="s">
        <v>8328</v>
      </c>
      <c r="R1715" t="s">
        <v>8350</v>
      </c>
      <c r="S1715" s="10">
        <f t="shared" si="158"/>
        <v>41887.592731481483</v>
      </c>
      <c r="T1715" s="10">
        <f t="shared" si="159"/>
        <v>41917.592731481483</v>
      </c>
      <c r="U1715" s="9">
        <f t="shared" si="160"/>
        <v>30</v>
      </c>
      <c r="V1715">
        <f>D1715*VLOOKUP(H1715,CURR,2)</f>
        <v>3000</v>
      </c>
      <c r="W1715">
        <f>E1715*VLOOKUP(H1715,CURR,2)</f>
        <v>50</v>
      </c>
      <c r="X1715" s="11">
        <f t="shared" si="161"/>
        <v>1.6666666666666666E-2</v>
      </c>
    </row>
    <row r="1716" spans="1:2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9">
        <f t="shared" si="157"/>
        <v>115.70588235294117</v>
      </c>
      <c r="Q1716" t="s">
        <v>8328</v>
      </c>
      <c r="R1716" t="s">
        <v>8350</v>
      </c>
      <c r="S1716" s="10">
        <f t="shared" si="158"/>
        <v>42095.710196759253</v>
      </c>
      <c r="T1716" s="10">
        <f t="shared" si="159"/>
        <v>42125.710196759253</v>
      </c>
      <c r="U1716" s="9">
        <f t="shared" si="160"/>
        <v>30</v>
      </c>
      <c r="V1716">
        <f>D1716*VLOOKUP(H1716,CURR,2)</f>
        <v>25000</v>
      </c>
      <c r="W1716">
        <f>E1716*VLOOKUP(H1716,CURR,2)</f>
        <v>1967</v>
      </c>
      <c r="X1716" s="11">
        <f t="shared" si="161"/>
        <v>7.868E-2</v>
      </c>
    </row>
    <row r="1717" spans="1:2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9">
        <f t="shared" si="157"/>
        <v>5.5</v>
      </c>
      <c r="Q1717" t="s">
        <v>8328</v>
      </c>
      <c r="R1717" t="s">
        <v>8350</v>
      </c>
      <c r="S1717" s="10">
        <f t="shared" si="158"/>
        <v>42064.009085648147</v>
      </c>
      <c r="T1717" s="10">
        <f t="shared" si="159"/>
        <v>42093.931944444441</v>
      </c>
      <c r="U1717" s="9">
        <f t="shared" si="160"/>
        <v>29</v>
      </c>
      <c r="V1717">
        <f>D1717*VLOOKUP(H1717,CURR,2)</f>
        <v>5000</v>
      </c>
      <c r="W1717">
        <f>E1717*VLOOKUP(H1717,CURR,2)</f>
        <v>11</v>
      </c>
      <c r="X1717" s="11">
        <f t="shared" si="161"/>
        <v>2.2000000000000001E-3</v>
      </c>
    </row>
    <row r="1718" spans="1:2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9">
        <f t="shared" si="157"/>
        <v>50</v>
      </c>
      <c r="Q1718" t="s">
        <v>8328</v>
      </c>
      <c r="R1718" t="s">
        <v>8350</v>
      </c>
      <c r="S1718" s="10">
        <f t="shared" si="158"/>
        <v>42673.369201388887</v>
      </c>
      <c r="T1718" s="10">
        <f t="shared" si="159"/>
        <v>42713.410868055558</v>
      </c>
      <c r="U1718" s="9">
        <f t="shared" si="160"/>
        <v>40</v>
      </c>
      <c r="V1718">
        <f>D1718*VLOOKUP(H1718,CURR,2)</f>
        <v>2000</v>
      </c>
      <c r="W1718">
        <f>E1718*VLOOKUP(H1718,CURR,2)</f>
        <v>150</v>
      </c>
      <c r="X1718" s="11">
        <f t="shared" si="161"/>
        <v>7.4999999999999997E-2</v>
      </c>
    </row>
    <row r="1719" spans="1:2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9">
        <f t="shared" si="157"/>
        <v>34.024390243902438</v>
      </c>
      <c r="Q1719" t="s">
        <v>8328</v>
      </c>
      <c r="R1719" t="s">
        <v>8350</v>
      </c>
      <c r="S1719" s="10">
        <f t="shared" si="158"/>
        <v>42460.773587962962</v>
      </c>
      <c r="T1719" s="10">
        <f t="shared" si="159"/>
        <v>42480.958333333336</v>
      </c>
      <c r="U1719" s="9">
        <f t="shared" si="160"/>
        <v>20</v>
      </c>
      <c r="V1719">
        <f>D1719*VLOOKUP(H1719,CURR,2)</f>
        <v>3265</v>
      </c>
      <c r="W1719">
        <f>E1719*VLOOKUP(H1719,CURR,2)</f>
        <v>1395</v>
      </c>
      <c r="X1719" s="11">
        <f t="shared" si="161"/>
        <v>0.42725880551301687</v>
      </c>
    </row>
    <row r="1720" spans="1:2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9">
        <f t="shared" si="157"/>
        <v>37.5</v>
      </c>
      <c r="Q1720" t="s">
        <v>8328</v>
      </c>
      <c r="R1720" t="s">
        <v>8350</v>
      </c>
      <c r="S1720" s="10">
        <f t="shared" si="158"/>
        <v>42460.402187499996</v>
      </c>
      <c r="T1720" s="10">
        <f t="shared" si="159"/>
        <v>42503.999305555553</v>
      </c>
      <c r="U1720" s="9">
        <f t="shared" si="160"/>
        <v>43</v>
      </c>
      <c r="V1720">
        <f>D1720*VLOOKUP(H1720,CURR,2)</f>
        <v>35000</v>
      </c>
      <c r="W1720">
        <f>E1720*VLOOKUP(H1720,CURR,2)</f>
        <v>75</v>
      </c>
      <c r="X1720" s="11">
        <f t="shared" si="161"/>
        <v>2.142857142857143E-3</v>
      </c>
    </row>
    <row r="1721" spans="1:2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9">
        <f t="shared" si="157"/>
        <v>11.666666666666666</v>
      </c>
      <c r="Q1721" t="s">
        <v>8328</v>
      </c>
      <c r="R1721" t="s">
        <v>8350</v>
      </c>
      <c r="S1721" s="10">
        <f t="shared" si="158"/>
        <v>41869.326284722221</v>
      </c>
      <c r="T1721" s="10">
        <f t="shared" si="159"/>
        <v>41899.326284722221</v>
      </c>
      <c r="U1721" s="9">
        <f t="shared" si="160"/>
        <v>30</v>
      </c>
      <c r="V1721">
        <f>D1721*VLOOKUP(H1721,CURR,2)</f>
        <v>4000</v>
      </c>
      <c r="W1721">
        <f>E1721*VLOOKUP(H1721,CURR,2)</f>
        <v>35</v>
      </c>
      <c r="X1721" s="11">
        <f t="shared" si="161"/>
        <v>8.7500000000000008E-3</v>
      </c>
    </row>
    <row r="1722" spans="1:2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9">
        <f t="shared" si="157"/>
        <v>28.125</v>
      </c>
      <c r="Q1722" t="s">
        <v>8328</v>
      </c>
      <c r="R1722" t="s">
        <v>8350</v>
      </c>
      <c r="S1722" s="10">
        <f t="shared" si="158"/>
        <v>41922.574895833335</v>
      </c>
      <c r="T1722" s="10">
        <f t="shared" si="159"/>
        <v>41952.616562499999</v>
      </c>
      <c r="U1722" s="9">
        <f t="shared" si="160"/>
        <v>30</v>
      </c>
      <c r="V1722">
        <f>D1722*VLOOKUP(H1722,CURR,2)</f>
        <v>4000</v>
      </c>
      <c r="W1722">
        <f>E1722*VLOOKUP(H1722,CURR,2)</f>
        <v>225</v>
      </c>
      <c r="X1722" s="11">
        <f t="shared" si="161"/>
        <v>5.6250000000000001E-2</v>
      </c>
    </row>
    <row r="1723" spans="1:2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 t="e">
        <f t="shared" si="157"/>
        <v>#DIV/0!</v>
      </c>
      <c r="Q1723" t="s">
        <v>8328</v>
      </c>
      <c r="R1723" t="s">
        <v>8350</v>
      </c>
      <c r="S1723" s="10">
        <f t="shared" si="158"/>
        <v>42319.25304398148</v>
      </c>
      <c r="T1723" s="10">
        <f t="shared" si="159"/>
        <v>42349.25304398148</v>
      </c>
      <c r="U1723" s="9">
        <f t="shared" si="160"/>
        <v>30</v>
      </c>
      <c r="V1723">
        <f>D1723*VLOOKUP(H1723,CURR,2)</f>
        <v>5000</v>
      </c>
      <c r="W1723">
        <f>E1723*VLOOKUP(H1723,CURR,2)</f>
        <v>0</v>
      </c>
      <c r="X1723" s="11">
        <f t="shared" si="161"/>
        <v>0</v>
      </c>
    </row>
    <row r="1724" spans="1:2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9">
        <f t="shared" si="157"/>
        <v>1</v>
      </c>
      <c r="Q1724" t="s">
        <v>8328</v>
      </c>
      <c r="R1724" t="s">
        <v>8350</v>
      </c>
      <c r="S1724" s="10">
        <f t="shared" si="158"/>
        <v>42425.752650462957</v>
      </c>
      <c r="T1724" s="10">
        <f t="shared" si="159"/>
        <v>42462.798611111109</v>
      </c>
      <c r="U1724" s="9">
        <f t="shared" si="160"/>
        <v>37</v>
      </c>
      <c r="V1724">
        <f>D1724*VLOOKUP(H1724,CURR,2)</f>
        <v>2880</v>
      </c>
      <c r="W1724">
        <f>E1724*VLOOKUP(H1724,CURR,2)</f>
        <v>1</v>
      </c>
      <c r="X1724" s="11">
        <f t="shared" si="161"/>
        <v>3.4722222222222224E-4</v>
      </c>
    </row>
    <row r="1725" spans="1:2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9">
        <f t="shared" si="157"/>
        <v>216.66666666666666</v>
      </c>
      <c r="Q1725" t="s">
        <v>8328</v>
      </c>
      <c r="R1725" t="s">
        <v>8350</v>
      </c>
      <c r="S1725" s="10">
        <f t="shared" si="158"/>
        <v>42129.617071759254</v>
      </c>
      <c r="T1725" s="10">
        <f t="shared" si="159"/>
        <v>42186.041666666664</v>
      </c>
      <c r="U1725" s="9">
        <f t="shared" si="160"/>
        <v>56</v>
      </c>
      <c r="V1725">
        <f>D1725*VLOOKUP(H1725,CURR,2)</f>
        <v>10000</v>
      </c>
      <c r="W1725">
        <f>E1725*VLOOKUP(H1725,CURR,2)</f>
        <v>650</v>
      </c>
      <c r="X1725" s="11">
        <f t="shared" si="161"/>
        <v>6.5000000000000002E-2</v>
      </c>
    </row>
    <row r="1726" spans="1:2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9">
        <f t="shared" si="157"/>
        <v>8.75</v>
      </c>
      <c r="Q1726" t="s">
        <v>8328</v>
      </c>
      <c r="R1726" t="s">
        <v>8350</v>
      </c>
      <c r="S1726" s="10">
        <f t="shared" si="158"/>
        <v>41912.724097222221</v>
      </c>
      <c r="T1726" s="10">
        <f t="shared" si="159"/>
        <v>41942.724097222221</v>
      </c>
      <c r="U1726" s="9">
        <f t="shared" si="160"/>
        <v>30</v>
      </c>
      <c r="V1726">
        <f>D1726*VLOOKUP(H1726,CURR,2)</f>
        <v>6000</v>
      </c>
      <c r="W1726">
        <f>E1726*VLOOKUP(H1726,CURR,2)</f>
        <v>35</v>
      </c>
      <c r="X1726" s="11">
        <f t="shared" si="161"/>
        <v>5.8333333333333336E-3</v>
      </c>
    </row>
    <row r="1727" spans="1:2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9">
        <f t="shared" si="157"/>
        <v>62.222222222222221</v>
      </c>
      <c r="Q1727" t="s">
        <v>8328</v>
      </c>
      <c r="R1727" t="s">
        <v>8350</v>
      </c>
      <c r="S1727" s="10">
        <f t="shared" si="158"/>
        <v>41845.759826388887</v>
      </c>
      <c r="T1727" s="10">
        <f t="shared" si="159"/>
        <v>41875.759826388887</v>
      </c>
      <c r="U1727" s="9">
        <f t="shared" si="160"/>
        <v>30</v>
      </c>
      <c r="V1727">
        <f>D1727*VLOOKUP(H1727,CURR,2)</f>
        <v>5500</v>
      </c>
      <c r="W1727">
        <f>E1727*VLOOKUP(H1727,CURR,2)</f>
        <v>560</v>
      </c>
      <c r="X1727" s="11">
        <f t="shared" si="161"/>
        <v>0.10181818181818182</v>
      </c>
    </row>
    <row r="1728" spans="1:2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9">
        <f t="shared" si="157"/>
        <v>137.25</v>
      </c>
      <c r="Q1728" t="s">
        <v>8328</v>
      </c>
      <c r="R1728" t="s">
        <v>8350</v>
      </c>
      <c r="S1728" s="10">
        <f t="shared" si="158"/>
        <v>41788.711388888885</v>
      </c>
      <c r="T1728" s="10">
        <f t="shared" si="159"/>
        <v>41817.711388888885</v>
      </c>
      <c r="U1728" s="9">
        <f t="shared" si="160"/>
        <v>29</v>
      </c>
      <c r="V1728">
        <f>D1728*VLOOKUP(H1728,CURR,2)</f>
        <v>6500</v>
      </c>
      <c r="W1728">
        <f>E1728*VLOOKUP(H1728,CURR,2)</f>
        <v>2196</v>
      </c>
      <c r="X1728" s="11">
        <f t="shared" si="161"/>
        <v>0.33784615384615385</v>
      </c>
    </row>
    <row r="1729" spans="1:2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9">
        <f t="shared" si="157"/>
        <v>1</v>
      </c>
      <c r="Q1729" t="s">
        <v>8328</v>
      </c>
      <c r="R1729" t="s">
        <v>8350</v>
      </c>
      <c r="S1729" s="10">
        <f t="shared" si="158"/>
        <v>42044.719641203701</v>
      </c>
      <c r="T1729" s="10">
        <f t="shared" si="159"/>
        <v>42099.249999999993</v>
      </c>
      <c r="U1729" s="9">
        <f t="shared" si="160"/>
        <v>54</v>
      </c>
      <c r="V1729">
        <f>D1729*VLOOKUP(H1729,CURR,2)</f>
        <v>3840</v>
      </c>
      <c r="W1729">
        <f>E1729*VLOOKUP(H1729,CURR,2)</f>
        <v>1.28</v>
      </c>
      <c r="X1729" s="11">
        <f t="shared" si="161"/>
        <v>3.3333333333333332E-4</v>
      </c>
    </row>
    <row r="1730" spans="1:2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9">
        <f t="shared" si="157"/>
        <v>122.14285714285714</v>
      </c>
      <c r="Q1730" t="s">
        <v>8328</v>
      </c>
      <c r="R1730" t="s">
        <v>8350</v>
      </c>
      <c r="S1730" s="10">
        <f t="shared" si="158"/>
        <v>42268.417523148142</v>
      </c>
      <c r="T1730" s="10">
        <f t="shared" si="159"/>
        <v>42298.417523148142</v>
      </c>
      <c r="U1730" s="9">
        <f t="shared" si="160"/>
        <v>30</v>
      </c>
      <c r="V1730">
        <f>D1730*VLOOKUP(H1730,CURR,2)</f>
        <v>1250</v>
      </c>
      <c r="W1730">
        <f>E1730*VLOOKUP(H1730,CURR,2)</f>
        <v>855</v>
      </c>
      <c r="X1730" s="11">
        <f t="shared" si="161"/>
        <v>0.68400000000000005</v>
      </c>
    </row>
    <row r="1731" spans="1:2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E1731/D1731*100</f>
        <v>0</v>
      </c>
      <c r="P1731" s="9" t="e">
        <f t="shared" ref="P1731:P1794" si="163">E1731/L1731</f>
        <v>#DIV/0!</v>
      </c>
      <c r="Q1731" t="s">
        <v>8328</v>
      </c>
      <c r="R1731" t="s">
        <v>8350</v>
      </c>
      <c r="S1731" s="10">
        <f t="shared" ref="S1731:S1794" si="164">(J1731/86400)+25569+(-5/24)</f>
        <v>42470.843819444439</v>
      </c>
      <c r="T1731" s="10">
        <f t="shared" ref="T1731:T1794" si="165">(I1731/86400)+25569+(-5/24)</f>
        <v>42530.843819444439</v>
      </c>
      <c r="U1731" s="9">
        <f t="shared" ref="U1731:U1794" si="166">INT(T1731-S1731)</f>
        <v>60</v>
      </c>
      <c r="V1731">
        <f>D1731*VLOOKUP(H1731,CURR,2)</f>
        <v>10000</v>
      </c>
      <c r="W1731">
        <f>E1731*VLOOKUP(H1731,CURR,2)</f>
        <v>0</v>
      </c>
      <c r="X1731" s="11">
        <f t="shared" ref="X1731:X1794" si="167">W1731/V1731</f>
        <v>0</v>
      </c>
    </row>
    <row r="1732" spans="1:2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 t="e">
        <f t="shared" si="163"/>
        <v>#DIV/0!</v>
      </c>
      <c r="Q1732" t="s">
        <v>8328</v>
      </c>
      <c r="R1732" t="s">
        <v>8350</v>
      </c>
      <c r="S1732" s="10">
        <f t="shared" si="164"/>
        <v>42271.879432870366</v>
      </c>
      <c r="T1732" s="10">
        <f t="shared" si="165"/>
        <v>42301.879432870366</v>
      </c>
      <c r="U1732" s="9">
        <f t="shared" si="166"/>
        <v>30</v>
      </c>
      <c r="V1732">
        <f>D1732*VLOOKUP(H1732,CURR,2)</f>
        <v>3000</v>
      </c>
      <c r="W1732">
        <f>E1732*VLOOKUP(H1732,CURR,2)</f>
        <v>0</v>
      </c>
      <c r="X1732" s="11">
        <f t="shared" si="167"/>
        <v>0</v>
      </c>
    </row>
    <row r="1733" spans="1:2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 t="e">
        <f t="shared" si="163"/>
        <v>#DIV/0!</v>
      </c>
      <c r="Q1733" t="s">
        <v>8328</v>
      </c>
      <c r="R1733" t="s">
        <v>8350</v>
      </c>
      <c r="S1733" s="10">
        <f t="shared" si="164"/>
        <v>42152.698518518511</v>
      </c>
      <c r="T1733" s="10">
        <f t="shared" si="165"/>
        <v>42166.416666666664</v>
      </c>
      <c r="U1733" s="9">
        <f t="shared" si="166"/>
        <v>13</v>
      </c>
      <c r="V1733">
        <f>D1733*VLOOKUP(H1733,CURR,2)</f>
        <v>1000</v>
      </c>
      <c r="W1733">
        <f>E1733*VLOOKUP(H1733,CURR,2)</f>
        <v>0</v>
      </c>
      <c r="X1733" s="11">
        <f t="shared" si="167"/>
        <v>0</v>
      </c>
    </row>
    <row r="1734" spans="1:2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 t="e">
        <f t="shared" si="163"/>
        <v>#DIV/0!</v>
      </c>
      <c r="Q1734" t="s">
        <v>8328</v>
      </c>
      <c r="R1734" t="s">
        <v>8350</v>
      </c>
      <c r="S1734" s="10">
        <f t="shared" si="164"/>
        <v>42325.475474537037</v>
      </c>
      <c r="T1734" s="10">
        <f t="shared" si="165"/>
        <v>42384.999999999993</v>
      </c>
      <c r="U1734" s="9">
        <f t="shared" si="166"/>
        <v>59</v>
      </c>
      <c r="V1734">
        <f>D1734*VLOOKUP(H1734,CURR,2)</f>
        <v>4000</v>
      </c>
      <c r="W1734">
        <f>E1734*VLOOKUP(H1734,CURR,2)</f>
        <v>0</v>
      </c>
      <c r="X1734" s="11">
        <f t="shared" si="167"/>
        <v>0</v>
      </c>
    </row>
    <row r="1735" spans="1:2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 t="e">
        <f t="shared" si="163"/>
        <v>#DIV/0!</v>
      </c>
      <c r="Q1735" t="s">
        <v>8328</v>
      </c>
      <c r="R1735" t="s">
        <v>8350</v>
      </c>
      <c r="S1735" s="10">
        <f t="shared" si="164"/>
        <v>42614.467291666668</v>
      </c>
      <c r="T1735" s="10">
        <f t="shared" si="165"/>
        <v>42626.687499999993</v>
      </c>
      <c r="U1735" s="9">
        <f t="shared" si="166"/>
        <v>12</v>
      </c>
      <c r="V1735">
        <f>D1735*VLOOKUP(H1735,CURR,2)</f>
        <v>10000</v>
      </c>
      <c r="W1735">
        <f>E1735*VLOOKUP(H1735,CURR,2)</f>
        <v>0</v>
      </c>
      <c r="X1735" s="11">
        <f t="shared" si="167"/>
        <v>0</v>
      </c>
    </row>
    <row r="1736" spans="1:2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9">
        <f t="shared" si="163"/>
        <v>1</v>
      </c>
      <c r="Q1736" t="s">
        <v>8328</v>
      </c>
      <c r="R1736" t="s">
        <v>8350</v>
      </c>
      <c r="S1736" s="10">
        <f t="shared" si="164"/>
        <v>42101.828194444439</v>
      </c>
      <c r="T1736" s="10">
        <f t="shared" si="165"/>
        <v>42131.828194444439</v>
      </c>
      <c r="U1736" s="9">
        <f t="shared" si="166"/>
        <v>30</v>
      </c>
      <c r="V1736">
        <f>D1736*VLOOKUP(H1736,CURR,2)</f>
        <v>4500</v>
      </c>
      <c r="W1736">
        <f>E1736*VLOOKUP(H1736,CURR,2)</f>
        <v>1</v>
      </c>
      <c r="X1736" s="11">
        <f t="shared" si="167"/>
        <v>2.2222222222222223E-4</v>
      </c>
    </row>
    <row r="1737" spans="1:2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9">
        <f t="shared" si="163"/>
        <v>55</v>
      </c>
      <c r="Q1737" t="s">
        <v>8328</v>
      </c>
      <c r="R1737" t="s">
        <v>8350</v>
      </c>
      <c r="S1737" s="10">
        <f t="shared" si="164"/>
        <v>42559.605844907404</v>
      </c>
      <c r="T1737" s="10">
        <f t="shared" si="165"/>
        <v>42589.605844907404</v>
      </c>
      <c r="U1737" s="9">
        <f t="shared" si="166"/>
        <v>30</v>
      </c>
      <c r="V1737">
        <f>D1737*VLOOKUP(H1737,CURR,2)</f>
        <v>1000</v>
      </c>
      <c r="W1737">
        <f>E1737*VLOOKUP(H1737,CURR,2)</f>
        <v>110</v>
      </c>
      <c r="X1737" s="11">
        <f t="shared" si="167"/>
        <v>0.11</v>
      </c>
    </row>
    <row r="1738" spans="1:2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9">
        <f t="shared" si="163"/>
        <v>22</v>
      </c>
      <c r="Q1738" t="s">
        <v>8328</v>
      </c>
      <c r="R1738" t="s">
        <v>8350</v>
      </c>
      <c r="S1738" s="10">
        <f t="shared" si="164"/>
        <v>42286.65315972222</v>
      </c>
      <c r="T1738" s="10">
        <f t="shared" si="165"/>
        <v>42316.694826388884</v>
      </c>
      <c r="U1738" s="9">
        <f t="shared" si="166"/>
        <v>30</v>
      </c>
      <c r="V1738">
        <f>D1738*VLOOKUP(H1738,CURR,2)</f>
        <v>3000</v>
      </c>
      <c r="W1738">
        <f>E1738*VLOOKUP(H1738,CURR,2)</f>
        <v>22</v>
      </c>
      <c r="X1738" s="11">
        <f t="shared" si="167"/>
        <v>7.3333333333333332E-3</v>
      </c>
    </row>
    <row r="1739" spans="1:2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9">
        <f t="shared" si="163"/>
        <v>56.666666666666664</v>
      </c>
      <c r="Q1739" t="s">
        <v>8328</v>
      </c>
      <c r="R1739" t="s">
        <v>8350</v>
      </c>
      <c r="S1739" s="10">
        <f t="shared" si="164"/>
        <v>42175.740648148145</v>
      </c>
      <c r="T1739" s="10">
        <f t="shared" si="165"/>
        <v>42205.740648148145</v>
      </c>
      <c r="U1739" s="9">
        <f t="shared" si="166"/>
        <v>30</v>
      </c>
      <c r="V1739">
        <f>D1739*VLOOKUP(H1739,CURR,2)</f>
        <v>4000</v>
      </c>
      <c r="W1739">
        <f>E1739*VLOOKUP(H1739,CURR,2)</f>
        <v>850</v>
      </c>
      <c r="X1739" s="11">
        <f t="shared" si="167"/>
        <v>0.21249999999999999</v>
      </c>
    </row>
    <row r="1740" spans="1:2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9">
        <f t="shared" si="163"/>
        <v>20</v>
      </c>
      <c r="Q1740" t="s">
        <v>8328</v>
      </c>
      <c r="R1740" t="s">
        <v>8350</v>
      </c>
      <c r="S1740" s="10">
        <f t="shared" si="164"/>
        <v>41884.665995370371</v>
      </c>
      <c r="T1740" s="10">
        <f t="shared" si="165"/>
        <v>41914.665995370371</v>
      </c>
      <c r="U1740" s="9">
        <f t="shared" si="166"/>
        <v>30</v>
      </c>
      <c r="V1740">
        <f>D1740*VLOOKUP(H1740,CURR,2)</f>
        <v>5000</v>
      </c>
      <c r="W1740">
        <f>E1740*VLOOKUP(H1740,CURR,2)</f>
        <v>20</v>
      </c>
      <c r="X1740" s="11">
        <f t="shared" si="167"/>
        <v>4.0000000000000001E-3</v>
      </c>
    </row>
    <row r="1741" spans="1:2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9">
        <f t="shared" si="163"/>
        <v>1</v>
      </c>
      <c r="Q1741" t="s">
        <v>8328</v>
      </c>
      <c r="R1741" t="s">
        <v>8350</v>
      </c>
      <c r="S1741" s="10">
        <f t="shared" si="164"/>
        <v>42435.665879629632</v>
      </c>
      <c r="T1741" s="10">
        <f t="shared" si="165"/>
        <v>42494.624212962961</v>
      </c>
      <c r="U1741" s="9">
        <f t="shared" si="166"/>
        <v>58</v>
      </c>
      <c r="V1741">
        <f>D1741*VLOOKUP(H1741,CURR,2)</f>
        <v>1000</v>
      </c>
      <c r="W1741">
        <f>E1741*VLOOKUP(H1741,CURR,2)</f>
        <v>1</v>
      </c>
      <c r="X1741" s="11">
        <f t="shared" si="167"/>
        <v>1E-3</v>
      </c>
    </row>
    <row r="1742" spans="1:2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 t="e">
        <f t="shared" si="163"/>
        <v>#DIV/0!</v>
      </c>
      <c r="Q1742" t="s">
        <v>8328</v>
      </c>
      <c r="R1742" t="s">
        <v>8350</v>
      </c>
      <c r="S1742" s="10">
        <f t="shared" si="164"/>
        <v>42171.609050925923</v>
      </c>
      <c r="T1742" s="10">
        <f t="shared" si="165"/>
        <v>42201.609050925923</v>
      </c>
      <c r="U1742" s="9">
        <f t="shared" si="166"/>
        <v>30</v>
      </c>
      <c r="V1742">
        <f>D1742*VLOOKUP(H1742,CURR,2)</f>
        <v>3000</v>
      </c>
      <c r="W1742">
        <f>E1742*VLOOKUP(H1742,CURR,2)</f>
        <v>0</v>
      </c>
      <c r="X1742" s="11">
        <f t="shared" si="167"/>
        <v>0</v>
      </c>
    </row>
    <row r="1743" spans="1:2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9">
        <f t="shared" si="163"/>
        <v>25.576923076923077</v>
      </c>
      <c r="Q1743" t="s">
        <v>8341</v>
      </c>
      <c r="R1743" t="s">
        <v>8342</v>
      </c>
      <c r="S1743" s="10">
        <f t="shared" si="164"/>
        <v>42120.419803240737</v>
      </c>
      <c r="T1743" s="10">
        <f t="shared" si="165"/>
        <v>42165.419803240737</v>
      </c>
      <c r="U1743" s="9">
        <f t="shared" si="166"/>
        <v>45</v>
      </c>
      <c r="V1743">
        <f>D1743*VLOOKUP(H1743,CURR,2)</f>
        <v>1536</v>
      </c>
      <c r="W1743">
        <f>E1743*VLOOKUP(H1743,CURR,2)</f>
        <v>1702.4</v>
      </c>
      <c r="X1743" s="11">
        <f t="shared" si="167"/>
        <v>1.1083333333333334</v>
      </c>
    </row>
    <row r="1744" spans="1:2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9">
        <f t="shared" si="163"/>
        <v>63.970588235294116</v>
      </c>
      <c r="Q1744" t="s">
        <v>8341</v>
      </c>
      <c r="R1744" t="s">
        <v>8342</v>
      </c>
      <c r="S1744" s="10">
        <f t="shared" si="164"/>
        <v>42710.668634259258</v>
      </c>
      <c r="T1744" s="10">
        <f t="shared" si="165"/>
        <v>42742.666666666664</v>
      </c>
      <c r="U1744" s="9">
        <f t="shared" si="166"/>
        <v>31</v>
      </c>
      <c r="V1744">
        <f>D1744*VLOOKUP(H1744,CURR,2)</f>
        <v>2000</v>
      </c>
      <c r="W1744">
        <f>E1744*VLOOKUP(H1744,CURR,2)</f>
        <v>2175</v>
      </c>
      <c r="X1744" s="11">
        <f t="shared" si="167"/>
        <v>1.0874999999999999</v>
      </c>
    </row>
    <row r="1745" spans="1:2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9">
        <f t="shared" si="163"/>
        <v>89.925373134328353</v>
      </c>
      <c r="Q1745" t="s">
        <v>8341</v>
      </c>
      <c r="R1745" t="s">
        <v>8342</v>
      </c>
      <c r="S1745" s="10">
        <f t="shared" si="164"/>
        <v>42586.717303240737</v>
      </c>
      <c r="T1745" s="10">
        <f t="shared" si="165"/>
        <v>42608.957638888889</v>
      </c>
      <c r="U1745" s="9">
        <f t="shared" si="166"/>
        <v>22</v>
      </c>
      <c r="V1745">
        <f>D1745*VLOOKUP(H1745,CURR,2)</f>
        <v>6000</v>
      </c>
      <c r="W1745">
        <f>E1745*VLOOKUP(H1745,CURR,2)</f>
        <v>6025</v>
      </c>
      <c r="X1745" s="11">
        <f t="shared" si="167"/>
        <v>1.0041666666666667</v>
      </c>
    </row>
    <row r="1746" spans="1:2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9">
        <f t="shared" si="163"/>
        <v>93.071428571428569</v>
      </c>
      <c r="Q1746" t="s">
        <v>8341</v>
      </c>
      <c r="R1746" t="s">
        <v>8342</v>
      </c>
      <c r="S1746" s="10">
        <f t="shared" si="164"/>
        <v>42026.396724537037</v>
      </c>
      <c r="T1746" s="10">
        <f t="shared" si="165"/>
        <v>42071.355057870365</v>
      </c>
      <c r="U1746" s="9">
        <f t="shared" si="166"/>
        <v>44</v>
      </c>
      <c r="V1746">
        <f>D1746*VLOOKUP(H1746,CURR,2)</f>
        <v>7040</v>
      </c>
      <c r="W1746">
        <f>E1746*VLOOKUP(H1746,CURR,2)</f>
        <v>8339.2000000000007</v>
      </c>
      <c r="X1746" s="11">
        <f t="shared" si="167"/>
        <v>1.1845454545454546</v>
      </c>
    </row>
    <row r="1747" spans="1:2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9">
        <f t="shared" si="163"/>
        <v>89.674157303370791</v>
      </c>
      <c r="Q1747" t="s">
        <v>8341</v>
      </c>
      <c r="R1747" t="s">
        <v>8342</v>
      </c>
      <c r="S1747" s="10">
        <f t="shared" si="164"/>
        <v>42690.051365740735</v>
      </c>
      <c r="T1747" s="10">
        <f t="shared" si="165"/>
        <v>42725.874999999993</v>
      </c>
      <c r="U1747" s="9">
        <f t="shared" si="166"/>
        <v>35</v>
      </c>
      <c r="V1747">
        <f>D1747*VLOOKUP(H1747,CURR,2)</f>
        <v>7000</v>
      </c>
      <c r="W1747">
        <f>E1747*VLOOKUP(H1747,CURR,2)</f>
        <v>7981</v>
      </c>
      <c r="X1747" s="11">
        <f t="shared" si="167"/>
        <v>1.1401428571428571</v>
      </c>
    </row>
    <row r="1748" spans="1:2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9">
        <f t="shared" si="163"/>
        <v>207.61682242990653</v>
      </c>
      <c r="Q1748" t="s">
        <v>8341</v>
      </c>
      <c r="R1748" t="s">
        <v>8342</v>
      </c>
      <c r="S1748" s="10">
        <f t="shared" si="164"/>
        <v>42667.968368055554</v>
      </c>
      <c r="T1748" s="10">
        <f t="shared" si="165"/>
        <v>42697.874999999993</v>
      </c>
      <c r="U1748" s="9">
        <f t="shared" si="166"/>
        <v>29</v>
      </c>
      <c r="V1748">
        <f>D1748*VLOOKUP(H1748,CURR,2)</f>
        <v>15000</v>
      </c>
      <c r="W1748">
        <f>E1748*VLOOKUP(H1748,CURR,2)</f>
        <v>22215</v>
      </c>
      <c r="X1748" s="11">
        <f t="shared" si="167"/>
        <v>1.4810000000000001</v>
      </c>
    </row>
    <row r="1749" spans="1:2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9">
        <f t="shared" si="163"/>
        <v>59.408805031446541</v>
      </c>
      <c r="Q1749" t="s">
        <v>8341</v>
      </c>
      <c r="R1749" t="s">
        <v>8342</v>
      </c>
      <c r="S1749" s="10">
        <f t="shared" si="164"/>
        <v>42292.22719907407</v>
      </c>
      <c r="T1749" s="10">
        <f t="shared" si="165"/>
        <v>42321.416666666664</v>
      </c>
      <c r="U1749" s="9">
        <f t="shared" si="166"/>
        <v>29</v>
      </c>
      <c r="V1749">
        <f>D1749*VLOOKUP(H1749,CURR,2)</f>
        <v>11520</v>
      </c>
      <c r="W1749">
        <f>E1749*VLOOKUP(H1749,CURR,2)</f>
        <v>12090.880000000001</v>
      </c>
      <c r="X1749" s="11">
        <f t="shared" si="167"/>
        <v>1.0495555555555556</v>
      </c>
    </row>
    <row r="1750" spans="1:2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9">
        <f t="shared" si="163"/>
        <v>358.97237569060775</v>
      </c>
      <c r="Q1750" t="s">
        <v>8341</v>
      </c>
      <c r="R1750" t="s">
        <v>8342</v>
      </c>
      <c r="S1750" s="10">
        <f t="shared" si="164"/>
        <v>42219.742395833331</v>
      </c>
      <c r="T1750" s="10">
        <f t="shared" si="165"/>
        <v>42249.742395833331</v>
      </c>
      <c r="U1750" s="9">
        <f t="shared" si="166"/>
        <v>30</v>
      </c>
      <c r="V1750">
        <f>D1750*VLOOKUP(H1750,CURR,2)</f>
        <v>38000</v>
      </c>
      <c r="W1750">
        <f>E1750*VLOOKUP(H1750,CURR,2)</f>
        <v>49380.24</v>
      </c>
      <c r="X1750" s="11">
        <f t="shared" si="167"/>
        <v>1.29948</v>
      </c>
    </row>
    <row r="1751" spans="1:2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9">
        <f t="shared" si="163"/>
        <v>94.736641221374043</v>
      </c>
      <c r="Q1751" t="s">
        <v>8341</v>
      </c>
      <c r="R1751" t="s">
        <v>8342</v>
      </c>
      <c r="S1751" s="10">
        <f t="shared" si="164"/>
        <v>42758.767604166664</v>
      </c>
      <c r="T1751" s="10">
        <f t="shared" si="165"/>
        <v>42795.583333333336</v>
      </c>
      <c r="U1751" s="9">
        <f t="shared" si="166"/>
        <v>36</v>
      </c>
      <c r="V1751">
        <f>D1751*VLOOKUP(H1751,CURR,2)</f>
        <v>11356.499999999998</v>
      </c>
      <c r="W1751">
        <f>E1751*VLOOKUP(H1751,CURR,2)</f>
        <v>14023.864999999998</v>
      </c>
      <c r="X1751" s="11">
        <f t="shared" si="167"/>
        <v>1.2348756218905472</v>
      </c>
    </row>
    <row r="1752" spans="1:2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9">
        <f t="shared" si="163"/>
        <v>80.647999999999996</v>
      </c>
      <c r="Q1752" t="s">
        <v>8341</v>
      </c>
      <c r="R1752" t="s">
        <v>8342</v>
      </c>
      <c r="S1752" s="10">
        <f t="shared" si="164"/>
        <v>42454.628518518519</v>
      </c>
      <c r="T1752" s="10">
        <f t="shared" si="165"/>
        <v>42479.628518518519</v>
      </c>
      <c r="U1752" s="9">
        <f t="shared" si="166"/>
        <v>25</v>
      </c>
      <c r="V1752">
        <f>D1752*VLOOKUP(H1752,CURR,2)</f>
        <v>5000</v>
      </c>
      <c r="W1752">
        <f>E1752*VLOOKUP(H1752,CURR,2)</f>
        <v>10081</v>
      </c>
      <c r="X1752" s="11">
        <f t="shared" si="167"/>
        <v>2.0162</v>
      </c>
    </row>
    <row r="1753" spans="1:2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9">
        <f t="shared" si="163"/>
        <v>168.68852459016392</v>
      </c>
      <c r="Q1753" t="s">
        <v>8341</v>
      </c>
      <c r="R1753" t="s">
        <v>8342</v>
      </c>
      <c r="S1753" s="10">
        <f t="shared" si="164"/>
        <v>42052.573182870365</v>
      </c>
      <c r="T1753" s="10">
        <f t="shared" si="165"/>
        <v>42082.5315162037</v>
      </c>
      <c r="U1753" s="9">
        <f t="shared" si="166"/>
        <v>29</v>
      </c>
      <c r="V1753">
        <f>D1753*VLOOKUP(H1753,CURR,2)</f>
        <v>10000</v>
      </c>
      <c r="W1753">
        <f>E1753*VLOOKUP(H1753,CURR,2)</f>
        <v>10290</v>
      </c>
      <c r="X1753" s="11">
        <f t="shared" si="167"/>
        <v>1.0289999999999999</v>
      </c>
    </row>
    <row r="1754" spans="1:2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9">
        <f t="shared" si="163"/>
        <v>34.68888888888889</v>
      </c>
      <c r="Q1754" t="s">
        <v>8341</v>
      </c>
      <c r="R1754" t="s">
        <v>8342</v>
      </c>
      <c r="S1754" s="10">
        <f t="shared" si="164"/>
        <v>42627.044930555552</v>
      </c>
      <c r="T1754" s="10">
        <f t="shared" si="165"/>
        <v>42657.044930555552</v>
      </c>
      <c r="U1754" s="9">
        <f t="shared" si="166"/>
        <v>30</v>
      </c>
      <c r="V1754">
        <f>D1754*VLOOKUP(H1754,CURR,2)</f>
        <v>1536</v>
      </c>
      <c r="W1754">
        <f>E1754*VLOOKUP(H1754,CURR,2)</f>
        <v>3996.1600000000003</v>
      </c>
      <c r="X1754" s="11">
        <f t="shared" si="167"/>
        <v>2.601666666666667</v>
      </c>
    </row>
    <row r="1755" spans="1:2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9">
        <f t="shared" si="163"/>
        <v>462.85714285714283</v>
      </c>
      <c r="Q1755" t="s">
        <v>8341</v>
      </c>
      <c r="R1755" t="s">
        <v>8342</v>
      </c>
      <c r="S1755" s="10">
        <f t="shared" si="164"/>
        <v>42420.541296296295</v>
      </c>
      <c r="T1755" s="10">
        <f t="shared" si="165"/>
        <v>42450.499629629623</v>
      </c>
      <c r="U1755" s="9">
        <f t="shared" si="166"/>
        <v>29</v>
      </c>
      <c r="V1755">
        <f>D1755*VLOOKUP(H1755,CURR,2)</f>
        <v>2250</v>
      </c>
      <c r="W1755">
        <f>E1755*VLOOKUP(H1755,CURR,2)</f>
        <v>2430</v>
      </c>
      <c r="X1755" s="11">
        <f t="shared" si="167"/>
        <v>1.08</v>
      </c>
    </row>
    <row r="1756" spans="1:2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9">
        <f t="shared" si="163"/>
        <v>104.38888888888889</v>
      </c>
      <c r="Q1756" t="s">
        <v>8341</v>
      </c>
      <c r="R1756" t="s">
        <v>8342</v>
      </c>
      <c r="S1756" s="10">
        <f t="shared" si="164"/>
        <v>42067.668437499997</v>
      </c>
      <c r="T1756" s="10">
        <f t="shared" si="165"/>
        <v>42097.626770833333</v>
      </c>
      <c r="U1756" s="9">
        <f t="shared" si="166"/>
        <v>29</v>
      </c>
      <c r="V1756">
        <f>D1756*VLOOKUP(H1756,CURR,2)</f>
        <v>6460</v>
      </c>
      <c r="W1756">
        <f>E1756*VLOOKUP(H1756,CURR,2)</f>
        <v>7140.2</v>
      </c>
      <c r="X1756" s="11">
        <f t="shared" si="167"/>
        <v>1.1052941176470588</v>
      </c>
    </row>
    <row r="1757" spans="1:2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9">
        <f t="shared" si="163"/>
        <v>7.5</v>
      </c>
      <c r="Q1757" t="s">
        <v>8341</v>
      </c>
      <c r="R1757" t="s">
        <v>8342</v>
      </c>
      <c r="S1757" s="10">
        <f t="shared" si="164"/>
        <v>42252.580567129626</v>
      </c>
      <c r="T1757" s="10">
        <f t="shared" si="165"/>
        <v>42282.580567129626</v>
      </c>
      <c r="U1757" s="9">
        <f t="shared" si="166"/>
        <v>30</v>
      </c>
      <c r="V1757">
        <f>D1757*VLOOKUP(H1757,CURR,2)</f>
        <v>25</v>
      </c>
      <c r="W1757">
        <f>E1757*VLOOKUP(H1757,CURR,2)</f>
        <v>30</v>
      </c>
      <c r="X1757" s="11">
        <f t="shared" si="167"/>
        <v>1.2</v>
      </c>
    </row>
    <row r="1758" spans="1:2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9">
        <f t="shared" si="163"/>
        <v>47.13</v>
      </c>
      <c r="Q1758" t="s">
        <v>8341</v>
      </c>
      <c r="R1758" t="s">
        <v>8342</v>
      </c>
      <c r="S1758" s="10">
        <f t="shared" si="164"/>
        <v>42570.959131944437</v>
      </c>
      <c r="T1758" s="10">
        <f t="shared" si="165"/>
        <v>42610.959131944437</v>
      </c>
      <c r="U1758" s="9">
        <f t="shared" si="166"/>
        <v>40</v>
      </c>
      <c r="V1758">
        <f>D1758*VLOOKUP(H1758,CURR,2)</f>
        <v>5500</v>
      </c>
      <c r="W1758">
        <f>E1758*VLOOKUP(H1758,CURR,2)</f>
        <v>5655.6</v>
      </c>
      <c r="X1758" s="11">
        <f t="shared" si="167"/>
        <v>1.0282909090909091</v>
      </c>
    </row>
    <row r="1759" spans="1:2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9">
        <f t="shared" si="163"/>
        <v>414.28571428571428</v>
      </c>
      <c r="Q1759" t="s">
        <v>8341</v>
      </c>
      <c r="R1759" t="s">
        <v>8342</v>
      </c>
      <c r="S1759" s="10">
        <f t="shared" si="164"/>
        <v>42733.619016203702</v>
      </c>
      <c r="T1759" s="10">
        <f t="shared" si="165"/>
        <v>42763.603472222218</v>
      </c>
      <c r="U1759" s="9">
        <f t="shared" si="166"/>
        <v>29</v>
      </c>
      <c r="V1759">
        <f>D1759*VLOOKUP(H1759,CURR,2)</f>
        <v>5000</v>
      </c>
      <c r="W1759">
        <f>E1759*VLOOKUP(H1759,CURR,2)</f>
        <v>5800</v>
      </c>
      <c r="X1759" s="11">
        <f t="shared" si="167"/>
        <v>1.1599999999999999</v>
      </c>
    </row>
    <row r="1760" spans="1:2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9">
        <f t="shared" si="163"/>
        <v>42.481481481481481</v>
      </c>
      <c r="Q1760" t="s">
        <v>8341</v>
      </c>
      <c r="R1760" t="s">
        <v>8342</v>
      </c>
      <c r="S1760" s="10">
        <f t="shared" si="164"/>
        <v>42505.74759259259</v>
      </c>
      <c r="T1760" s="10">
        <f t="shared" si="165"/>
        <v>42565.74759259259</v>
      </c>
      <c r="U1760" s="9">
        <f t="shared" si="166"/>
        <v>60</v>
      </c>
      <c r="V1760">
        <f>D1760*VLOOKUP(H1760,CURR,2)</f>
        <v>1000</v>
      </c>
      <c r="W1760">
        <f>E1760*VLOOKUP(H1760,CURR,2)</f>
        <v>1147</v>
      </c>
      <c r="X1760" s="11">
        <f t="shared" si="167"/>
        <v>1.147</v>
      </c>
    </row>
    <row r="1761" spans="1:2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9">
        <f t="shared" si="163"/>
        <v>108.77551020408163</v>
      </c>
      <c r="Q1761" t="s">
        <v>8341</v>
      </c>
      <c r="R1761" t="s">
        <v>8342</v>
      </c>
      <c r="S1761" s="10">
        <f t="shared" si="164"/>
        <v>42068.620706018519</v>
      </c>
      <c r="T1761" s="10">
        <f t="shared" si="165"/>
        <v>42088.579039351847</v>
      </c>
      <c r="U1761" s="9">
        <f t="shared" si="166"/>
        <v>19</v>
      </c>
      <c r="V1761">
        <f>D1761*VLOOKUP(H1761,CURR,2)</f>
        <v>5000</v>
      </c>
      <c r="W1761">
        <f>E1761*VLOOKUP(H1761,CURR,2)</f>
        <v>5330</v>
      </c>
      <c r="X1761" s="11">
        <f t="shared" si="167"/>
        <v>1.0660000000000001</v>
      </c>
    </row>
    <row r="1762" spans="1:2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9">
        <f t="shared" si="163"/>
        <v>81.098039215686271</v>
      </c>
      <c r="Q1762" t="s">
        <v>8341</v>
      </c>
      <c r="R1762" t="s">
        <v>8342</v>
      </c>
      <c r="S1762" s="10">
        <f t="shared" si="164"/>
        <v>42405.464270833334</v>
      </c>
      <c r="T1762" s="10">
        <f t="shared" si="165"/>
        <v>42425.464270833334</v>
      </c>
      <c r="U1762" s="9">
        <f t="shared" si="166"/>
        <v>20</v>
      </c>
      <c r="V1762">
        <f>D1762*VLOOKUP(H1762,CURR,2)</f>
        <v>5000</v>
      </c>
      <c r="W1762">
        <f>E1762*VLOOKUP(H1762,CURR,2)</f>
        <v>8272</v>
      </c>
      <c r="X1762" s="11">
        <f t="shared" si="167"/>
        <v>1.6544000000000001</v>
      </c>
    </row>
    <row r="1763" spans="1:2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9">
        <f t="shared" si="163"/>
        <v>51.666666666666664</v>
      </c>
      <c r="Q1763" t="s">
        <v>8341</v>
      </c>
      <c r="R1763" t="s">
        <v>8342</v>
      </c>
      <c r="S1763" s="10">
        <f t="shared" si="164"/>
        <v>42209.359490740739</v>
      </c>
      <c r="T1763" s="10">
        <f t="shared" si="165"/>
        <v>42259.359490740739</v>
      </c>
      <c r="U1763" s="9">
        <f t="shared" si="166"/>
        <v>50</v>
      </c>
      <c r="V1763">
        <f>D1763*VLOOKUP(H1763,CURR,2)</f>
        <v>128</v>
      </c>
      <c r="W1763">
        <f>E1763*VLOOKUP(H1763,CURR,2)</f>
        <v>198.4</v>
      </c>
      <c r="X1763" s="11">
        <f t="shared" si="167"/>
        <v>1.55</v>
      </c>
    </row>
    <row r="1764" spans="1:2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9">
        <f t="shared" si="163"/>
        <v>35.4</v>
      </c>
      <c r="Q1764" t="s">
        <v>8341</v>
      </c>
      <c r="R1764" t="s">
        <v>8342</v>
      </c>
      <c r="S1764" s="10">
        <f t="shared" si="164"/>
        <v>42410.773668981477</v>
      </c>
      <c r="T1764" s="10">
        <f t="shared" si="165"/>
        <v>42440.773668981477</v>
      </c>
      <c r="U1764" s="9">
        <f t="shared" si="166"/>
        <v>30</v>
      </c>
      <c r="V1764">
        <f>D1764*VLOOKUP(H1764,CURR,2)</f>
        <v>100</v>
      </c>
      <c r="W1764">
        <f>E1764*VLOOKUP(H1764,CURR,2)</f>
        <v>885</v>
      </c>
      <c r="X1764" s="11">
        <f t="shared" si="167"/>
        <v>8.85</v>
      </c>
    </row>
    <row r="1765" spans="1:2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9">
        <f t="shared" si="163"/>
        <v>103.63559322033899</v>
      </c>
      <c r="Q1765" t="s">
        <v>8341</v>
      </c>
      <c r="R1765" t="s">
        <v>8342</v>
      </c>
      <c r="S1765" s="10">
        <f t="shared" si="164"/>
        <v>42636.660185185181</v>
      </c>
      <c r="T1765" s="10">
        <f t="shared" si="165"/>
        <v>42666.660185185181</v>
      </c>
      <c r="U1765" s="9">
        <f t="shared" si="166"/>
        <v>30</v>
      </c>
      <c r="V1765">
        <f>D1765*VLOOKUP(H1765,CURR,2)</f>
        <v>12000</v>
      </c>
      <c r="W1765">
        <f>E1765*VLOOKUP(H1765,CURR,2)</f>
        <v>12229</v>
      </c>
      <c r="X1765" s="11">
        <f t="shared" si="167"/>
        <v>1.0190833333333333</v>
      </c>
    </row>
    <row r="1766" spans="1:2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9">
        <f t="shared" si="163"/>
        <v>55.282051282051285</v>
      </c>
      <c r="Q1766" t="s">
        <v>8341</v>
      </c>
      <c r="R1766" t="s">
        <v>8342</v>
      </c>
      <c r="S1766" s="10">
        <f t="shared" si="164"/>
        <v>41825.27753472222</v>
      </c>
      <c r="T1766" s="10">
        <f t="shared" si="165"/>
        <v>41854.27753472222</v>
      </c>
      <c r="U1766" s="9">
        <f t="shared" si="166"/>
        <v>29</v>
      </c>
      <c r="V1766">
        <f>D1766*VLOOKUP(H1766,CURR,2)</f>
        <v>14080</v>
      </c>
      <c r="W1766">
        <f>E1766*VLOOKUP(H1766,CURR,2)</f>
        <v>2759.68</v>
      </c>
      <c r="X1766" s="11">
        <f t="shared" si="167"/>
        <v>0.19599999999999998</v>
      </c>
    </row>
    <row r="1767" spans="1:2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9">
        <f t="shared" si="163"/>
        <v>72.16970873786407</v>
      </c>
      <c r="Q1767" t="s">
        <v>8341</v>
      </c>
      <c r="R1767" t="s">
        <v>8342</v>
      </c>
      <c r="S1767" s="10">
        <f t="shared" si="164"/>
        <v>41834.772129629629</v>
      </c>
      <c r="T1767" s="10">
        <f t="shared" si="165"/>
        <v>41864.772129629629</v>
      </c>
      <c r="U1767" s="9">
        <f t="shared" si="166"/>
        <v>30</v>
      </c>
      <c r="V1767">
        <f>D1767*VLOOKUP(H1767,CURR,2)</f>
        <v>12500</v>
      </c>
      <c r="W1767">
        <f>E1767*VLOOKUP(H1767,CURR,2)</f>
        <v>7433.48</v>
      </c>
      <c r="X1767" s="11">
        <f t="shared" si="167"/>
        <v>0.59467839999999994</v>
      </c>
    </row>
    <row r="1768" spans="1:2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 t="e">
        <f t="shared" si="163"/>
        <v>#DIV/0!</v>
      </c>
      <c r="Q1768" t="s">
        <v>8341</v>
      </c>
      <c r="R1768" t="s">
        <v>8342</v>
      </c>
      <c r="S1768" s="10">
        <f t="shared" si="164"/>
        <v>41855.65148148148</v>
      </c>
      <c r="T1768" s="10">
        <f t="shared" si="165"/>
        <v>41876.65148148148</v>
      </c>
      <c r="U1768" s="9">
        <f t="shared" si="166"/>
        <v>21</v>
      </c>
      <c r="V1768">
        <f>D1768*VLOOKUP(H1768,CURR,2)</f>
        <v>1080</v>
      </c>
      <c r="W1768">
        <f>E1768*VLOOKUP(H1768,CURR,2)</f>
        <v>0</v>
      </c>
      <c r="X1768" s="11">
        <f t="shared" si="167"/>
        <v>0</v>
      </c>
    </row>
    <row r="1769" spans="1:2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9">
        <f t="shared" si="163"/>
        <v>58.615384615384613</v>
      </c>
      <c r="Q1769" t="s">
        <v>8341</v>
      </c>
      <c r="R1769" t="s">
        <v>8342</v>
      </c>
      <c r="S1769" s="10">
        <f t="shared" si="164"/>
        <v>41824.450046296297</v>
      </c>
      <c r="T1769" s="10">
        <f t="shared" si="165"/>
        <v>41854.450046296297</v>
      </c>
      <c r="U1769" s="9">
        <f t="shared" si="166"/>
        <v>30</v>
      </c>
      <c r="V1769">
        <f>D1769*VLOOKUP(H1769,CURR,2)</f>
        <v>5000</v>
      </c>
      <c r="W1769">
        <f>E1769*VLOOKUP(H1769,CURR,2)</f>
        <v>2286</v>
      </c>
      <c r="X1769" s="11">
        <f t="shared" si="167"/>
        <v>0.4572</v>
      </c>
    </row>
    <row r="1770" spans="1:2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9">
        <f t="shared" si="163"/>
        <v>12.466666666666667</v>
      </c>
      <c r="Q1770" t="s">
        <v>8341</v>
      </c>
      <c r="R1770" t="s">
        <v>8342</v>
      </c>
      <c r="S1770" s="10">
        <f t="shared" si="164"/>
        <v>41849.352361111109</v>
      </c>
      <c r="T1770" s="10">
        <f t="shared" si="165"/>
        <v>41909.352361111109</v>
      </c>
      <c r="U1770" s="9">
        <f t="shared" si="166"/>
        <v>60</v>
      </c>
      <c r="V1770">
        <f>D1770*VLOOKUP(H1770,CURR,2)</f>
        <v>5000</v>
      </c>
      <c r="W1770">
        <f>E1770*VLOOKUP(H1770,CURR,2)</f>
        <v>187</v>
      </c>
      <c r="X1770" s="11">
        <f t="shared" si="167"/>
        <v>3.7400000000000003E-2</v>
      </c>
    </row>
    <row r="1771" spans="1:2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9">
        <f t="shared" si="163"/>
        <v>49.136363636363633</v>
      </c>
      <c r="Q1771" t="s">
        <v>8341</v>
      </c>
      <c r="R1771" t="s">
        <v>8342</v>
      </c>
      <c r="S1771" s="10">
        <f t="shared" si="164"/>
        <v>41987.610636574071</v>
      </c>
      <c r="T1771" s="10">
        <f t="shared" si="165"/>
        <v>42017.610636574071</v>
      </c>
      <c r="U1771" s="9">
        <f t="shared" si="166"/>
        <v>30</v>
      </c>
      <c r="V1771">
        <f>D1771*VLOOKUP(H1771,CURR,2)</f>
        <v>40000</v>
      </c>
      <c r="W1771">
        <f>E1771*VLOOKUP(H1771,CURR,2)</f>
        <v>1081</v>
      </c>
      <c r="X1771" s="11">
        <f t="shared" si="167"/>
        <v>2.7025E-2</v>
      </c>
    </row>
    <row r="1772" spans="1:2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9">
        <f t="shared" si="163"/>
        <v>150.5</v>
      </c>
      <c r="Q1772" t="s">
        <v>8341</v>
      </c>
      <c r="R1772" t="s">
        <v>8342</v>
      </c>
      <c r="S1772" s="10">
        <f t="shared" si="164"/>
        <v>41891.571689814817</v>
      </c>
      <c r="T1772" s="10">
        <f t="shared" si="165"/>
        <v>41926.571689814817</v>
      </c>
      <c r="U1772" s="9">
        <f t="shared" si="166"/>
        <v>35</v>
      </c>
      <c r="V1772">
        <f>D1772*VLOOKUP(H1772,CURR,2)</f>
        <v>24500</v>
      </c>
      <c r="W1772">
        <f>E1772*VLOOKUP(H1772,CURR,2)</f>
        <v>13846</v>
      </c>
      <c r="X1772" s="11">
        <f t="shared" si="167"/>
        <v>0.56514285714285717</v>
      </c>
    </row>
    <row r="1773" spans="1:2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9">
        <f t="shared" si="163"/>
        <v>35.799999999999997</v>
      </c>
      <c r="Q1773" t="s">
        <v>8341</v>
      </c>
      <c r="R1773" t="s">
        <v>8342</v>
      </c>
      <c r="S1773" s="10">
        <f t="shared" si="164"/>
        <v>41905.771296296291</v>
      </c>
      <c r="T1773" s="10">
        <f t="shared" si="165"/>
        <v>41935.771296296291</v>
      </c>
      <c r="U1773" s="9">
        <f t="shared" si="166"/>
        <v>30</v>
      </c>
      <c r="V1773">
        <f>D1773*VLOOKUP(H1773,CURR,2)</f>
        <v>5376</v>
      </c>
      <c r="W1773">
        <f>E1773*VLOOKUP(H1773,CURR,2)</f>
        <v>1145.6000000000001</v>
      </c>
      <c r="X1773" s="11">
        <f t="shared" si="167"/>
        <v>0.21309523809523812</v>
      </c>
    </row>
    <row r="1774" spans="1:2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9">
        <f t="shared" si="163"/>
        <v>45.157894736842103</v>
      </c>
      <c r="Q1774" t="s">
        <v>8341</v>
      </c>
      <c r="R1774" t="s">
        <v>8342</v>
      </c>
      <c r="S1774" s="10">
        <f t="shared" si="164"/>
        <v>41766.509675925925</v>
      </c>
      <c r="T1774" s="10">
        <f t="shared" si="165"/>
        <v>41826.509675925925</v>
      </c>
      <c r="U1774" s="9">
        <f t="shared" si="166"/>
        <v>60</v>
      </c>
      <c r="V1774">
        <f>D1774*VLOOKUP(H1774,CURR,2)</f>
        <v>7040</v>
      </c>
      <c r="W1774">
        <f>E1774*VLOOKUP(H1774,CURR,2)</f>
        <v>1098.24</v>
      </c>
      <c r="X1774" s="11">
        <f t="shared" si="167"/>
        <v>0.156</v>
      </c>
    </row>
    <row r="1775" spans="1:2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9">
        <f t="shared" si="163"/>
        <v>98.78947368421052</v>
      </c>
      <c r="Q1775" t="s">
        <v>8341</v>
      </c>
      <c r="R1775" t="s">
        <v>8342</v>
      </c>
      <c r="S1775" s="10">
        <f t="shared" si="164"/>
        <v>41978.552060185182</v>
      </c>
      <c r="T1775" s="10">
        <f t="shared" si="165"/>
        <v>42023.552060185182</v>
      </c>
      <c r="U1775" s="9">
        <f t="shared" si="166"/>
        <v>45</v>
      </c>
      <c r="V1775">
        <f>D1775*VLOOKUP(H1775,CURR,2)</f>
        <v>30000</v>
      </c>
      <c r="W1775">
        <f>E1775*VLOOKUP(H1775,CURR,2)</f>
        <v>1877</v>
      </c>
      <c r="X1775" s="11">
        <f t="shared" si="167"/>
        <v>6.2566666666666673E-2</v>
      </c>
    </row>
    <row r="1776" spans="1:2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9">
        <f t="shared" si="163"/>
        <v>88.307692307692307</v>
      </c>
      <c r="Q1776" t="s">
        <v>8341</v>
      </c>
      <c r="R1776" t="s">
        <v>8342</v>
      </c>
      <c r="S1776" s="10">
        <f t="shared" si="164"/>
        <v>41930.010324074072</v>
      </c>
      <c r="T1776" s="10">
        <f t="shared" si="165"/>
        <v>41972.415972222218</v>
      </c>
      <c r="U1776" s="9">
        <f t="shared" si="166"/>
        <v>42</v>
      </c>
      <c r="V1776">
        <f>D1776*VLOOKUP(H1776,CURR,2)</f>
        <v>2500</v>
      </c>
      <c r="W1776">
        <f>E1776*VLOOKUP(H1776,CURR,2)</f>
        <v>1148</v>
      </c>
      <c r="X1776" s="11">
        <f t="shared" si="167"/>
        <v>0.4592</v>
      </c>
    </row>
    <row r="1777" spans="1:2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9">
        <f t="shared" si="163"/>
        <v>170.62903225806451</v>
      </c>
      <c r="Q1777" t="s">
        <v>8341</v>
      </c>
      <c r="R1777" t="s">
        <v>8342</v>
      </c>
      <c r="S1777" s="10">
        <f t="shared" si="164"/>
        <v>41891.768055555549</v>
      </c>
      <c r="T1777" s="10">
        <f t="shared" si="165"/>
        <v>41936.768055555549</v>
      </c>
      <c r="U1777" s="9">
        <f t="shared" si="166"/>
        <v>45</v>
      </c>
      <c r="V1777">
        <f>D1777*VLOOKUP(H1777,CURR,2)</f>
        <v>32500</v>
      </c>
      <c r="W1777">
        <f>E1777*VLOOKUP(H1777,CURR,2)</f>
        <v>21158</v>
      </c>
      <c r="X1777" s="11">
        <f t="shared" si="167"/>
        <v>0.65101538461538466</v>
      </c>
    </row>
    <row r="1778" spans="1:2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9">
        <f t="shared" si="163"/>
        <v>83.75</v>
      </c>
      <c r="Q1778" t="s">
        <v>8341</v>
      </c>
      <c r="R1778" t="s">
        <v>8342</v>
      </c>
      <c r="S1778" s="10">
        <f t="shared" si="164"/>
        <v>41905.748506944445</v>
      </c>
      <c r="T1778" s="10">
        <f t="shared" si="165"/>
        <v>41941.748506944445</v>
      </c>
      <c r="U1778" s="9">
        <f t="shared" si="166"/>
        <v>36</v>
      </c>
      <c r="V1778">
        <f>D1778*VLOOKUP(H1778,CURR,2)</f>
        <v>6400</v>
      </c>
      <c r="W1778">
        <f>E1778*VLOOKUP(H1778,CURR,2)</f>
        <v>428.8</v>
      </c>
      <c r="X1778" s="11">
        <f t="shared" si="167"/>
        <v>6.7000000000000004E-2</v>
      </c>
    </row>
    <row r="1779" spans="1:2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9">
        <f t="shared" si="163"/>
        <v>65.099999999999994</v>
      </c>
      <c r="Q1779" t="s">
        <v>8341</v>
      </c>
      <c r="R1779" t="s">
        <v>8342</v>
      </c>
      <c r="S1779" s="10">
        <f t="shared" si="164"/>
        <v>42025.14876157407</v>
      </c>
      <c r="T1779" s="10">
        <f t="shared" si="165"/>
        <v>42055.14876157407</v>
      </c>
      <c r="U1779" s="9">
        <f t="shared" si="166"/>
        <v>30</v>
      </c>
      <c r="V1779">
        <f>D1779*VLOOKUP(H1779,CURR,2)</f>
        <v>5423.9999999999991</v>
      </c>
      <c r="W1779">
        <f>E1779*VLOOKUP(H1779,CURR,2)</f>
        <v>735.62999999999988</v>
      </c>
      <c r="X1779" s="11">
        <f t="shared" si="167"/>
        <v>0.135625</v>
      </c>
    </row>
    <row r="1780" spans="1:2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9">
        <f t="shared" si="163"/>
        <v>66.333333333333329</v>
      </c>
      <c r="Q1780" t="s">
        <v>8341</v>
      </c>
      <c r="R1780" t="s">
        <v>8342</v>
      </c>
      <c r="S1780" s="10">
        <f t="shared" si="164"/>
        <v>42045.655034722215</v>
      </c>
      <c r="T1780" s="10">
        <f t="shared" si="165"/>
        <v>42090.613368055558</v>
      </c>
      <c r="U1780" s="9">
        <f t="shared" si="166"/>
        <v>44</v>
      </c>
      <c r="V1780">
        <f>D1780*VLOOKUP(H1780,CURR,2)</f>
        <v>50000</v>
      </c>
      <c r="W1780">
        <f>E1780*VLOOKUP(H1780,CURR,2)</f>
        <v>995</v>
      </c>
      <c r="X1780" s="11">
        <f t="shared" si="167"/>
        <v>1.9900000000000001E-2</v>
      </c>
    </row>
    <row r="1781" spans="1:2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9">
        <f t="shared" si="163"/>
        <v>104.89473684210526</v>
      </c>
      <c r="Q1781" t="s">
        <v>8341</v>
      </c>
      <c r="R1781" t="s">
        <v>8342</v>
      </c>
      <c r="S1781" s="10">
        <f t="shared" si="164"/>
        <v>42585.483564814807</v>
      </c>
      <c r="T1781" s="10">
        <f t="shared" si="165"/>
        <v>42615.483564814807</v>
      </c>
      <c r="U1781" s="9">
        <f t="shared" si="166"/>
        <v>30</v>
      </c>
      <c r="V1781">
        <f>D1781*VLOOKUP(H1781,CURR,2)</f>
        <v>11000</v>
      </c>
      <c r="W1781">
        <f>E1781*VLOOKUP(H1781,CURR,2)</f>
        <v>3986</v>
      </c>
      <c r="X1781" s="11">
        <f t="shared" si="167"/>
        <v>0.36236363636363639</v>
      </c>
    </row>
    <row r="1782" spans="1:2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9">
        <f t="shared" si="163"/>
        <v>78.440789473684205</v>
      </c>
      <c r="Q1782" t="s">
        <v>8341</v>
      </c>
      <c r="R1782" t="s">
        <v>8342</v>
      </c>
      <c r="S1782" s="10">
        <f t="shared" si="164"/>
        <v>42493.392476851848</v>
      </c>
      <c r="T1782" s="10">
        <f t="shared" si="165"/>
        <v>42553.392476851848</v>
      </c>
      <c r="U1782" s="9">
        <f t="shared" si="166"/>
        <v>60</v>
      </c>
      <c r="V1782">
        <f>D1782*VLOOKUP(H1782,CURR,2)</f>
        <v>30000</v>
      </c>
      <c r="W1782">
        <f>E1782*VLOOKUP(H1782,CURR,2)</f>
        <v>11923</v>
      </c>
      <c r="X1782" s="11">
        <f t="shared" si="167"/>
        <v>0.39743333333333336</v>
      </c>
    </row>
    <row r="1783" spans="1:2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9">
        <f t="shared" si="163"/>
        <v>59.041666666666664</v>
      </c>
      <c r="Q1783" t="s">
        <v>8341</v>
      </c>
      <c r="R1783" t="s">
        <v>8342</v>
      </c>
      <c r="S1783" s="10">
        <f t="shared" si="164"/>
        <v>42597.409085648142</v>
      </c>
      <c r="T1783" s="10">
        <f t="shared" si="165"/>
        <v>42628.409085648142</v>
      </c>
      <c r="U1783" s="9">
        <f t="shared" si="166"/>
        <v>31</v>
      </c>
      <c r="V1783">
        <f>D1783*VLOOKUP(H1783,CURR,2)</f>
        <v>5500</v>
      </c>
      <c r="W1783">
        <f>E1783*VLOOKUP(H1783,CURR,2)</f>
        <v>1417</v>
      </c>
      <c r="X1783" s="11">
        <f t="shared" si="167"/>
        <v>0.25763636363636366</v>
      </c>
    </row>
    <row r="1784" spans="1:2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9">
        <f t="shared" si="163"/>
        <v>71.34210526315789</v>
      </c>
      <c r="Q1784" t="s">
        <v>8341</v>
      </c>
      <c r="R1784" t="s">
        <v>8342</v>
      </c>
      <c r="S1784" s="10">
        <f t="shared" si="164"/>
        <v>42388.366770833331</v>
      </c>
      <c r="T1784" s="10">
        <f t="shared" si="165"/>
        <v>42421.366770833331</v>
      </c>
      <c r="U1784" s="9">
        <f t="shared" si="166"/>
        <v>33</v>
      </c>
      <c r="V1784">
        <f>D1784*VLOOKUP(H1784,CURR,2)</f>
        <v>35000</v>
      </c>
      <c r="W1784">
        <f>E1784*VLOOKUP(H1784,CURR,2)</f>
        <v>5422</v>
      </c>
      <c r="X1784" s="11">
        <f t="shared" si="167"/>
        <v>0.15491428571428573</v>
      </c>
    </row>
    <row r="1785" spans="1:2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9">
        <f t="shared" si="163"/>
        <v>51.227027027027027</v>
      </c>
      <c r="Q1785" t="s">
        <v>8341</v>
      </c>
      <c r="R1785" t="s">
        <v>8342</v>
      </c>
      <c r="S1785" s="10">
        <f t="shared" si="164"/>
        <v>42115.741643518515</v>
      </c>
      <c r="T1785" s="10">
        <f t="shared" si="165"/>
        <v>42145.741643518515</v>
      </c>
      <c r="U1785" s="9">
        <f t="shared" si="166"/>
        <v>30</v>
      </c>
      <c r="V1785">
        <f>D1785*VLOOKUP(H1785,CURR,2)</f>
        <v>40000</v>
      </c>
      <c r="W1785">
        <f>E1785*VLOOKUP(H1785,CURR,2)</f>
        <v>9477</v>
      </c>
      <c r="X1785" s="11">
        <f t="shared" si="167"/>
        <v>0.236925</v>
      </c>
    </row>
    <row r="1786" spans="1:2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9">
        <f t="shared" si="163"/>
        <v>60.242424242424242</v>
      </c>
      <c r="Q1786" t="s">
        <v>8341</v>
      </c>
      <c r="R1786" t="s">
        <v>8342</v>
      </c>
      <c r="S1786" s="10">
        <f t="shared" si="164"/>
        <v>42003.447222222218</v>
      </c>
      <c r="T1786" s="10">
        <f t="shared" si="165"/>
        <v>42034.934027777774</v>
      </c>
      <c r="U1786" s="9">
        <f t="shared" si="166"/>
        <v>31</v>
      </c>
      <c r="V1786">
        <f>D1786*VLOOKUP(H1786,CURR,2)</f>
        <v>5000</v>
      </c>
      <c r="W1786">
        <f>E1786*VLOOKUP(H1786,CURR,2)</f>
        <v>1988</v>
      </c>
      <c r="X1786" s="11">
        <f t="shared" si="167"/>
        <v>0.39760000000000001</v>
      </c>
    </row>
    <row r="1787" spans="1:2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9">
        <f t="shared" si="163"/>
        <v>44.935185185185183</v>
      </c>
      <c r="Q1787" t="s">
        <v>8341</v>
      </c>
      <c r="R1787" t="s">
        <v>8342</v>
      </c>
      <c r="S1787" s="10">
        <f t="shared" si="164"/>
        <v>41896.926562499997</v>
      </c>
      <c r="T1787" s="10">
        <f t="shared" si="165"/>
        <v>41927.791666666664</v>
      </c>
      <c r="U1787" s="9">
        <f t="shared" si="166"/>
        <v>30</v>
      </c>
      <c r="V1787">
        <f>D1787*VLOOKUP(H1787,CURR,2)</f>
        <v>24000</v>
      </c>
      <c r="W1787">
        <f>E1787*VLOOKUP(H1787,CURR,2)</f>
        <v>4853</v>
      </c>
      <c r="X1787" s="11">
        <f t="shared" si="167"/>
        <v>0.20220833333333332</v>
      </c>
    </row>
    <row r="1788" spans="1:2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9">
        <f t="shared" si="163"/>
        <v>31.206896551724139</v>
      </c>
      <c r="Q1788" t="s">
        <v>8341</v>
      </c>
      <c r="R1788" t="s">
        <v>8342</v>
      </c>
      <c r="S1788" s="10">
        <f t="shared" si="164"/>
        <v>41958.342326388891</v>
      </c>
      <c r="T1788" s="10">
        <f t="shared" si="165"/>
        <v>41988.342326388891</v>
      </c>
      <c r="U1788" s="9">
        <f t="shared" si="166"/>
        <v>30</v>
      </c>
      <c r="V1788">
        <f>D1788*VLOOKUP(H1788,CURR,2)</f>
        <v>2147</v>
      </c>
      <c r="W1788">
        <f>E1788*VLOOKUP(H1788,CURR,2)</f>
        <v>1022.6499999999999</v>
      </c>
      <c r="X1788" s="11">
        <f t="shared" si="167"/>
        <v>0.47631578947368414</v>
      </c>
    </row>
    <row r="1789" spans="1:2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9">
        <f t="shared" si="163"/>
        <v>63.875</v>
      </c>
      <c r="Q1789" t="s">
        <v>8341</v>
      </c>
      <c r="R1789" t="s">
        <v>8342</v>
      </c>
      <c r="S1789" s="10">
        <f t="shared" si="164"/>
        <v>42068.447187499994</v>
      </c>
      <c r="T1789" s="10">
        <f t="shared" si="165"/>
        <v>42098.40552083333</v>
      </c>
      <c r="U1789" s="9">
        <f t="shared" si="166"/>
        <v>29</v>
      </c>
      <c r="V1789">
        <f>D1789*VLOOKUP(H1789,CURR,2)</f>
        <v>10000</v>
      </c>
      <c r="W1789">
        <f>E1789*VLOOKUP(H1789,CURR,2)</f>
        <v>1533</v>
      </c>
      <c r="X1789" s="11">
        <f t="shared" si="167"/>
        <v>0.15329999999999999</v>
      </c>
    </row>
    <row r="1790" spans="1:2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9">
        <f t="shared" si="163"/>
        <v>19</v>
      </c>
      <c r="Q1790" t="s">
        <v>8341</v>
      </c>
      <c r="R1790" t="s">
        <v>8342</v>
      </c>
      <c r="S1790" s="10">
        <f t="shared" si="164"/>
        <v>41913.740069444444</v>
      </c>
      <c r="T1790" s="10">
        <f t="shared" si="165"/>
        <v>41943.740069444444</v>
      </c>
      <c r="U1790" s="9">
        <f t="shared" si="166"/>
        <v>30</v>
      </c>
      <c r="V1790">
        <f>D1790*VLOOKUP(H1790,CURR,2)</f>
        <v>7040</v>
      </c>
      <c r="W1790">
        <f>E1790*VLOOKUP(H1790,CURR,2)</f>
        <v>97.28</v>
      </c>
      <c r="X1790" s="11">
        <f t="shared" si="167"/>
        <v>1.3818181818181818E-2</v>
      </c>
    </row>
    <row r="1791" spans="1:2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9">
        <f t="shared" si="163"/>
        <v>10</v>
      </c>
      <c r="Q1791" t="s">
        <v>8341</v>
      </c>
      <c r="R1791" t="s">
        <v>8342</v>
      </c>
      <c r="S1791" s="10">
        <f t="shared" si="164"/>
        <v>41956.041701388887</v>
      </c>
      <c r="T1791" s="10">
        <f t="shared" si="165"/>
        <v>42016.041701388887</v>
      </c>
      <c r="U1791" s="9">
        <f t="shared" si="166"/>
        <v>60</v>
      </c>
      <c r="V1791">
        <f>D1791*VLOOKUP(H1791,CURR,2)</f>
        <v>8000</v>
      </c>
      <c r="W1791">
        <f>E1791*VLOOKUP(H1791,CURR,2)</f>
        <v>40</v>
      </c>
      <c r="X1791" s="11">
        <f t="shared" si="167"/>
        <v>5.0000000000000001E-3</v>
      </c>
    </row>
    <row r="1792" spans="1:2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9">
        <f t="shared" si="163"/>
        <v>109.06666666666666</v>
      </c>
      <c r="Q1792" t="s">
        <v>8341</v>
      </c>
      <c r="R1792" t="s">
        <v>8342</v>
      </c>
      <c r="S1792" s="10">
        <f t="shared" si="164"/>
        <v>42010.466180555552</v>
      </c>
      <c r="T1792" s="10">
        <f t="shared" si="165"/>
        <v>42040.466180555552</v>
      </c>
      <c r="U1792" s="9">
        <f t="shared" si="166"/>
        <v>30</v>
      </c>
      <c r="V1792">
        <f>D1792*VLOOKUP(H1792,CURR,2)</f>
        <v>33000</v>
      </c>
      <c r="W1792">
        <f>E1792*VLOOKUP(H1792,CURR,2)</f>
        <v>1636</v>
      </c>
      <c r="X1792" s="11">
        <f t="shared" si="167"/>
        <v>4.9575757575757579E-2</v>
      </c>
    </row>
    <row r="1793" spans="1:2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9">
        <f t="shared" si="163"/>
        <v>26.75</v>
      </c>
      <c r="Q1793" t="s">
        <v>8341</v>
      </c>
      <c r="R1793" t="s">
        <v>8342</v>
      </c>
      <c r="S1793" s="10">
        <f t="shared" si="164"/>
        <v>41973.532002314816</v>
      </c>
      <c r="T1793" s="10">
        <f t="shared" si="165"/>
        <v>42033.532002314816</v>
      </c>
      <c r="U1793" s="9">
        <f t="shared" si="166"/>
        <v>60</v>
      </c>
      <c r="V1793">
        <f>D1793*VLOOKUP(H1793,CURR,2)</f>
        <v>3840</v>
      </c>
      <c r="W1793">
        <f>E1793*VLOOKUP(H1793,CURR,2)</f>
        <v>136.96</v>
      </c>
      <c r="X1793" s="11">
        <f t="shared" si="167"/>
        <v>3.5666666666666666E-2</v>
      </c>
    </row>
    <row r="1794" spans="1:2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9">
        <f t="shared" si="163"/>
        <v>109.93525179856115</v>
      </c>
      <c r="Q1794" t="s">
        <v>8341</v>
      </c>
      <c r="R1794" t="s">
        <v>8342</v>
      </c>
      <c r="S1794" s="10">
        <f t="shared" si="164"/>
        <v>42188.822708333326</v>
      </c>
      <c r="T1794" s="10">
        <f t="shared" si="165"/>
        <v>42226.082638888889</v>
      </c>
      <c r="U1794" s="9">
        <f t="shared" si="166"/>
        <v>37</v>
      </c>
      <c r="V1794">
        <f>D1794*VLOOKUP(H1794,CURR,2)</f>
        <v>25000</v>
      </c>
      <c r="W1794">
        <f>E1794*VLOOKUP(H1794,CURR,2)</f>
        <v>15281</v>
      </c>
      <c r="X1794" s="11">
        <f t="shared" si="167"/>
        <v>0.61124000000000001</v>
      </c>
    </row>
    <row r="1795" spans="1:2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E1795/D1795*100</f>
        <v>1.3333333333333335</v>
      </c>
      <c r="P1795" s="9">
        <f t="shared" ref="P1795:P1858" si="169">E1795/L1795</f>
        <v>20</v>
      </c>
      <c r="Q1795" t="s">
        <v>8341</v>
      </c>
      <c r="R1795" t="s">
        <v>8342</v>
      </c>
      <c r="S1795" s="10">
        <f t="shared" ref="S1795:S1858" si="170">(J1795/86400)+25569+(-5/24)</f>
        <v>41940.683333333327</v>
      </c>
      <c r="T1795" s="10">
        <f t="shared" ref="T1795:T1858" si="171">(I1795/86400)+25569+(-5/24)</f>
        <v>41970.724999999999</v>
      </c>
      <c r="U1795" s="9">
        <f t="shared" ref="U1795:U1858" si="172">INT(T1795-S1795)</f>
        <v>30</v>
      </c>
      <c r="V1795">
        <f>D1795*VLOOKUP(H1795,CURR,2)</f>
        <v>2160</v>
      </c>
      <c r="W1795">
        <f>E1795*VLOOKUP(H1795,CURR,2)</f>
        <v>28.799999999999997</v>
      </c>
      <c r="X1795" s="11">
        <f t="shared" ref="X1795:X1858" si="173">W1795/V1795</f>
        <v>1.3333333333333332E-2</v>
      </c>
    </row>
    <row r="1796" spans="1:2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9">
        <f t="shared" si="169"/>
        <v>55.388888888888886</v>
      </c>
      <c r="Q1796" t="s">
        <v>8341</v>
      </c>
      <c r="R1796" t="s">
        <v>8342</v>
      </c>
      <c r="S1796" s="10">
        <f t="shared" si="170"/>
        <v>42011.342847222222</v>
      </c>
      <c r="T1796" s="10">
        <f t="shared" si="171"/>
        <v>42046.342847222222</v>
      </c>
      <c r="U1796" s="9">
        <f t="shared" si="172"/>
        <v>35</v>
      </c>
      <c r="V1796">
        <f>D1796*VLOOKUP(H1796,CURR,2)</f>
        <v>9000</v>
      </c>
      <c r="W1796">
        <f>E1796*VLOOKUP(H1796,CURR,2)</f>
        <v>997</v>
      </c>
      <c r="X1796" s="11">
        <f t="shared" si="173"/>
        <v>0.11077777777777778</v>
      </c>
    </row>
    <row r="1797" spans="1:2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9">
        <f t="shared" si="169"/>
        <v>133.90123456790124</v>
      </c>
      <c r="Q1797" t="s">
        <v>8341</v>
      </c>
      <c r="R1797" t="s">
        <v>8342</v>
      </c>
      <c r="S1797" s="10">
        <f t="shared" si="170"/>
        <v>42628.080335648141</v>
      </c>
      <c r="T1797" s="10">
        <f t="shared" si="171"/>
        <v>42657.458333333336</v>
      </c>
      <c r="U1797" s="9">
        <f t="shared" si="172"/>
        <v>29</v>
      </c>
      <c r="V1797">
        <f>D1797*VLOOKUP(H1797,CURR,2)</f>
        <v>31639.999999999996</v>
      </c>
      <c r="W1797">
        <f>E1797*VLOOKUP(H1797,CURR,2)</f>
        <v>12255.98</v>
      </c>
      <c r="X1797" s="11">
        <f t="shared" si="173"/>
        <v>0.3873571428571429</v>
      </c>
    </row>
    <row r="1798" spans="1:2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9">
        <f t="shared" si="169"/>
        <v>48.720930232558139</v>
      </c>
      <c r="Q1798" t="s">
        <v>8341</v>
      </c>
      <c r="R1798" t="s">
        <v>8342</v>
      </c>
      <c r="S1798" s="10">
        <f t="shared" si="170"/>
        <v>42515.231087962959</v>
      </c>
      <c r="T1798" s="10">
        <f t="shared" si="171"/>
        <v>42575.231087962959</v>
      </c>
      <c r="U1798" s="9">
        <f t="shared" si="172"/>
        <v>60</v>
      </c>
      <c r="V1798">
        <f>D1798*VLOOKUP(H1798,CURR,2)</f>
        <v>24320</v>
      </c>
      <c r="W1798">
        <f>E1798*VLOOKUP(H1798,CURR,2)</f>
        <v>5363.2</v>
      </c>
      <c r="X1798" s="11">
        <f t="shared" si="173"/>
        <v>0.22052631578947368</v>
      </c>
    </row>
    <row r="1799" spans="1:2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9">
        <f t="shared" si="169"/>
        <v>48.25</v>
      </c>
      <c r="Q1799" t="s">
        <v>8341</v>
      </c>
      <c r="R1799" t="s">
        <v>8342</v>
      </c>
      <c r="S1799" s="10">
        <f t="shared" si="170"/>
        <v>42689.360983796294</v>
      </c>
      <c r="T1799" s="10">
        <f t="shared" si="171"/>
        <v>42719.360983796294</v>
      </c>
      <c r="U1799" s="9">
        <f t="shared" si="172"/>
        <v>30</v>
      </c>
      <c r="V1799">
        <f>D1799*VLOOKUP(H1799,CURR,2)</f>
        <v>10000</v>
      </c>
      <c r="W1799">
        <f>E1799*VLOOKUP(H1799,CURR,2)</f>
        <v>6755</v>
      </c>
      <c r="X1799" s="11">
        <f t="shared" si="173"/>
        <v>0.67549999999999999</v>
      </c>
    </row>
    <row r="1800" spans="1:2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9">
        <f t="shared" si="169"/>
        <v>58.972972972972975</v>
      </c>
      <c r="Q1800" t="s">
        <v>8341</v>
      </c>
      <c r="R1800" t="s">
        <v>8342</v>
      </c>
      <c r="S1800" s="10">
        <f t="shared" si="170"/>
        <v>42344.118437499994</v>
      </c>
      <c r="T1800" s="10">
        <f t="shared" si="171"/>
        <v>42404.118437499994</v>
      </c>
      <c r="U1800" s="9">
        <f t="shared" si="172"/>
        <v>60</v>
      </c>
      <c r="V1800">
        <f>D1800*VLOOKUP(H1800,CURR,2)</f>
        <v>16000</v>
      </c>
      <c r="W1800">
        <f>E1800*VLOOKUP(H1800,CURR,2)</f>
        <v>2182</v>
      </c>
      <c r="X1800" s="11">
        <f t="shared" si="173"/>
        <v>0.136375</v>
      </c>
    </row>
    <row r="1801" spans="1:2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9">
        <f t="shared" si="169"/>
        <v>11.638333333333334</v>
      </c>
      <c r="Q1801" t="s">
        <v>8341</v>
      </c>
      <c r="R1801" t="s">
        <v>8342</v>
      </c>
      <c r="S1801" s="10">
        <f t="shared" si="170"/>
        <v>41934.634351851848</v>
      </c>
      <c r="T1801" s="10">
        <f t="shared" si="171"/>
        <v>41954.676018518519</v>
      </c>
      <c r="U1801" s="9">
        <f t="shared" si="172"/>
        <v>20</v>
      </c>
      <c r="V1801">
        <f>D1801*VLOOKUP(H1801,CURR,2)</f>
        <v>5120</v>
      </c>
      <c r="W1801">
        <f>E1801*VLOOKUP(H1801,CURR,2)</f>
        <v>89.382400000000004</v>
      </c>
      <c r="X1801" s="11">
        <f t="shared" si="173"/>
        <v>1.7457500000000001E-2</v>
      </c>
    </row>
    <row r="1802" spans="1:2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9">
        <f t="shared" si="169"/>
        <v>83.716814159292042</v>
      </c>
      <c r="Q1802" t="s">
        <v>8341</v>
      </c>
      <c r="R1802" t="s">
        <v>8342</v>
      </c>
      <c r="S1802" s="10">
        <f t="shared" si="170"/>
        <v>42623.397800925923</v>
      </c>
      <c r="T1802" s="10">
        <f t="shared" si="171"/>
        <v>42653.397800925923</v>
      </c>
      <c r="U1802" s="9">
        <f t="shared" si="172"/>
        <v>30</v>
      </c>
      <c r="V1802">
        <f>D1802*VLOOKUP(H1802,CURR,2)</f>
        <v>59212.800000000003</v>
      </c>
      <c r="W1802">
        <f>E1802*VLOOKUP(H1802,CURR,2)</f>
        <v>12108.800000000001</v>
      </c>
      <c r="X1802" s="11">
        <f t="shared" si="173"/>
        <v>0.20449632511889321</v>
      </c>
    </row>
    <row r="1803" spans="1:2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9">
        <f t="shared" si="169"/>
        <v>63.648648648648646</v>
      </c>
      <c r="Q1803" t="s">
        <v>8341</v>
      </c>
      <c r="R1803" t="s">
        <v>8342</v>
      </c>
      <c r="S1803" s="10">
        <f t="shared" si="170"/>
        <v>42321.452175925922</v>
      </c>
      <c r="T1803" s="10">
        <f t="shared" si="171"/>
        <v>42353.298611111109</v>
      </c>
      <c r="U1803" s="9">
        <f t="shared" si="172"/>
        <v>31</v>
      </c>
      <c r="V1803">
        <f>D1803*VLOOKUP(H1803,CURR,2)</f>
        <v>21760</v>
      </c>
      <c r="W1803">
        <f>E1803*VLOOKUP(H1803,CURR,2)</f>
        <v>3014.4</v>
      </c>
      <c r="X1803" s="11">
        <f t="shared" si="173"/>
        <v>0.13852941176470587</v>
      </c>
    </row>
    <row r="1804" spans="1:2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9">
        <f t="shared" si="169"/>
        <v>94.277777777777771</v>
      </c>
      <c r="Q1804" t="s">
        <v>8341</v>
      </c>
      <c r="R1804" t="s">
        <v>8342</v>
      </c>
      <c r="S1804" s="10">
        <f t="shared" si="170"/>
        <v>42159.264236111114</v>
      </c>
      <c r="T1804" s="10">
        <f t="shared" si="171"/>
        <v>42182.707638888889</v>
      </c>
      <c r="U1804" s="9">
        <f t="shared" si="172"/>
        <v>23</v>
      </c>
      <c r="V1804">
        <f>D1804*VLOOKUP(H1804,CURR,2)</f>
        <v>3954.9999999999995</v>
      </c>
      <c r="W1804">
        <f>E1804*VLOOKUP(H1804,CURR,2)</f>
        <v>1917.61</v>
      </c>
      <c r="X1804" s="11">
        <f t="shared" si="173"/>
        <v>0.48485714285714288</v>
      </c>
    </row>
    <row r="1805" spans="1:2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9">
        <f t="shared" si="169"/>
        <v>71.86666666666666</v>
      </c>
      <c r="Q1805" t="s">
        <v>8341</v>
      </c>
      <c r="R1805" t="s">
        <v>8342</v>
      </c>
      <c r="S1805" s="10">
        <f t="shared" si="170"/>
        <v>42017.863217592589</v>
      </c>
      <c r="T1805" s="10">
        <f t="shared" si="171"/>
        <v>42048.863217592589</v>
      </c>
      <c r="U1805" s="9">
        <f t="shared" si="172"/>
        <v>31</v>
      </c>
      <c r="V1805">
        <f>D1805*VLOOKUP(H1805,CURR,2)</f>
        <v>17500</v>
      </c>
      <c r="W1805">
        <f>E1805*VLOOKUP(H1805,CURR,2)</f>
        <v>5390</v>
      </c>
      <c r="X1805" s="11">
        <f t="shared" si="173"/>
        <v>0.308</v>
      </c>
    </row>
    <row r="1806" spans="1:2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9">
        <f t="shared" si="169"/>
        <v>104.84615384615384</v>
      </c>
      <c r="Q1806" t="s">
        <v>8341</v>
      </c>
      <c r="R1806" t="s">
        <v>8342</v>
      </c>
      <c r="S1806" s="10">
        <f t="shared" si="170"/>
        <v>42282.469953703701</v>
      </c>
      <c r="T1806" s="10">
        <f t="shared" si="171"/>
        <v>42322.511620370373</v>
      </c>
      <c r="U1806" s="9">
        <f t="shared" si="172"/>
        <v>40</v>
      </c>
      <c r="V1806">
        <f>D1806*VLOOKUP(H1806,CURR,2)</f>
        <v>15500</v>
      </c>
      <c r="W1806">
        <f>E1806*VLOOKUP(H1806,CURR,2)</f>
        <v>5452</v>
      </c>
      <c r="X1806" s="11">
        <f t="shared" si="173"/>
        <v>0.35174193548387095</v>
      </c>
    </row>
    <row r="1807" spans="1:2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9">
        <f t="shared" si="169"/>
        <v>67.139344262295083</v>
      </c>
      <c r="Q1807" t="s">
        <v>8341</v>
      </c>
      <c r="R1807" t="s">
        <v>8342</v>
      </c>
      <c r="S1807" s="10">
        <f t="shared" si="170"/>
        <v>42247.595578703702</v>
      </c>
      <c r="T1807" s="10">
        <f t="shared" si="171"/>
        <v>42279.541666666664</v>
      </c>
      <c r="U1807" s="9">
        <f t="shared" si="172"/>
        <v>31</v>
      </c>
      <c r="V1807">
        <f>D1807*VLOOKUP(H1807,CURR,2)</f>
        <v>25424.999999999996</v>
      </c>
      <c r="W1807">
        <f>E1807*VLOOKUP(H1807,CURR,2)</f>
        <v>9255.83</v>
      </c>
      <c r="X1807" s="11">
        <f t="shared" si="173"/>
        <v>0.3640444444444445</v>
      </c>
    </row>
    <row r="1808" spans="1:2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9">
        <f t="shared" si="169"/>
        <v>73.875</v>
      </c>
      <c r="Q1808" t="s">
        <v>8341</v>
      </c>
      <c r="R1808" t="s">
        <v>8342</v>
      </c>
      <c r="S1808" s="10">
        <f t="shared" si="170"/>
        <v>41877.429965277777</v>
      </c>
      <c r="T1808" s="10">
        <f t="shared" si="171"/>
        <v>41912.429965277777</v>
      </c>
      <c r="U1808" s="9">
        <f t="shared" si="172"/>
        <v>35</v>
      </c>
      <c r="V1808">
        <f>D1808*VLOOKUP(H1808,CURR,2)</f>
        <v>25600</v>
      </c>
      <c r="W1808">
        <f>E1808*VLOOKUP(H1808,CURR,2)</f>
        <v>756.48</v>
      </c>
      <c r="X1808" s="11">
        <f t="shared" si="173"/>
        <v>2.955E-2</v>
      </c>
    </row>
    <row r="1809" spans="1:2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9">
        <f t="shared" si="169"/>
        <v>69.125</v>
      </c>
      <c r="Q1809" t="s">
        <v>8341</v>
      </c>
      <c r="R1809" t="s">
        <v>8342</v>
      </c>
      <c r="S1809" s="10">
        <f t="shared" si="170"/>
        <v>41879.860104166662</v>
      </c>
      <c r="T1809" s="10">
        <f t="shared" si="171"/>
        <v>41909.860104166662</v>
      </c>
      <c r="U1809" s="9">
        <f t="shared" si="172"/>
        <v>30</v>
      </c>
      <c r="V1809">
        <f>D1809*VLOOKUP(H1809,CURR,2)</f>
        <v>5000</v>
      </c>
      <c r="W1809">
        <f>E1809*VLOOKUP(H1809,CURR,2)</f>
        <v>553</v>
      </c>
      <c r="X1809" s="11">
        <f t="shared" si="173"/>
        <v>0.1106</v>
      </c>
    </row>
    <row r="1810" spans="1:2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9">
        <f t="shared" si="169"/>
        <v>120.77083333333333</v>
      </c>
      <c r="Q1810" t="s">
        <v>8341</v>
      </c>
      <c r="R1810" t="s">
        <v>8342</v>
      </c>
      <c r="S1810" s="10">
        <f t="shared" si="170"/>
        <v>42742.472569444442</v>
      </c>
      <c r="T1810" s="10">
        <f t="shared" si="171"/>
        <v>42777.472569444442</v>
      </c>
      <c r="U1810" s="9">
        <f t="shared" si="172"/>
        <v>35</v>
      </c>
      <c r="V1810">
        <f>D1810*VLOOKUP(H1810,CURR,2)</f>
        <v>28000</v>
      </c>
      <c r="W1810">
        <f>E1810*VLOOKUP(H1810,CURR,2)</f>
        <v>11594</v>
      </c>
      <c r="X1810" s="11">
        <f t="shared" si="173"/>
        <v>0.41407142857142859</v>
      </c>
    </row>
    <row r="1811" spans="1:2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9">
        <f t="shared" si="169"/>
        <v>42.222222222222221</v>
      </c>
      <c r="Q1811" t="s">
        <v>8341</v>
      </c>
      <c r="R1811" t="s">
        <v>8342</v>
      </c>
      <c r="S1811" s="10">
        <f t="shared" si="170"/>
        <v>42029.699525462966</v>
      </c>
      <c r="T1811" s="10">
        <f t="shared" si="171"/>
        <v>42064.699525462966</v>
      </c>
      <c r="U1811" s="9">
        <f t="shared" si="172"/>
        <v>35</v>
      </c>
      <c r="V1811">
        <f>D1811*VLOOKUP(H1811,CURR,2)</f>
        <v>2660</v>
      </c>
      <c r="W1811">
        <f>E1811*VLOOKUP(H1811,CURR,2)</f>
        <v>288.8</v>
      </c>
      <c r="X1811" s="11">
        <f t="shared" si="173"/>
        <v>0.10857142857142858</v>
      </c>
    </row>
    <row r="1812" spans="1:2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9">
        <f t="shared" si="169"/>
        <v>7.5</v>
      </c>
      <c r="Q1812" t="s">
        <v>8341</v>
      </c>
      <c r="R1812" t="s">
        <v>8342</v>
      </c>
      <c r="S1812" s="10">
        <f t="shared" si="170"/>
        <v>41860.701689814814</v>
      </c>
      <c r="T1812" s="10">
        <f t="shared" si="171"/>
        <v>41872.701689814814</v>
      </c>
      <c r="U1812" s="9">
        <f t="shared" si="172"/>
        <v>12</v>
      </c>
      <c r="V1812">
        <f>D1812*VLOOKUP(H1812,CURR,2)</f>
        <v>450</v>
      </c>
      <c r="W1812">
        <f>E1812*VLOOKUP(H1812,CURR,2)</f>
        <v>15</v>
      </c>
      <c r="X1812" s="11">
        <f t="shared" si="173"/>
        <v>3.3333333333333333E-2</v>
      </c>
    </row>
    <row r="1813" spans="1:2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9">
        <f t="shared" si="169"/>
        <v>1.5384615384615385</v>
      </c>
      <c r="Q1813" t="s">
        <v>8341</v>
      </c>
      <c r="R1813" t="s">
        <v>8342</v>
      </c>
      <c r="S1813" s="10">
        <f t="shared" si="170"/>
        <v>41876.225347222222</v>
      </c>
      <c r="T1813" s="10">
        <f t="shared" si="171"/>
        <v>41935.958333333328</v>
      </c>
      <c r="U1813" s="9">
        <f t="shared" si="172"/>
        <v>59</v>
      </c>
      <c r="V1813">
        <f>D1813*VLOOKUP(H1813,CURR,2)</f>
        <v>54000</v>
      </c>
      <c r="W1813">
        <f>E1813*VLOOKUP(H1813,CURR,2)</f>
        <v>40</v>
      </c>
      <c r="X1813" s="11">
        <f t="shared" si="173"/>
        <v>7.407407407407407E-4</v>
      </c>
    </row>
    <row r="1814" spans="1:2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9">
        <f t="shared" si="169"/>
        <v>37.608695652173914</v>
      </c>
      <c r="Q1814" t="s">
        <v>8341</v>
      </c>
      <c r="R1814" t="s">
        <v>8342</v>
      </c>
      <c r="S1814" s="10">
        <f t="shared" si="170"/>
        <v>42524.110370370363</v>
      </c>
      <c r="T1814" s="10">
        <f t="shared" si="171"/>
        <v>42554.110370370363</v>
      </c>
      <c r="U1814" s="9">
        <f t="shared" si="172"/>
        <v>30</v>
      </c>
      <c r="V1814">
        <f>D1814*VLOOKUP(H1814,CURR,2)</f>
        <v>8320</v>
      </c>
      <c r="W1814">
        <f>E1814*VLOOKUP(H1814,CURR,2)</f>
        <v>1107.2</v>
      </c>
      <c r="X1814" s="11">
        <f t="shared" si="173"/>
        <v>0.13307692307692309</v>
      </c>
    </row>
    <row r="1815" spans="1:2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 t="e">
        <f t="shared" si="169"/>
        <v>#DIV/0!</v>
      </c>
      <c r="Q1815" t="s">
        <v>8341</v>
      </c>
      <c r="R1815" t="s">
        <v>8342</v>
      </c>
      <c r="S1815" s="10">
        <f t="shared" si="170"/>
        <v>41829.68069444444</v>
      </c>
      <c r="T1815" s="10">
        <f t="shared" si="171"/>
        <v>41859.68069444444</v>
      </c>
      <c r="U1815" s="9">
        <f t="shared" si="172"/>
        <v>30</v>
      </c>
      <c r="V1815">
        <f>D1815*VLOOKUP(H1815,CURR,2)</f>
        <v>11200</v>
      </c>
      <c r="W1815">
        <f>E1815*VLOOKUP(H1815,CURR,2)</f>
        <v>0</v>
      </c>
      <c r="X1815" s="11">
        <f t="shared" si="173"/>
        <v>0</v>
      </c>
    </row>
    <row r="1816" spans="1:2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9">
        <f t="shared" si="169"/>
        <v>42.157142857142858</v>
      </c>
      <c r="Q1816" t="s">
        <v>8341</v>
      </c>
      <c r="R1816" t="s">
        <v>8342</v>
      </c>
      <c r="S1816" s="10">
        <f t="shared" si="170"/>
        <v>42033.105740740742</v>
      </c>
      <c r="T1816" s="10">
        <f t="shared" si="171"/>
        <v>42063.105740740742</v>
      </c>
      <c r="U1816" s="9">
        <f t="shared" si="172"/>
        <v>30</v>
      </c>
      <c r="V1816">
        <f>D1816*VLOOKUP(H1816,CURR,2)</f>
        <v>15360</v>
      </c>
      <c r="W1816">
        <f>E1816*VLOOKUP(H1816,CURR,2)</f>
        <v>7554.56</v>
      </c>
      <c r="X1816" s="11">
        <f t="shared" si="173"/>
        <v>0.49183333333333334</v>
      </c>
    </row>
    <row r="1817" spans="1:2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 t="e">
        <f t="shared" si="169"/>
        <v>#DIV/0!</v>
      </c>
      <c r="Q1817" t="s">
        <v>8341</v>
      </c>
      <c r="R1817" t="s">
        <v>8342</v>
      </c>
      <c r="S1817" s="10">
        <f t="shared" si="170"/>
        <v>42172.698344907403</v>
      </c>
      <c r="T1817" s="10">
        <f t="shared" si="171"/>
        <v>42186.698344907403</v>
      </c>
      <c r="U1817" s="9">
        <f t="shared" si="172"/>
        <v>14</v>
      </c>
      <c r="V1817">
        <f>D1817*VLOOKUP(H1817,CURR,2)</f>
        <v>3000</v>
      </c>
      <c r="W1817">
        <f>E1817*VLOOKUP(H1817,CURR,2)</f>
        <v>0</v>
      </c>
      <c r="X1817" s="11">
        <f t="shared" si="173"/>
        <v>0</v>
      </c>
    </row>
    <row r="1818" spans="1:2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9">
        <f t="shared" si="169"/>
        <v>84.833333333333329</v>
      </c>
      <c r="Q1818" t="s">
        <v>8341</v>
      </c>
      <c r="R1818" t="s">
        <v>8342</v>
      </c>
      <c r="S1818" s="10">
        <f t="shared" si="170"/>
        <v>42548.667858796289</v>
      </c>
      <c r="T1818" s="10">
        <f t="shared" si="171"/>
        <v>42576.583333333336</v>
      </c>
      <c r="U1818" s="9">
        <f t="shared" si="172"/>
        <v>27</v>
      </c>
      <c r="V1818">
        <f>D1818*VLOOKUP(H1818,CURR,2)</f>
        <v>25000</v>
      </c>
      <c r="W1818">
        <f>E1818*VLOOKUP(H1818,CURR,2)</f>
        <v>509</v>
      </c>
      <c r="X1818" s="11">
        <f t="shared" si="173"/>
        <v>2.036E-2</v>
      </c>
    </row>
    <row r="1819" spans="1:2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9">
        <f t="shared" si="169"/>
        <v>94.19</v>
      </c>
      <c r="Q1819" t="s">
        <v>8341</v>
      </c>
      <c r="R1819" t="s">
        <v>8342</v>
      </c>
      <c r="S1819" s="10">
        <f t="shared" si="170"/>
        <v>42705.453784722216</v>
      </c>
      <c r="T1819" s="10">
        <f t="shared" si="171"/>
        <v>42765.082638888889</v>
      </c>
      <c r="U1819" s="9">
        <f t="shared" si="172"/>
        <v>59</v>
      </c>
      <c r="V1819">
        <f>D1819*VLOOKUP(H1819,CURR,2)</f>
        <v>18000</v>
      </c>
      <c r="W1819">
        <f>E1819*VLOOKUP(H1819,CURR,2)</f>
        <v>9419</v>
      </c>
      <c r="X1819" s="11">
        <f t="shared" si="173"/>
        <v>0.52327777777777773</v>
      </c>
    </row>
    <row r="1820" spans="1:2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 t="e">
        <f t="shared" si="169"/>
        <v>#DIV/0!</v>
      </c>
      <c r="Q1820" t="s">
        <v>8341</v>
      </c>
      <c r="R1820" t="s">
        <v>8342</v>
      </c>
      <c r="S1820" s="10">
        <f t="shared" si="170"/>
        <v>42067.026041666664</v>
      </c>
      <c r="T1820" s="10">
        <f t="shared" si="171"/>
        <v>42096.984374999993</v>
      </c>
      <c r="U1820" s="9">
        <f t="shared" si="172"/>
        <v>29</v>
      </c>
      <c r="V1820">
        <f>D1820*VLOOKUP(H1820,CURR,2)</f>
        <v>15000</v>
      </c>
      <c r="W1820">
        <f>E1820*VLOOKUP(H1820,CURR,2)</f>
        <v>0</v>
      </c>
      <c r="X1820" s="11">
        <f t="shared" si="173"/>
        <v>0</v>
      </c>
    </row>
    <row r="1821" spans="1:2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9">
        <f t="shared" si="169"/>
        <v>6.25</v>
      </c>
      <c r="Q1821" t="s">
        <v>8341</v>
      </c>
      <c r="R1821" t="s">
        <v>8342</v>
      </c>
      <c r="S1821" s="10">
        <f t="shared" si="170"/>
        <v>41820.543935185182</v>
      </c>
      <c r="T1821" s="10">
        <f t="shared" si="171"/>
        <v>41850.543935185182</v>
      </c>
      <c r="U1821" s="9">
        <f t="shared" si="172"/>
        <v>30</v>
      </c>
      <c r="V1821">
        <f>D1821*VLOOKUP(H1821,CURR,2)</f>
        <v>1200</v>
      </c>
      <c r="W1821">
        <f>E1821*VLOOKUP(H1821,CURR,2)</f>
        <v>25</v>
      </c>
      <c r="X1821" s="11">
        <f t="shared" si="173"/>
        <v>2.0833333333333332E-2</v>
      </c>
    </row>
    <row r="1822" spans="1:2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9">
        <f t="shared" si="169"/>
        <v>213.375</v>
      </c>
      <c r="Q1822" t="s">
        <v>8341</v>
      </c>
      <c r="R1822" t="s">
        <v>8342</v>
      </c>
      <c r="S1822" s="10">
        <f t="shared" si="170"/>
        <v>42064.876041666663</v>
      </c>
      <c r="T1822" s="10">
        <f t="shared" si="171"/>
        <v>42094.834374999999</v>
      </c>
      <c r="U1822" s="9">
        <f t="shared" si="172"/>
        <v>29</v>
      </c>
      <c r="V1822">
        <f>D1822*VLOOKUP(H1822,CURR,2)</f>
        <v>26000</v>
      </c>
      <c r="W1822">
        <f>E1822*VLOOKUP(H1822,CURR,2)</f>
        <v>1707</v>
      </c>
      <c r="X1822" s="11">
        <f t="shared" si="173"/>
        <v>6.565384615384616E-2</v>
      </c>
    </row>
    <row r="1823" spans="1:2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9">
        <f t="shared" si="169"/>
        <v>59.162280701754383</v>
      </c>
      <c r="Q1823" t="s">
        <v>8328</v>
      </c>
      <c r="R1823" t="s">
        <v>8329</v>
      </c>
      <c r="S1823" s="10">
        <f t="shared" si="170"/>
        <v>40926.110729166663</v>
      </c>
      <c r="T1823" s="10">
        <f t="shared" si="171"/>
        <v>40971.110729166663</v>
      </c>
      <c r="U1823" s="9">
        <f t="shared" si="172"/>
        <v>45</v>
      </c>
      <c r="V1823">
        <f>D1823*VLOOKUP(H1823,CURR,2)</f>
        <v>2500</v>
      </c>
      <c r="W1823">
        <f>E1823*VLOOKUP(H1823,CURR,2)</f>
        <v>3372.25</v>
      </c>
      <c r="X1823" s="11">
        <f t="shared" si="173"/>
        <v>1.3489</v>
      </c>
    </row>
    <row r="1824" spans="1:2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9">
        <f t="shared" si="169"/>
        <v>27.272727272727273</v>
      </c>
      <c r="Q1824" t="s">
        <v>8328</v>
      </c>
      <c r="R1824" t="s">
        <v>8329</v>
      </c>
      <c r="S1824" s="10">
        <f t="shared" si="170"/>
        <v>41634.588680555556</v>
      </c>
      <c r="T1824" s="10">
        <f t="shared" si="171"/>
        <v>41670.584027777775</v>
      </c>
      <c r="U1824" s="9">
        <f t="shared" si="172"/>
        <v>35</v>
      </c>
      <c r="V1824">
        <f>D1824*VLOOKUP(H1824,CURR,2)</f>
        <v>228</v>
      </c>
      <c r="W1824">
        <f>E1824*VLOOKUP(H1824,CURR,2)</f>
        <v>228</v>
      </c>
      <c r="X1824" s="11">
        <f t="shared" si="173"/>
        <v>1</v>
      </c>
    </row>
    <row r="1825" spans="1:2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9">
        <f t="shared" si="169"/>
        <v>24.575757575757574</v>
      </c>
      <c r="Q1825" t="s">
        <v>8328</v>
      </c>
      <c r="R1825" t="s">
        <v>8329</v>
      </c>
      <c r="S1825" s="10">
        <f t="shared" si="170"/>
        <v>41176.47657407407</v>
      </c>
      <c r="T1825" s="10">
        <f t="shared" si="171"/>
        <v>41206.47657407407</v>
      </c>
      <c r="U1825" s="9">
        <f t="shared" si="172"/>
        <v>30</v>
      </c>
      <c r="V1825">
        <f>D1825*VLOOKUP(H1825,CURR,2)</f>
        <v>700</v>
      </c>
      <c r="W1825">
        <f>E1825*VLOOKUP(H1825,CURR,2)</f>
        <v>811</v>
      </c>
      <c r="X1825" s="11">
        <f t="shared" si="173"/>
        <v>1.1585714285714286</v>
      </c>
    </row>
    <row r="1826" spans="1:2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9">
        <f t="shared" si="169"/>
        <v>75.05</v>
      </c>
      <c r="Q1826" t="s">
        <v>8328</v>
      </c>
      <c r="R1826" t="s">
        <v>8329</v>
      </c>
      <c r="S1826" s="10">
        <f t="shared" si="170"/>
        <v>41626.707951388882</v>
      </c>
      <c r="T1826" s="10">
        <f t="shared" si="171"/>
        <v>41646.880555555552</v>
      </c>
      <c r="U1826" s="9">
        <f t="shared" si="172"/>
        <v>20</v>
      </c>
      <c r="V1826">
        <f>D1826*VLOOKUP(H1826,CURR,2)</f>
        <v>3000</v>
      </c>
      <c r="W1826">
        <f>E1826*VLOOKUP(H1826,CURR,2)</f>
        <v>3002</v>
      </c>
      <c r="X1826" s="11">
        <f t="shared" si="173"/>
        <v>1.0006666666666666</v>
      </c>
    </row>
    <row r="1827" spans="1:2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9">
        <f t="shared" si="169"/>
        <v>42.02</v>
      </c>
      <c r="Q1827" t="s">
        <v>8328</v>
      </c>
      <c r="R1827" t="s">
        <v>8329</v>
      </c>
      <c r="S1827" s="10">
        <f t="shared" si="170"/>
        <v>41443.626192129625</v>
      </c>
      <c r="T1827" s="10">
        <f t="shared" si="171"/>
        <v>41466.626192129625</v>
      </c>
      <c r="U1827" s="9">
        <f t="shared" si="172"/>
        <v>23</v>
      </c>
      <c r="V1827">
        <f>D1827*VLOOKUP(H1827,CURR,2)</f>
        <v>2000</v>
      </c>
      <c r="W1827">
        <f>E1827*VLOOKUP(H1827,CURR,2)</f>
        <v>2101</v>
      </c>
      <c r="X1827" s="11">
        <f t="shared" si="173"/>
        <v>1.0505</v>
      </c>
    </row>
    <row r="1828" spans="1:2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9">
        <f t="shared" si="169"/>
        <v>53.157894736842103</v>
      </c>
      <c r="Q1828" t="s">
        <v>8328</v>
      </c>
      <c r="R1828" t="s">
        <v>8329</v>
      </c>
      <c r="S1828" s="10">
        <f t="shared" si="170"/>
        <v>41657.715474537035</v>
      </c>
      <c r="T1828" s="10">
        <f t="shared" si="171"/>
        <v>41687.715474537035</v>
      </c>
      <c r="U1828" s="9">
        <f t="shared" si="172"/>
        <v>30</v>
      </c>
      <c r="V1828">
        <f>D1828*VLOOKUP(H1828,CURR,2)</f>
        <v>2000</v>
      </c>
      <c r="W1828">
        <f>E1828*VLOOKUP(H1828,CURR,2)</f>
        <v>2020</v>
      </c>
      <c r="X1828" s="11">
        <f t="shared" si="173"/>
        <v>1.01</v>
      </c>
    </row>
    <row r="1829" spans="1:2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9">
        <f t="shared" si="169"/>
        <v>83.885416666666671</v>
      </c>
      <c r="Q1829" t="s">
        <v>8328</v>
      </c>
      <c r="R1829" t="s">
        <v>8329</v>
      </c>
      <c r="S1829" s="10">
        <f t="shared" si="170"/>
        <v>40555.117604166662</v>
      </c>
      <c r="T1829" s="10">
        <f t="shared" si="171"/>
        <v>40605.117604166662</v>
      </c>
      <c r="U1829" s="9">
        <f t="shared" si="172"/>
        <v>50</v>
      </c>
      <c r="V1829">
        <f>D1829*VLOOKUP(H1829,CURR,2)</f>
        <v>8000</v>
      </c>
      <c r="W1829">
        <f>E1829*VLOOKUP(H1829,CURR,2)</f>
        <v>8053</v>
      </c>
      <c r="X1829" s="11">
        <f t="shared" si="173"/>
        <v>1.0066250000000001</v>
      </c>
    </row>
    <row r="1830" spans="1:2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9">
        <f t="shared" si="169"/>
        <v>417.33333333333331</v>
      </c>
      <c r="Q1830" t="s">
        <v>8328</v>
      </c>
      <c r="R1830" t="s">
        <v>8329</v>
      </c>
      <c r="S1830" s="10">
        <f t="shared" si="170"/>
        <v>41736.691319444442</v>
      </c>
      <c r="T1830" s="10">
        <f t="shared" si="171"/>
        <v>41768.708333333328</v>
      </c>
      <c r="U1830" s="9">
        <f t="shared" si="172"/>
        <v>32</v>
      </c>
      <c r="V1830">
        <f>D1830*VLOOKUP(H1830,CURR,2)</f>
        <v>20000</v>
      </c>
      <c r="W1830">
        <f>E1830*VLOOKUP(H1830,CURR,2)</f>
        <v>20032</v>
      </c>
      <c r="X1830" s="11">
        <f t="shared" si="173"/>
        <v>1.0016</v>
      </c>
    </row>
    <row r="1831" spans="1:2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9">
        <f t="shared" si="169"/>
        <v>75.765151515151516</v>
      </c>
      <c r="Q1831" t="s">
        <v>8328</v>
      </c>
      <c r="R1831" t="s">
        <v>8329</v>
      </c>
      <c r="S1831" s="10">
        <f t="shared" si="170"/>
        <v>40515.879293981481</v>
      </c>
      <c r="T1831" s="10">
        <f t="shared" si="171"/>
        <v>40564.708333333328</v>
      </c>
      <c r="U1831" s="9">
        <f t="shared" si="172"/>
        <v>48</v>
      </c>
      <c r="V1831">
        <f>D1831*VLOOKUP(H1831,CURR,2)</f>
        <v>1500</v>
      </c>
      <c r="W1831">
        <f>E1831*VLOOKUP(H1831,CURR,2)</f>
        <v>2500.25</v>
      </c>
      <c r="X1831" s="11">
        <f t="shared" si="173"/>
        <v>1.6668333333333334</v>
      </c>
    </row>
    <row r="1832" spans="1:2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9">
        <f t="shared" si="169"/>
        <v>67.389380530973455</v>
      </c>
      <c r="Q1832" t="s">
        <v>8328</v>
      </c>
      <c r="R1832" t="s">
        <v>8329</v>
      </c>
      <c r="S1832" s="10">
        <f t="shared" si="170"/>
        <v>41664.475775462961</v>
      </c>
      <c r="T1832" s="10">
        <f t="shared" si="171"/>
        <v>41694.475775462961</v>
      </c>
      <c r="U1832" s="9">
        <f t="shared" si="172"/>
        <v>30</v>
      </c>
      <c r="V1832">
        <f>D1832*VLOOKUP(H1832,CURR,2)</f>
        <v>15000</v>
      </c>
      <c r="W1832">
        <f>E1832*VLOOKUP(H1832,CURR,2)</f>
        <v>15230</v>
      </c>
      <c r="X1832" s="11">
        <f t="shared" si="173"/>
        <v>1.0153333333333334</v>
      </c>
    </row>
    <row r="1833" spans="1:2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9">
        <f t="shared" si="169"/>
        <v>73.571428571428569</v>
      </c>
      <c r="Q1833" t="s">
        <v>8328</v>
      </c>
      <c r="R1833" t="s">
        <v>8329</v>
      </c>
      <c r="S1833" s="10">
        <f t="shared" si="170"/>
        <v>41026.787766203699</v>
      </c>
      <c r="T1833" s="10">
        <f t="shared" si="171"/>
        <v>41041.787766203699</v>
      </c>
      <c r="U1833" s="9">
        <f t="shared" si="172"/>
        <v>15</v>
      </c>
      <c r="V1833">
        <f>D1833*VLOOKUP(H1833,CURR,2)</f>
        <v>1000</v>
      </c>
      <c r="W1833">
        <f>E1833*VLOOKUP(H1833,CURR,2)</f>
        <v>1030</v>
      </c>
      <c r="X1833" s="11">
        <f t="shared" si="173"/>
        <v>1.03</v>
      </c>
    </row>
    <row r="1834" spans="1:2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9">
        <f t="shared" si="169"/>
        <v>25</v>
      </c>
      <c r="Q1834" t="s">
        <v>8328</v>
      </c>
      <c r="R1834" t="s">
        <v>8329</v>
      </c>
      <c r="S1834" s="10">
        <f t="shared" si="170"/>
        <v>40576.331331018519</v>
      </c>
      <c r="T1834" s="10">
        <f t="shared" si="171"/>
        <v>40606.331331018519</v>
      </c>
      <c r="U1834" s="9">
        <f t="shared" si="172"/>
        <v>30</v>
      </c>
      <c r="V1834">
        <f>D1834*VLOOKUP(H1834,CURR,2)</f>
        <v>350</v>
      </c>
      <c r="W1834">
        <f>E1834*VLOOKUP(H1834,CURR,2)</f>
        <v>500</v>
      </c>
      <c r="X1834" s="11">
        <f t="shared" si="173"/>
        <v>1.4285714285714286</v>
      </c>
    </row>
    <row r="1835" spans="1:2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9">
        <f t="shared" si="169"/>
        <v>42</v>
      </c>
      <c r="Q1835" t="s">
        <v>8328</v>
      </c>
      <c r="R1835" t="s">
        <v>8329</v>
      </c>
      <c r="S1835" s="10">
        <f t="shared" si="170"/>
        <v>41302.835682870369</v>
      </c>
      <c r="T1835" s="10">
        <f t="shared" si="171"/>
        <v>41335.124305555553</v>
      </c>
      <c r="U1835" s="9">
        <f t="shared" si="172"/>
        <v>32</v>
      </c>
      <c r="V1835">
        <f>D1835*VLOOKUP(H1835,CURR,2)</f>
        <v>400</v>
      </c>
      <c r="W1835">
        <f>E1835*VLOOKUP(H1835,CURR,2)</f>
        <v>1050</v>
      </c>
      <c r="X1835" s="11">
        <f t="shared" si="173"/>
        <v>2.625</v>
      </c>
    </row>
    <row r="1836" spans="1:2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9">
        <f t="shared" si="169"/>
        <v>131.16666666666666</v>
      </c>
      <c r="Q1836" t="s">
        <v>8328</v>
      </c>
      <c r="R1836" t="s">
        <v>8329</v>
      </c>
      <c r="S1836" s="10">
        <f t="shared" si="170"/>
        <v>41988.755729166667</v>
      </c>
      <c r="T1836" s="10">
        <f t="shared" si="171"/>
        <v>42028.755729166667</v>
      </c>
      <c r="U1836" s="9">
        <f t="shared" si="172"/>
        <v>40</v>
      </c>
      <c r="V1836">
        <f>D1836*VLOOKUP(H1836,CURR,2)</f>
        <v>10000</v>
      </c>
      <c r="W1836">
        <f>E1836*VLOOKUP(H1836,CURR,2)</f>
        <v>11805</v>
      </c>
      <c r="X1836" s="11">
        <f t="shared" si="173"/>
        <v>1.1805000000000001</v>
      </c>
    </row>
    <row r="1837" spans="1:2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9">
        <f t="shared" si="169"/>
        <v>47.272727272727273</v>
      </c>
      <c r="Q1837" t="s">
        <v>8328</v>
      </c>
      <c r="R1837" t="s">
        <v>8329</v>
      </c>
      <c r="S1837" s="10">
        <f t="shared" si="170"/>
        <v>42430.49387731481</v>
      </c>
      <c r="T1837" s="10">
        <f t="shared" si="171"/>
        <v>42460.452210648145</v>
      </c>
      <c r="U1837" s="9">
        <f t="shared" si="172"/>
        <v>29</v>
      </c>
      <c r="V1837">
        <f>D1837*VLOOKUP(H1837,CURR,2)</f>
        <v>640</v>
      </c>
      <c r="W1837">
        <f>E1837*VLOOKUP(H1837,CURR,2)</f>
        <v>665.6</v>
      </c>
      <c r="X1837" s="11">
        <f t="shared" si="173"/>
        <v>1.04</v>
      </c>
    </row>
    <row r="1838" spans="1:2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9">
        <f t="shared" si="169"/>
        <v>182.12727272727273</v>
      </c>
      <c r="Q1838" t="s">
        <v>8328</v>
      </c>
      <c r="R1838" t="s">
        <v>8329</v>
      </c>
      <c r="S1838" s="10">
        <f t="shared" si="170"/>
        <v>41305.601030092592</v>
      </c>
      <c r="T1838" s="10">
        <f t="shared" si="171"/>
        <v>41322.601030092592</v>
      </c>
      <c r="U1838" s="9">
        <f t="shared" si="172"/>
        <v>17</v>
      </c>
      <c r="V1838">
        <f>D1838*VLOOKUP(H1838,CURR,2)</f>
        <v>5000</v>
      </c>
      <c r="W1838">
        <f>E1838*VLOOKUP(H1838,CURR,2)</f>
        <v>10017</v>
      </c>
      <c r="X1838" s="11">
        <f t="shared" si="173"/>
        <v>2.0034000000000001</v>
      </c>
    </row>
    <row r="1839" spans="1:2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9">
        <f t="shared" si="169"/>
        <v>61.366666666666667</v>
      </c>
      <c r="Q1839" t="s">
        <v>8328</v>
      </c>
      <c r="R1839" t="s">
        <v>8329</v>
      </c>
      <c r="S1839" s="10">
        <f t="shared" si="170"/>
        <v>40925.839525462965</v>
      </c>
      <c r="T1839" s="10">
        <f t="shared" si="171"/>
        <v>40985.797858796293</v>
      </c>
      <c r="U1839" s="9">
        <f t="shared" si="172"/>
        <v>59</v>
      </c>
      <c r="V1839">
        <f>D1839*VLOOKUP(H1839,CURR,2)</f>
        <v>600</v>
      </c>
      <c r="W1839">
        <f>E1839*VLOOKUP(H1839,CURR,2)</f>
        <v>1841</v>
      </c>
      <c r="X1839" s="11">
        <f t="shared" si="173"/>
        <v>3.0683333333333334</v>
      </c>
    </row>
    <row r="1840" spans="1:2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9">
        <f t="shared" si="169"/>
        <v>35.767499999999998</v>
      </c>
      <c r="Q1840" t="s">
        <v>8328</v>
      </c>
      <c r="R1840" t="s">
        <v>8329</v>
      </c>
      <c r="S1840" s="10">
        <f t="shared" si="170"/>
        <v>40788.578206018516</v>
      </c>
      <c r="T1840" s="10">
        <f t="shared" si="171"/>
        <v>40816.916666666664</v>
      </c>
      <c r="U1840" s="9">
        <f t="shared" si="172"/>
        <v>28</v>
      </c>
      <c r="V1840">
        <f>D1840*VLOOKUP(H1840,CURR,2)</f>
        <v>1000</v>
      </c>
      <c r="W1840">
        <f>E1840*VLOOKUP(H1840,CURR,2)</f>
        <v>1001.49</v>
      </c>
      <c r="X1840" s="11">
        <f t="shared" si="173"/>
        <v>1.00149</v>
      </c>
    </row>
    <row r="1841" spans="1:2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9">
        <f t="shared" si="169"/>
        <v>45.62222222222222</v>
      </c>
      <c r="Q1841" t="s">
        <v>8328</v>
      </c>
      <c r="R1841" t="s">
        <v>8329</v>
      </c>
      <c r="S1841" s="10">
        <f t="shared" si="170"/>
        <v>42614.513680555552</v>
      </c>
      <c r="T1841" s="10">
        <f t="shared" si="171"/>
        <v>42644.513680555552</v>
      </c>
      <c r="U1841" s="9">
        <f t="shared" si="172"/>
        <v>30</v>
      </c>
      <c r="V1841">
        <f>D1841*VLOOKUP(H1841,CURR,2)</f>
        <v>1000</v>
      </c>
      <c r="W1841">
        <f>E1841*VLOOKUP(H1841,CURR,2)</f>
        <v>2053</v>
      </c>
      <c r="X1841" s="11">
        <f t="shared" si="173"/>
        <v>2.0529999999999999</v>
      </c>
    </row>
    <row r="1842" spans="1:2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9">
        <f t="shared" si="169"/>
        <v>75.384615384615387</v>
      </c>
      <c r="Q1842" t="s">
        <v>8328</v>
      </c>
      <c r="R1842" t="s">
        <v>8329</v>
      </c>
      <c r="S1842" s="10">
        <f t="shared" si="170"/>
        <v>41381.88784722222</v>
      </c>
      <c r="T1842" s="10">
        <f t="shared" si="171"/>
        <v>41400.999305555553</v>
      </c>
      <c r="U1842" s="9">
        <f t="shared" si="172"/>
        <v>19</v>
      </c>
      <c r="V1842">
        <f>D1842*VLOOKUP(H1842,CURR,2)</f>
        <v>900</v>
      </c>
      <c r="W1842">
        <f>E1842*VLOOKUP(H1842,CURR,2)</f>
        <v>980</v>
      </c>
      <c r="X1842" s="11">
        <f t="shared" si="173"/>
        <v>1.0888888888888888</v>
      </c>
    </row>
    <row r="1843" spans="1:2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9">
        <f t="shared" si="169"/>
        <v>50.875</v>
      </c>
      <c r="Q1843" t="s">
        <v>8328</v>
      </c>
      <c r="R1843" t="s">
        <v>8329</v>
      </c>
      <c r="S1843" s="10">
        <f t="shared" si="170"/>
        <v>41745.637094907404</v>
      </c>
      <c r="T1843" s="10">
        <f t="shared" si="171"/>
        <v>41778.999305555553</v>
      </c>
      <c r="U1843" s="9">
        <f t="shared" si="172"/>
        <v>33</v>
      </c>
      <c r="V1843">
        <f>D1843*VLOOKUP(H1843,CURR,2)</f>
        <v>2000</v>
      </c>
      <c r="W1843">
        <f>E1843*VLOOKUP(H1843,CURR,2)</f>
        <v>2035</v>
      </c>
      <c r="X1843" s="11">
        <f t="shared" si="173"/>
        <v>1.0175000000000001</v>
      </c>
    </row>
    <row r="1844" spans="1:2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9">
        <f t="shared" si="169"/>
        <v>119.28571428571429</v>
      </c>
      <c r="Q1844" t="s">
        <v>8328</v>
      </c>
      <c r="R1844" t="s">
        <v>8329</v>
      </c>
      <c r="S1844" s="10">
        <f t="shared" si="170"/>
        <v>42031.423391203702</v>
      </c>
      <c r="T1844" s="10">
        <f t="shared" si="171"/>
        <v>42065.040972222218</v>
      </c>
      <c r="U1844" s="9">
        <f t="shared" si="172"/>
        <v>33</v>
      </c>
      <c r="V1844">
        <f>D1844*VLOOKUP(H1844,CURR,2)</f>
        <v>2000</v>
      </c>
      <c r="W1844">
        <f>E1844*VLOOKUP(H1844,CURR,2)</f>
        <v>2505</v>
      </c>
      <c r="X1844" s="11">
        <f t="shared" si="173"/>
        <v>1.2524999999999999</v>
      </c>
    </row>
    <row r="1845" spans="1:2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9">
        <f t="shared" si="169"/>
        <v>92.541865671641801</v>
      </c>
      <c r="Q1845" t="s">
        <v>8328</v>
      </c>
      <c r="R1845" t="s">
        <v>8329</v>
      </c>
      <c r="S1845" s="10">
        <f t="shared" si="170"/>
        <v>40564.786504629628</v>
      </c>
      <c r="T1845" s="10">
        <f t="shared" si="171"/>
        <v>40594.786504629628</v>
      </c>
      <c r="U1845" s="9">
        <f t="shared" si="172"/>
        <v>30</v>
      </c>
      <c r="V1845">
        <f>D1845*VLOOKUP(H1845,CURR,2)</f>
        <v>10000</v>
      </c>
      <c r="W1845">
        <f>E1845*VLOOKUP(H1845,CURR,2)</f>
        <v>12400.61</v>
      </c>
      <c r="X1845" s="11">
        <f t="shared" si="173"/>
        <v>1.2400610000000001</v>
      </c>
    </row>
    <row r="1846" spans="1:2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9">
        <f t="shared" si="169"/>
        <v>76.05</v>
      </c>
      <c r="Q1846" t="s">
        <v>8328</v>
      </c>
      <c r="R1846" t="s">
        <v>8329</v>
      </c>
      <c r="S1846" s="10">
        <f t="shared" si="170"/>
        <v>40666.765208333331</v>
      </c>
      <c r="T1846" s="10">
        <f t="shared" si="171"/>
        <v>40704.916666666664</v>
      </c>
      <c r="U1846" s="9">
        <f t="shared" si="172"/>
        <v>38</v>
      </c>
      <c r="V1846">
        <f>D1846*VLOOKUP(H1846,CURR,2)</f>
        <v>1500</v>
      </c>
      <c r="W1846">
        <f>E1846*VLOOKUP(H1846,CURR,2)</f>
        <v>1521</v>
      </c>
      <c r="X1846" s="11">
        <f t="shared" si="173"/>
        <v>1.014</v>
      </c>
    </row>
    <row r="1847" spans="1:2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9">
        <f t="shared" si="169"/>
        <v>52.631578947368418</v>
      </c>
      <c r="Q1847" t="s">
        <v>8328</v>
      </c>
      <c r="R1847" t="s">
        <v>8329</v>
      </c>
      <c r="S1847" s="10">
        <f t="shared" si="170"/>
        <v>42523.124976851854</v>
      </c>
      <c r="T1847" s="10">
        <f t="shared" si="171"/>
        <v>42537.996527777774</v>
      </c>
      <c r="U1847" s="9">
        <f t="shared" si="172"/>
        <v>14</v>
      </c>
      <c r="V1847">
        <f>D1847*VLOOKUP(H1847,CURR,2)</f>
        <v>1000</v>
      </c>
      <c r="W1847">
        <f>E1847*VLOOKUP(H1847,CURR,2)</f>
        <v>1000</v>
      </c>
      <c r="X1847" s="11">
        <f t="shared" si="173"/>
        <v>1</v>
      </c>
    </row>
    <row r="1848" spans="1:2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9">
        <f t="shared" si="169"/>
        <v>98.990430622009569</v>
      </c>
      <c r="Q1848" t="s">
        <v>8328</v>
      </c>
      <c r="R1848" t="s">
        <v>8329</v>
      </c>
      <c r="S1848" s="10">
        <f t="shared" si="170"/>
        <v>41228.441863425927</v>
      </c>
      <c r="T1848" s="10">
        <f t="shared" si="171"/>
        <v>41258.441863425927</v>
      </c>
      <c r="U1848" s="9">
        <f t="shared" si="172"/>
        <v>30</v>
      </c>
      <c r="V1848">
        <f>D1848*VLOOKUP(H1848,CURR,2)</f>
        <v>15000</v>
      </c>
      <c r="W1848">
        <f>E1848*VLOOKUP(H1848,CURR,2)</f>
        <v>20689</v>
      </c>
      <c r="X1848" s="11">
        <f t="shared" si="173"/>
        <v>1.3792666666666666</v>
      </c>
    </row>
    <row r="1849" spans="1:2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9">
        <f t="shared" si="169"/>
        <v>79.526315789473685</v>
      </c>
      <c r="Q1849" t="s">
        <v>8328</v>
      </c>
      <c r="R1849" t="s">
        <v>8329</v>
      </c>
      <c r="S1849" s="10">
        <f t="shared" si="170"/>
        <v>42094.028148148143</v>
      </c>
      <c r="T1849" s="10">
        <f t="shared" si="171"/>
        <v>42115.028148148143</v>
      </c>
      <c r="U1849" s="9">
        <f t="shared" si="172"/>
        <v>21</v>
      </c>
      <c r="V1849">
        <f>D1849*VLOOKUP(H1849,CURR,2)</f>
        <v>2500</v>
      </c>
      <c r="W1849">
        <f>E1849*VLOOKUP(H1849,CURR,2)</f>
        <v>3022</v>
      </c>
      <c r="X1849" s="11">
        <f t="shared" si="173"/>
        <v>1.2088000000000001</v>
      </c>
    </row>
    <row r="1850" spans="1:2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9">
        <f t="shared" si="169"/>
        <v>134.20833333333334</v>
      </c>
      <c r="Q1850" t="s">
        <v>8328</v>
      </c>
      <c r="R1850" t="s">
        <v>8329</v>
      </c>
      <c r="S1850" s="10">
        <f t="shared" si="170"/>
        <v>40691.579722222217</v>
      </c>
      <c r="T1850" s="10">
        <f t="shared" si="171"/>
        <v>40755.082638888889</v>
      </c>
      <c r="U1850" s="9">
        <f t="shared" si="172"/>
        <v>63</v>
      </c>
      <c r="V1850">
        <f>D1850*VLOOKUP(H1850,CURR,2)</f>
        <v>3000</v>
      </c>
      <c r="W1850">
        <f>E1850*VLOOKUP(H1850,CURR,2)</f>
        <v>3221</v>
      </c>
      <c r="X1850" s="11">
        <f t="shared" si="173"/>
        <v>1.0736666666666668</v>
      </c>
    </row>
    <row r="1851" spans="1:2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9">
        <f t="shared" si="169"/>
        <v>37.625</v>
      </c>
      <c r="Q1851" t="s">
        <v>8328</v>
      </c>
      <c r="R1851" t="s">
        <v>8329</v>
      </c>
      <c r="S1851" s="10">
        <f t="shared" si="170"/>
        <v>41169.637256944443</v>
      </c>
      <c r="T1851" s="10">
        <f t="shared" si="171"/>
        <v>41199.637256944443</v>
      </c>
      <c r="U1851" s="9">
        <f t="shared" si="172"/>
        <v>30</v>
      </c>
      <c r="V1851">
        <f>D1851*VLOOKUP(H1851,CURR,2)</f>
        <v>300</v>
      </c>
      <c r="W1851">
        <f>E1851*VLOOKUP(H1851,CURR,2)</f>
        <v>301</v>
      </c>
      <c r="X1851" s="11">
        <f t="shared" si="173"/>
        <v>1.0033333333333334</v>
      </c>
    </row>
    <row r="1852" spans="1:2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9">
        <f t="shared" si="169"/>
        <v>51.044692737430168</v>
      </c>
      <c r="Q1852" t="s">
        <v>8328</v>
      </c>
      <c r="R1852" t="s">
        <v>8329</v>
      </c>
      <c r="S1852" s="10">
        <f t="shared" si="170"/>
        <v>41800.751157407409</v>
      </c>
      <c r="T1852" s="10">
        <f t="shared" si="171"/>
        <v>41830.751157407409</v>
      </c>
      <c r="U1852" s="9">
        <f t="shared" si="172"/>
        <v>30</v>
      </c>
      <c r="V1852">
        <f>D1852*VLOOKUP(H1852,CURR,2)</f>
        <v>9000</v>
      </c>
      <c r="W1852">
        <f>E1852*VLOOKUP(H1852,CURR,2)</f>
        <v>9137</v>
      </c>
      <c r="X1852" s="11">
        <f t="shared" si="173"/>
        <v>1.0152222222222222</v>
      </c>
    </row>
    <row r="1853" spans="1:2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9">
        <f t="shared" si="169"/>
        <v>50.03846153846154</v>
      </c>
      <c r="Q1853" t="s">
        <v>8328</v>
      </c>
      <c r="R1853" t="s">
        <v>8329</v>
      </c>
      <c r="S1853" s="10">
        <f t="shared" si="170"/>
        <v>41827.69835648148</v>
      </c>
      <c r="T1853" s="10">
        <f t="shared" si="171"/>
        <v>41847.833333333328</v>
      </c>
      <c r="U1853" s="9">
        <f t="shared" si="172"/>
        <v>20</v>
      </c>
      <c r="V1853">
        <f>D1853*VLOOKUP(H1853,CURR,2)</f>
        <v>1300</v>
      </c>
      <c r="W1853">
        <f>E1853*VLOOKUP(H1853,CURR,2)</f>
        <v>1301</v>
      </c>
      <c r="X1853" s="11">
        <f t="shared" si="173"/>
        <v>1.0007692307692309</v>
      </c>
    </row>
    <row r="1854" spans="1:2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9">
        <f t="shared" si="169"/>
        <v>133.93129770992365</v>
      </c>
      <c r="Q1854" t="s">
        <v>8328</v>
      </c>
      <c r="R1854" t="s">
        <v>8329</v>
      </c>
      <c r="S1854" s="10">
        <f t="shared" si="170"/>
        <v>42081.563101851854</v>
      </c>
      <c r="T1854" s="10">
        <f t="shared" si="171"/>
        <v>42118.791666666664</v>
      </c>
      <c r="U1854" s="9">
        <f t="shared" si="172"/>
        <v>37</v>
      </c>
      <c r="V1854">
        <f>D1854*VLOOKUP(H1854,CURR,2)</f>
        <v>15000</v>
      </c>
      <c r="W1854">
        <f>E1854*VLOOKUP(H1854,CURR,2)</f>
        <v>17545</v>
      </c>
      <c r="X1854" s="11">
        <f t="shared" si="173"/>
        <v>1.1696666666666666</v>
      </c>
    </row>
    <row r="1855" spans="1:2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9">
        <f t="shared" si="169"/>
        <v>58.214285714285715</v>
      </c>
      <c r="Q1855" t="s">
        <v>8328</v>
      </c>
      <c r="R1855" t="s">
        <v>8329</v>
      </c>
      <c r="S1855" s="10">
        <f t="shared" si="170"/>
        <v>41176.852048611108</v>
      </c>
      <c r="T1855" s="10">
        <f t="shared" si="171"/>
        <v>41226.893715277773</v>
      </c>
      <c r="U1855" s="9">
        <f t="shared" si="172"/>
        <v>50</v>
      </c>
      <c r="V1855">
        <f>D1855*VLOOKUP(H1855,CURR,2)</f>
        <v>800</v>
      </c>
      <c r="W1855">
        <f>E1855*VLOOKUP(H1855,CURR,2)</f>
        <v>815</v>
      </c>
      <c r="X1855" s="11">
        <f t="shared" si="173"/>
        <v>1.01875</v>
      </c>
    </row>
    <row r="1856" spans="1:2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9">
        <f t="shared" si="169"/>
        <v>88.037643678160919</v>
      </c>
      <c r="Q1856" t="s">
        <v>8328</v>
      </c>
      <c r="R1856" t="s">
        <v>8329</v>
      </c>
      <c r="S1856" s="10">
        <f t="shared" si="170"/>
        <v>41387.812928240739</v>
      </c>
      <c r="T1856" s="10">
        <f t="shared" si="171"/>
        <v>41417.812928240739</v>
      </c>
      <c r="U1856" s="9">
        <f t="shared" si="172"/>
        <v>30</v>
      </c>
      <c r="V1856">
        <f>D1856*VLOOKUP(H1856,CURR,2)</f>
        <v>15000</v>
      </c>
      <c r="W1856">
        <f>E1856*VLOOKUP(H1856,CURR,2)</f>
        <v>15318.55</v>
      </c>
      <c r="X1856" s="11">
        <f t="shared" si="173"/>
        <v>1.0212366666666666</v>
      </c>
    </row>
    <row r="1857" spans="1:2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9">
        <f t="shared" si="169"/>
        <v>70.576753926701571</v>
      </c>
      <c r="Q1857" t="s">
        <v>8328</v>
      </c>
      <c r="R1857" t="s">
        <v>8329</v>
      </c>
      <c r="S1857" s="10">
        <f t="shared" si="170"/>
        <v>41600.330324074072</v>
      </c>
      <c r="T1857" s="10">
        <f t="shared" si="171"/>
        <v>41645.330324074072</v>
      </c>
      <c r="U1857" s="9">
        <f t="shared" si="172"/>
        <v>45</v>
      </c>
      <c r="V1857">
        <f>D1857*VLOOKUP(H1857,CURR,2)</f>
        <v>6650</v>
      </c>
      <c r="W1857">
        <f>E1857*VLOOKUP(H1857,CURR,2)</f>
        <v>10244.9216</v>
      </c>
      <c r="X1857" s="11">
        <f t="shared" si="173"/>
        <v>1.5405897142857143</v>
      </c>
    </row>
    <row r="1858" spans="1:2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9">
        <f t="shared" si="169"/>
        <v>53.289473684210527</v>
      </c>
      <c r="Q1858" t="s">
        <v>8328</v>
      </c>
      <c r="R1858" t="s">
        <v>8329</v>
      </c>
      <c r="S1858" s="10">
        <f t="shared" si="170"/>
        <v>41817.64666666666</v>
      </c>
      <c r="T1858" s="10">
        <f t="shared" si="171"/>
        <v>41838.64666666666</v>
      </c>
      <c r="U1858" s="9">
        <f t="shared" si="172"/>
        <v>21</v>
      </c>
      <c r="V1858">
        <f>D1858*VLOOKUP(H1858,CURR,2)</f>
        <v>2000</v>
      </c>
      <c r="W1858">
        <f>E1858*VLOOKUP(H1858,CURR,2)</f>
        <v>2025</v>
      </c>
      <c r="X1858" s="11">
        <f t="shared" si="173"/>
        <v>1.0125</v>
      </c>
    </row>
    <row r="1859" spans="1:2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E1859/D1859*100</f>
        <v>100</v>
      </c>
      <c r="P1859" s="9">
        <f t="shared" ref="P1859:P1922" si="175">E1859/L1859</f>
        <v>136.36363636363637</v>
      </c>
      <c r="Q1859" t="s">
        <v>8328</v>
      </c>
      <c r="R1859" t="s">
        <v>8329</v>
      </c>
      <c r="S1859" s="10">
        <f t="shared" ref="S1859:S1922" si="176">(J1859/86400)+25569+(-5/24)</f>
        <v>41864.560335648144</v>
      </c>
      <c r="T1859" s="10">
        <f t="shared" ref="T1859:T1922" si="177">(I1859/86400)+25569+(-5/24)</f>
        <v>41894.560335648144</v>
      </c>
      <c r="U1859" s="9">
        <f t="shared" ref="U1859:U1922" si="178">INT(T1859-S1859)</f>
        <v>30</v>
      </c>
      <c r="V1859">
        <f>D1859*VLOOKUP(H1859,CURR,2)</f>
        <v>3000</v>
      </c>
      <c r="W1859">
        <f>E1859*VLOOKUP(H1859,CURR,2)</f>
        <v>3000</v>
      </c>
      <c r="X1859" s="11">
        <f t="shared" ref="X1859:X1922" si="179">W1859/V1859</f>
        <v>1</v>
      </c>
    </row>
    <row r="1860" spans="1:2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9">
        <f t="shared" si="175"/>
        <v>40.547315436241611</v>
      </c>
      <c r="Q1860" t="s">
        <v>8328</v>
      </c>
      <c r="R1860" t="s">
        <v>8329</v>
      </c>
      <c r="S1860" s="10">
        <f t="shared" si="176"/>
        <v>40832.9921412037</v>
      </c>
      <c r="T1860" s="10">
        <f t="shared" si="177"/>
        <v>40893.033807870372</v>
      </c>
      <c r="U1860" s="9">
        <f t="shared" si="178"/>
        <v>60</v>
      </c>
      <c r="V1860">
        <f>D1860*VLOOKUP(H1860,CURR,2)</f>
        <v>5555.55</v>
      </c>
      <c r="W1860">
        <f>E1860*VLOOKUP(H1860,CURR,2)</f>
        <v>6041.55</v>
      </c>
      <c r="X1860" s="11">
        <f t="shared" si="179"/>
        <v>1.0874800874800874</v>
      </c>
    </row>
    <row r="1861" spans="1:2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9">
        <f t="shared" si="175"/>
        <v>70.625</v>
      </c>
      <c r="Q1861" t="s">
        <v>8328</v>
      </c>
      <c r="R1861" t="s">
        <v>8329</v>
      </c>
      <c r="S1861" s="10">
        <f t="shared" si="176"/>
        <v>40778.561678240738</v>
      </c>
      <c r="T1861" s="10">
        <f t="shared" si="177"/>
        <v>40808.561678240738</v>
      </c>
      <c r="U1861" s="9">
        <f t="shared" si="178"/>
        <v>30</v>
      </c>
      <c r="V1861">
        <f>D1861*VLOOKUP(H1861,CURR,2)</f>
        <v>3000</v>
      </c>
      <c r="W1861">
        <f>E1861*VLOOKUP(H1861,CURR,2)</f>
        <v>3955</v>
      </c>
      <c r="X1861" s="11">
        <f t="shared" si="179"/>
        <v>1.3183333333333334</v>
      </c>
    </row>
    <row r="1862" spans="1:2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9">
        <f t="shared" si="175"/>
        <v>52.684210526315788</v>
      </c>
      <c r="Q1862" t="s">
        <v>8328</v>
      </c>
      <c r="R1862" t="s">
        <v>8329</v>
      </c>
      <c r="S1862" s="10">
        <f t="shared" si="176"/>
        <v>41655.500972222224</v>
      </c>
      <c r="T1862" s="10">
        <f t="shared" si="177"/>
        <v>41676.500972222224</v>
      </c>
      <c r="U1862" s="9">
        <f t="shared" si="178"/>
        <v>21</v>
      </c>
      <c r="V1862">
        <f>D1862*VLOOKUP(H1862,CURR,2)</f>
        <v>750</v>
      </c>
      <c r="W1862">
        <f>E1862*VLOOKUP(H1862,CURR,2)</f>
        <v>1001</v>
      </c>
      <c r="X1862" s="11">
        <f t="shared" si="179"/>
        <v>1.3346666666666667</v>
      </c>
    </row>
    <row r="1863" spans="1:2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 t="e">
        <f t="shared" si="175"/>
        <v>#DIV/0!</v>
      </c>
      <c r="Q1863" t="s">
        <v>8336</v>
      </c>
      <c r="R1863" t="s">
        <v>8338</v>
      </c>
      <c r="S1863" s="10">
        <f t="shared" si="176"/>
        <v>42000.091909722221</v>
      </c>
      <c r="T1863" s="10">
        <f t="shared" si="177"/>
        <v>42030.091909722221</v>
      </c>
      <c r="U1863" s="9">
        <f t="shared" si="178"/>
        <v>30</v>
      </c>
      <c r="V1863">
        <f>D1863*VLOOKUP(H1863,CURR,2)</f>
        <v>320000</v>
      </c>
      <c r="W1863">
        <f>E1863*VLOOKUP(H1863,CURR,2)</f>
        <v>0</v>
      </c>
      <c r="X1863" s="11">
        <f t="shared" si="179"/>
        <v>0</v>
      </c>
    </row>
    <row r="1864" spans="1:2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9">
        <f t="shared" si="175"/>
        <v>90.9375</v>
      </c>
      <c r="Q1864" t="s">
        <v>8336</v>
      </c>
      <c r="R1864" t="s">
        <v>8338</v>
      </c>
      <c r="S1864" s="10">
        <f t="shared" si="176"/>
        <v>42755.284421296295</v>
      </c>
      <c r="T1864" s="10">
        <f t="shared" si="177"/>
        <v>42802.104166666664</v>
      </c>
      <c r="U1864" s="9">
        <f t="shared" si="178"/>
        <v>46</v>
      </c>
      <c r="V1864">
        <f>D1864*VLOOKUP(H1864,CURR,2)</f>
        <v>18000</v>
      </c>
      <c r="W1864">
        <f>E1864*VLOOKUP(H1864,CURR,2)</f>
        <v>1455</v>
      </c>
      <c r="X1864" s="11">
        <f t="shared" si="179"/>
        <v>8.0833333333333326E-2</v>
      </c>
    </row>
    <row r="1865" spans="1:2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9">
        <f t="shared" si="175"/>
        <v>5</v>
      </c>
      <c r="Q1865" t="s">
        <v>8336</v>
      </c>
      <c r="R1865" t="s">
        <v>8338</v>
      </c>
      <c r="S1865" s="10">
        <f t="shared" si="176"/>
        <v>41772.588946759257</v>
      </c>
      <c r="T1865" s="10">
        <f t="shared" si="177"/>
        <v>41802.588946759257</v>
      </c>
      <c r="U1865" s="9">
        <f t="shared" si="178"/>
        <v>30</v>
      </c>
      <c r="V1865">
        <f>D1865*VLOOKUP(H1865,CURR,2)</f>
        <v>2500</v>
      </c>
      <c r="W1865">
        <f>E1865*VLOOKUP(H1865,CURR,2)</f>
        <v>10</v>
      </c>
      <c r="X1865" s="11">
        <f t="shared" si="179"/>
        <v>4.0000000000000001E-3</v>
      </c>
    </row>
    <row r="1866" spans="1:2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9">
        <f t="shared" si="175"/>
        <v>58.083333333333336</v>
      </c>
      <c r="Q1866" t="s">
        <v>8336</v>
      </c>
      <c r="R1866" t="s">
        <v>8338</v>
      </c>
      <c r="S1866" s="10">
        <f t="shared" si="176"/>
        <v>41733.508101851847</v>
      </c>
      <c r="T1866" s="10">
        <f t="shared" si="177"/>
        <v>41763.508101851847</v>
      </c>
      <c r="U1866" s="9">
        <f t="shared" si="178"/>
        <v>30</v>
      </c>
      <c r="V1866">
        <f>D1866*VLOOKUP(H1866,CURR,2)</f>
        <v>6500</v>
      </c>
      <c r="W1866">
        <f>E1866*VLOOKUP(H1866,CURR,2)</f>
        <v>2788</v>
      </c>
      <c r="X1866" s="11">
        <f t="shared" si="179"/>
        <v>0.42892307692307691</v>
      </c>
    </row>
    <row r="1867" spans="1:2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9">
        <f t="shared" si="175"/>
        <v>2</v>
      </c>
      <c r="Q1867" t="s">
        <v>8336</v>
      </c>
      <c r="R1867" t="s">
        <v>8338</v>
      </c>
      <c r="S1867" s="10">
        <f t="shared" si="176"/>
        <v>42645.159108796295</v>
      </c>
      <c r="T1867" s="10">
        <f t="shared" si="177"/>
        <v>42680.200775462959</v>
      </c>
      <c r="U1867" s="9">
        <f t="shared" si="178"/>
        <v>35</v>
      </c>
      <c r="V1867">
        <f>D1867*VLOOKUP(H1867,CURR,2)</f>
        <v>140800</v>
      </c>
      <c r="W1867">
        <f>E1867*VLOOKUP(H1867,CURR,2)</f>
        <v>5.12</v>
      </c>
      <c r="X1867" s="11">
        <f t="shared" si="179"/>
        <v>3.6363636363636364E-5</v>
      </c>
    </row>
    <row r="1868" spans="1:2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9">
        <f t="shared" si="175"/>
        <v>62.5</v>
      </c>
      <c r="Q1868" t="s">
        <v>8336</v>
      </c>
      <c r="R1868" t="s">
        <v>8338</v>
      </c>
      <c r="S1868" s="10">
        <f t="shared" si="176"/>
        <v>42742.038159722222</v>
      </c>
      <c r="T1868" s="10">
        <f t="shared" si="177"/>
        <v>42794.958333333336</v>
      </c>
      <c r="U1868" s="9">
        <f t="shared" si="178"/>
        <v>52</v>
      </c>
      <c r="V1868">
        <f>D1868*VLOOKUP(H1868,CURR,2)</f>
        <v>25000</v>
      </c>
      <c r="W1868">
        <f>E1868*VLOOKUP(H1868,CURR,2)</f>
        <v>125</v>
      </c>
      <c r="X1868" s="11">
        <f t="shared" si="179"/>
        <v>5.0000000000000001E-3</v>
      </c>
    </row>
    <row r="1869" spans="1:2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9">
        <f t="shared" si="175"/>
        <v>10</v>
      </c>
      <c r="Q1869" t="s">
        <v>8336</v>
      </c>
      <c r="R1869" t="s">
        <v>8338</v>
      </c>
      <c r="S1869" s="10">
        <f t="shared" si="176"/>
        <v>42649.716574074067</v>
      </c>
      <c r="T1869" s="10">
        <f t="shared" si="177"/>
        <v>42679.716574074067</v>
      </c>
      <c r="U1869" s="9">
        <f t="shared" si="178"/>
        <v>30</v>
      </c>
      <c r="V1869">
        <f>D1869*VLOOKUP(H1869,CURR,2)</f>
        <v>20000</v>
      </c>
      <c r="W1869">
        <f>E1869*VLOOKUP(H1869,CURR,2)</f>
        <v>10</v>
      </c>
      <c r="X1869" s="11">
        <f t="shared" si="179"/>
        <v>5.0000000000000001E-4</v>
      </c>
    </row>
    <row r="1870" spans="1:2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9">
        <f t="shared" si="175"/>
        <v>71.588235294117652</v>
      </c>
      <c r="Q1870" t="s">
        <v>8336</v>
      </c>
      <c r="R1870" t="s">
        <v>8338</v>
      </c>
      <c r="S1870" s="10">
        <f t="shared" si="176"/>
        <v>42328.570891203701</v>
      </c>
      <c r="T1870" s="10">
        <f t="shared" si="177"/>
        <v>42353.124305555553</v>
      </c>
      <c r="U1870" s="9">
        <f t="shared" si="178"/>
        <v>24</v>
      </c>
      <c r="V1870">
        <f>D1870*VLOOKUP(H1870,CURR,2)</f>
        <v>25000</v>
      </c>
      <c r="W1870">
        <f>E1870*VLOOKUP(H1870,CURR,2)</f>
        <v>1217</v>
      </c>
      <c r="X1870" s="11">
        <f t="shared" si="179"/>
        <v>4.8680000000000001E-2</v>
      </c>
    </row>
    <row r="1871" spans="1:2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 t="e">
        <f t="shared" si="175"/>
        <v>#DIV/0!</v>
      </c>
      <c r="Q1871" t="s">
        <v>8336</v>
      </c>
      <c r="R1871" t="s">
        <v>8338</v>
      </c>
      <c r="S1871" s="10">
        <f t="shared" si="176"/>
        <v>42708.794548611106</v>
      </c>
      <c r="T1871" s="10">
        <f t="shared" si="177"/>
        <v>42738.794548611106</v>
      </c>
      <c r="U1871" s="9">
        <f t="shared" si="178"/>
        <v>30</v>
      </c>
      <c r="V1871">
        <f>D1871*VLOOKUP(H1871,CURR,2)</f>
        <v>10000</v>
      </c>
      <c r="W1871">
        <f>E1871*VLOOKUP(H1871,CURR,2)</f>
        <v>0</v>
      </c>
      <c r="X1871" s="11">
        <f t="shared" si="179"/>
        <v>0</v>
      </c>
    </row>
    <row r="1872" spans="1:2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9">
        <f t="shared" si="175"/>
        <v>32.81818181818182</v>
      </c>
      <c r="Q1872" t="s">
        <v>8336</v>
      </c>
      <c r="R1872" t="s">
        <v>8338</v>
      </c>
      <c r="S1872" s="10">
        <f t="shared" si="176"/>
        <v>42371.14739583333</v>
      </c>
      <c r="T1872" s="10">
        <f t="shared" si="177"/>
        <v>42399.970138888886</v>
      </c>
      <c r="U1872" s="9">
        <f t="shared" si="178"/>
        <v>28</v>
      </c>
      <c r="V1872">
        <f>D1872*VLOOKUP(H1872,CURR,2)</f>
        <v>3500</v>
      </c>
      <c r="W1872">
        <f>E1872*VLOOKUP(H1872,CURR,2)</f>
        <v>361</v>
      </c>
      <c r="X1872" s="11">
        <f t="shared" si="179"/>
        <v>0.10314285714285715</v>
      </c>
    </row>
    <row r="1873" spans="1:2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9">
        <f t="shared" si="175"/>
        <v>49.11578947368421</v>
      </c>
      <c r="Q1873" t="s">
        <v>8336</v>
      </c>
      <c r="R1873" t="s">
        <v>8338</v>
      </c>
      <c r="S1873" s="10">
        <f t="shared" si="176"/>
        <v>41923.575243055551</v>
      </c>
      <c r="T1873" s="10">
        <f t="shared" si="177"/>
        <v>41963.616909722223</v>
      </c>
      <c r="U1873" s="9">
        <f t="shared" si="178"/>
        <v>40</v>
      </c>
      <c r="V1873">
        <f>D1873*VLOOKUP(H1873,CURR,2)</f>
        <v>6500</v>
      </c>
      <c r="W1873">
        <f>E1873*VLOOKUP(H1873,CURR,2)</f>
        <v>4666</v>
      </c>
      <c r="X1873" s="11">
        <f t="shared" si="179"/>
        <v>0.7178461538461538</v>
      </c>
    </row>
    <row r="1874" spans="1:2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9">
        <f t="shared" si="175"/>
        <v>16.307692307692307</v>
      </c>
      <c r="Q1874" t="s">
        <v>8336</v>
      </c>
      <c r="R1874" t="s">
        <v>8338</v>
      </c>
      <c r="S1874" s="10">
        <f t="shared" si="176"/>
        <v>42154.921319444438</v>
      </c>
      <c r="T1874" s="10">
        <f t="shared" si="177"/>
        <v>42184.921319444438</v>
      </c>
      <c r="U1874" s="9">
        <f t="shared" si="178"/>
        <v>30</v>
      </c>
      <c r="V1874">
        <f>D1874*VLOOKUP(H1874,CURR,2)</f>
        <v>20000</v>
      </c>
      <c r="W1874">
        <f>E1874*VLOOKUP(H1874,CURR,2)</f>
        <v>212</v>
      </c>
      <c r="X1874" s="11">
        <f t="shared" si="179"/>
        <v>1.06E-2</v>
      </c>
    </row>
    <row r="1875" spans="1:2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9">
        <f t="shared" si="175"/>
        <v>18</v>
      </c>
      <c r="Q1875" t="s">
        <v>8336</v>
      </c>
      <c r="R1875" t="s">
        <v>8338</v>
      </c>
      <c r="S1875" s="10">
        <f t="shared" si="176"/>
        <v>42164.407523148147</v>
      </c>
      <c r="T1875" s="10">
        <f t="shared" si="177"/>
        <v>42193.489583333336</v>
      </c>
      <c r="U1875" s="9">
        <f t="shared" si="178"/>
        <v>29</v>
      </c>
      <c r="V1875">
        <f>D1875*VLOOKUP(H1875,CURR,2)</f>
        <v>6080</v>
      </c>
      <c r="W1875">
        <f>E1875*VLOOKUP(H1875,CURR,2)</f>
        <v>27.36</v>
      </c>
      <c r="X1875" s="11">
        <f t="shared" si="179"/>
        <v>4.4999999999999997E-3</v>
      </c>
    </row>
    <row r="1876" spans="1:2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9">
        <f t="shared" si="175"/>
        <v>13</v>
      </c>
      <c r="Q1876" t="s">
        <v>8336</v>
      </c>
      <c r="R1876" t="s">
        <v>8338</v>
      </c>
      <c r="S1876" s="10">
        <f t="shared" si="176"/>
        <v>42529.760798611103</v>
      </c>
      <c r="T1876" s="10">
        <f t="shared" si="177"/>
        <v>42549.760798611103</v>
      </c>
      <c r="U1876" s="9">
        <f t="shared" si="178"/>
        <v>20</v>
      </c>
      <c r="V1876">
        <f>D1876*VLOOKUP(H1876,CURR,2)</f>
        <v>160000</v>
      </c>
      <c r="W1876">
        <f>E1876*VLOOKUP(H1876,CURR,2)</f>
        <v>26</v>
      </c>
      <c r="X1876" s="11">
        <f t="shared" si="179"/>
        <v>1.6249999999999999E-4</v>
      </c>
    </row>
    <row r="1877" spans="1:2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9">
        <f t="shared" si="175"/>
        <v>17</v>
      </c>
      <c r="Q1877" t="s">
        <v>8336</v>
      </c>
      <c r="R1877" t="s">
        <v>8338</v>
      </c>
      <c r="S1877" s="10">
        <f t="shared" si="176"/>
        <v>42528.691064814811</v>
      </c>
      <c r="T1877" s="10">
        <f t="shared" si="177"/>
        <v>42588.691064814811</v>
      </c>
      <c r="U1877" s="9">
        <f t="shared" si="178"/>
        <v>60</v>
      </c>
      <c r="V1877">
        <f>D1877*VLOOKUP(H1877,CURR,2)</f>
        <v>10000</v>
      </c>
      <c r="W1877">
        <f>E1877*VLOOKUP(H1877,CURR,2)</f>
        <v>51</v>
      </c>
      <c r="X1877" s="11">
        <f t="shared" si="179"/>
        <v>5.1000000000000004E-3</v>
      </c>
    </row>
    <row r="1878" spans="1:2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 t="e">
        <f t="shared" si="175"/>
        <v>#DIV/0!</v>
      </c>
      <c r="Q1878" t="s">
        <v>8336</v>
      </c>
      <c r="R1878" t="s">
        <v>8338</v>
      </c>
      <c r="S1878" s="10">
        <f t="shared" si="176"/>
        <v>41776.07644675926</v>
      </c>
      <c r="T1878" s="10">
        <f t="shared" si="177"/>
        <v>41806.07644675926</v>
      </c>
      <c r="U1878" s="9">
        <f t="shared" si="178"/>
        <v>30</v>
      </c>
      <c r="V1878">
        <f>D1878*VLOOKUP(H1878,CURR,2)</f>
        <v>201.6</v>
      </c>
      <c r="W1878">
        <f>E1878*VLOOKUP(H1878,CURR,2)</f>
        <v>0</v>
      </c>
      <c r="X1878" s="11">
        <f t="shared" si="179"/>
        <v>0</v>
      </c>
    </row>
    <row r="1879" spans="1:2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 t="e">
        <f t="shared" si="175"/>
        <v>#DIV/0!</v>
      </c>
      <c r="Q1879" t="s">
        <v>8336</v>
      </c>
      <c r="R1879" t="s">
        <v>8338</v>
      </c>
      <c r="S1879" s="10">
        <f t="shared" si="176"/>
        <v>42034.820891203701</v>
      </c>
      <c r="T1879" s="10">
        <f t="shared" si="177"/>
        <v>42063.820891203701</v>
      </c>
      <c r="U1879" s="9">
        <f t="shared" si="178"/>
        <v>29</v>
      </c>
      <c r="V1879">
        <f>D1879*VLOOKUP(H1879,CURR,2)</f>
        <v>60</v>
      </c>
      <c r="W1879">
        <f>E1879*VLOOKUP(H1879,CURR,2)</f>
        <v>0</v>
      </c>
      <c r="X1879" s="11">
        <f t="shared" si="179"/>
        <v>0</v>
      </c>
    </row>
    <row r="1880" spans="1:2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 t="e">
        <f t="shared" si="175"/>
        <v>#DIV/0!</v>
      </c>
      <c r="Q1880" t="s">
        <v>8336</v>
      </c>
      <c r="R1880" t="s">
        <v>8338</v>
      </c>
      <c r="S1880" s="10">
        <f t="shared" si="176"/>
        <v>41772.800405092588</v>
      </c>
      <c r="T1880" s="10">
        <f t="shared" si="177"/>
        <v>41802.800405092588</v>
      </c>
      <c r="U1880" s="9">
        <f t="shared" si="178"/>
        <v>30</v>
      </c>
      <c r="V1880">
        <f>D1880*VLOOKUP(H1880,CURR,2)</f>
        <v>5760</v>
      </c>
      <c r="W1880">
        <f>E1880*VLOOKUP(H1880,CURR,2)</f>
        <v>0</v>
      </c>
      <c r="X1880" s="11">
        <f t="shared" si="179"/>
        <v>0</v>
      </c>
    </row>
    <row r="1881" spans="1:2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9">
        <f t="shared" si="175"/>
        <v>3</v>
      </c>
      <c r="Q1881" t="s">
        <v>8336</v>
      </c>
      <c r="R1881" t="s">
        <v>8338</v>
      </c>
      <c r="S1881" s="10">
        <f t="shared" si="176"/>
        <v>42413.441307870373</v>
      </c>
      <c r="T1881" s="10">
        <f t="shared" si="177"/>
        <v>42443.399641203701</v>
      </c>
      <c r="U1881" s="9">
        <f t="shared" si="178"/>
        <v>29</v>
      </c>
      <c r="V1881">
        <f>D1881*VLOOKUP(H1881,CURR,2)</f>
        <v>5649.9999999999991</v>
      </c>
      <c r="W1881">
        <f>E1881*VLOOKUP(H1881,CURR,2)</f>
        <v>6.7799999999999994</v>
      </c>
      <c r="X1881" s="11">
        <f t="shared" si="179"/>
        <v>1.2000000000000001E-3</v>
      </c>
    </row>
    <row r="1882" spans="1:2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9">
        <f t="shared" si="175"/>
        <v>41.833333333333336</v>
      </c>
      <c r="Q1882" t="s">
        <v>8336</v>
      </c>
      <c r="R1882" t="s">
        <v>8338</v>
      </c>
      <c r="S1882" s="10">
        <f t="shared" si="176"/>
        <v>42430.358564814807</v>
      </c>
      <c r="T1882" s="10">
        <f t="shared" si="177"/>
        <v>42459.31689814815</v>
      </c>
      <c r="U1882" s="9">
        <f t="shared" si="178"/>
        <v>28</v>
      </c>
      <c r="V1882">
        <f>D1882*VLOOKUP(H1882,CURR,2)</f>
        <v>6400</v>
      </c>
      <c r="W1882">
        <f>E1882*VLOOKUP(H1882,CURR,2)</f>
        <v>1285.1200000000001</v>
      </c>
      <c r="X1882" s="11">
        <f t="shared" si="179"/>
        <v>0.20080000000000001</v>
      </c>
    </row>
    <row r="1883" spans="1:2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9">
        <f t="shared" si="175"/>
        <v>49.338428571428572</v>
      </c>
      <c r="Q1883" t="s">
        <v>8328</v>
      </c>
      <c r="R1883" t="s">
        <v>8332</v>
      </c>
      <c r="S1883" s="10">
        <f t="shared" si="176"/>
        <v>42042.944317129623</v>
      </c>
      <c r="T1883" s="10">
        <f t="shared" si="177"/>
        <v>42072.902650462966</v>
      </c>
      <c r="U1883" s="9">
        <f t="shared" si="178"/>
        <v>29</v>
      </c>
      <c r="V1883">
        <f>D1883*VLOOKUP(H1883,CURR,2)</f>
        <v>2000</v>
      </c>
      <c r="W1883">
        <f>E1883*VLOOKUP(H1883,CURR,2)</f>
        <v>3453.69</v>
      </c>
      <c r="X1883" s="11">
        <f t="shared" si="179"/>
        <v>1.726845</v>
      </c>
    </row>
    <row r="1884" spans="1:2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9">
        <f t="shared" si="175"/>
        <v>41.728395061728392</v>
      </c>
      <c r="Q1884" t="s">
        <v>8328</v>
      </c>
      <c r="R1884" t="s">
        <v>8332</v>
      </c>
      <c r="S1884" s="10">
        <f t="shared" si="176"/>
        <v>41067.740879629629</v>
      </c>
      <c r="T1884" s="10">
        <f t="shared" si="177"/>
        <v>41100.783333333333</v>
      </c>
      <c r="U1884" s="9">
        <f t="shared" si="178"/>
        <v>33</v>
      </c>
      <c r="V1884">
        <f>D1884*VLOOKUP(H1884,CURR,2)</f>
        <v>3350</v>
      </c>
      <c r="W1884">
        <f>E1884*VLOOKUP(H1884,CURR,2)</f>
        <v>3380</v>
      </c>
      <c r="X1884" s="11">
        <f t="shared" si="179"/>
        <v>1.008955223880597</v>
      </c>
    </row>
    <row r="1885" spans="1:2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9">
        <f t="shared" si="175"/>
        <v>32.71875</v>
      </c>
      <c r="Q1885" t="s">
        <v>8328</v>
      </c>
      <c r="R1885" t="s">
        <v>8332</v>
      </c>
      <c r="S1885" s="10">
        <f t="shared" si="176"/>
        <v>40977.739675925921</v>
      </c>
      <c r="T1885" s="10">
        <f t="shared" si="177"/>
        <v>41007.698009259257</v>
      </c>
      <c r="U1885" s="9">
        <f t="shared" si="178"/>
        <v>29</v>
      </c>
      <c r="V1885">
        <f>D1885*VLOOKUP(H1885,CURR,2)</f>
        <v>999</v>
      </c>
      <c r="W1885">
        <f>E1885*VLOOKUP(H1885,CURR,2)</f>
        <v>1047</v>
      </c>
      <c r="X1885" s="11">
        <f t="shared" si="179"/>
        <v>1.0480480480480481</v>
      </c>
    </row>
    <row r="1886" spans="1:2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9">
        <f t="shared" si="175"/>
        <v>51.96153846153846</v>
      </c>
      <c r="Q1886" t="s">
        <v>8328</v>
      </c>
      <c r="R1886" t="s">
        <v>8332</v>
      </c>
      <c r="S1886" s="10">
        <f t="shared" si="176"/>
        <v>41204.989988425921</v>
      </c>
      <c r="T1886" s="10">
        <f t="shared" si="177"/>
        <v>41240.291666666664</v>
      </c>
      <c r="U1886" s="9">
        <f t="shared" si="178"/>
        <v>35</v>
      </c>
      <c r="V1886">
        <f>D1886*VLOOKUP(H1886,CURR,2)</f>
        <v>1000</v>
      </c>
      <c r="W1886">
        <f>E1886*VLOOKUP(H1886,CURR,2)</f>
        <v>1351</v>
      </c>
      <c r="X1886" s="11">
        <f t="shared" si="179"/>
        <v>1.351</v>
      </c>
    </row>
    <row r="1887" spans="1:2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9">
        <f t="shared" si="175"/>
        <v>50.685714285714283</v>
      </c>
      <c r="Q1887" t="s">
        <v>8328</v>
      </c>
      <c r="R1887" t="s">
        <v>8332</v>
      </c>
      <c r="S1887" s="10">
        <f t="shared" si="176"/>
        <v>41098.885532407403</v>
      </c>
      <c r="T1887" s="10">
        <f t="shared" si="177"/>
        <v>41131.708333333328</v>
      </c>
      <c r="U1887" s="9">
        <f t="shared" si="178"/>
        <v>32</v>
      </c>
      <c r="V1887">
        <f>D1887*VLOOKUP(H1887,CURR,2)</f>
        <v>4575</v>
      </c>
      <c r="W1887">
        <f>E1887*VLOOKUP(H1887,CURR,2)</f>
        <v>5322</v>
      </c>
      <c r="X1887" s="11">
        <f t="shared" si="179"/>
        <v>1.1632786885245903</v>
      </c>
    </row>
    <row r="1888" spans="1:2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9">
        <f t="shared" si="175"/>
        <v>42.241379310344826</v>
      </c>
      <c r="Q1888" t="s">
        <v>8328</v>
      </c>
      <c r="R1888" t="s">
        <v>8332</v>
      </c>
      <c r="S1888" s="10">
        <f t="shared" si="176"/>
        <v>41925.69835648148</v>
      </c>
      <c r="T1888" s="10">
        <f t="shared" si="177"/>
        <v>41955.740023148144</v>
      </c>
      <c r="U1888" s="9">
        <f t="shared" si="178"/>
        <v>30</v>
      </c>
      <c r="V1888">
        <f>D1888*VLOOKUP(H1888,CURR,2)</f>
        <v>1200</v>
      </c>
      <c r="W1888">
        <f>E1888*VLOOKUP(H1888,CURR,2)</f>
        <v>1225</v>
      </c>
      <c r="X1888" s="11">
        <f t="shared" si="179"/>
        <v>1.0208333333333333</v>
      </c>
    </row>
    <row r="1889" spans="1:2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9">
        <f t="shared" si="175"/>
        <v>416.875</v>
      </c>
      <c r="Q1889" t="s">
        <v>8328</v>
      </c>
      <c r="R1889" t="s">
        <v>8332</v>
      </c>
      <c r="S1889" s="10">
        <f t="shared" si="176"/>
        <v>42323.591805555552</v>
      </c>
      <c r="T1889" s="10">
        <f t="shared" si="177"/>
        <v>42341.687499999993</v>
      </c>
      <c r="U1889" s="9">
        <f t="shared" si="178"/>
        <v>18</v>
      </c>
      <c r="V1889">
        <f>D1889*VLOOKUP(H1889,CURR,2)</f>
        <v>3389.9999999999995</v>
      </c>
      <c r="W1889">
        <f>E1889*VLOOKUP(H1889,CURR,2)</f>
        <v>3768.5499999999997</v>
      </c>
      <c r="X1889" s="11">
        <f t="shared" si="179"/>
        <v>1.1116666666666668</v>
      </c>
    </row>
    <row r="1890" spans="1:2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9">
        <f t="shared" si="175"/>
        <v>46.651685393258425</v>
      </c>
      <c r="Q1890" t="s">
        <v>8328</v>
      </c>
      <c r="R1890" t="s">
        <v>8332</v>
      </c>
      <c r="S1890" s="10">
        <f t="shared" si="176"/>
        <v>40299.03162037037</v>
      </c>
      <c r="T1890" s="10">
        <f t="shared" si="177"/>
        <v>40329.999305555553</v>
      </c>
      <c r="U1890" s="9">
        <f t="shared" si="178"/>
        <v>30</v>
      </c>
      <c r="V1890">
        <f>D1890*VLOOKUP(H1890,CURR,2)</f>
        <v>2500</v>
      </c>
      <c r="W1890">
        <f>E1890*VLOOKUP(H1890,CURR,2)</f>
        <v>4152</v>
      </c>
      <c r="X1890" s="11">
        <f t="shared" si="179"/>
        <v>1.6608000000000001</v>
      </c>
    </row>
    <row r="1891" spans="1:2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9">
        <f t="shared" si="175"/>
        <v>48.454545454545453</v>
      </c>
      <c r="Q1891" t="s">
        <v>8328</v>
      </c>
      <c r="R1891" t="s">
        <v>8332</v>
      </c>
      <c r="S1891" s="10">
        <f t="shared" si="176"/>
        <v>41299.585023148145</v>
      </c>
      <c r="T1891" s="10">
        <f t="shared" si="177"/>
        <v>41344.543356481481</v>
      </c>
      <c r="U1891" s="9">
        <f t="shared" si="178"/>
        <v>44</v>
      </c>
      <c r="V1891">
        <f>D1891*VLOOKUP(H1891,CURR,2)</f>
        <v>2000</v>
      </c>
      <c r="W1891">
        <f>E1891*VLOOKUP(H1891,CURR,2)</f>
        <v>2132</v>
      </c>
      <c r="X1891" s="11">
        <f t="shared" si="179"/>
        <v>1.0660000000000001</v>
      </c>
    </row>
    <row r="1892" spans="1:2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9">
        <f t="shared" si="175"/>
        <v>70.5289837398374</v>
      </c>
      <c r="Q1892" t="s">
        <v>8328</v>
      </c>
      <c r="R1892" t="s">
        <v>8332</v>
      </c>
      <c r="S1892" s="10">
        <f t="shared" si="176"/>
        <v>41228.577870370369</v>
      </c>
      <c r="T1892" s="10">
        <f t="shared" si="177"/>
        <v>41258.577870370369</v>
      </c>
      <c r="U1892" s="9">
        <f t="shared" si="178"/>
        <v>30</v>
      </c>
      <c r="V1892">
        <f>D1892*VLOOKUP(H1892,CURR,2)</f>
        <v>12000</v>
      </c>
      <c r="W1892">
        <f>E1892*VLOOKUP(H1892,CURR,2)</f>
        <v>17350.13</v>
      </c>
      <c r="X1892" s="11">
        <f t="shared" si="179"/>
        <v>1.4458441666666668</v>
      </c>
    </row>
    <row r="1893" spans="1:2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9">
        <f t="shared" si="175"/>
        <v>87.958333333333329</v>
      </c>
      <c r="Q1893" t="s">
        <v>8328</v>
      </c>
      <c r="R1893" t="s">
        <v>8332</v>
      </c>
      <c r="S1893" s="10">
        <f t="shared" si="176"/>
        <v>40335.589745370366</v>
      </c>
      <c r="T1893" s="10">
        <f t="shared" si="177"/>
        <v>40381.041666666664</v>
      </c>
      <c r="U1893" s="9">
        <f t="shared" si="178"/>
        <v>45</v>
      </c>
      <c r="V1893">
        <f>D1893*VLOOKUP(H1893,CURR,2)</f>
        <v>10000</v>
      </c>
      <c r="W1893">
        <f>E1893*VLOOKUP(H1893,CURR,2)</f>
        <v>10555</v>
      </c>
      <c r="X1893" s="11">
        <f t="shared" si="179"/>
        <v>1.0555000000000001</v>
      </c>
    </row>
    <row r="1894" spans="1:2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9">
        <f t="shared" si="175"/>
        <v>26.26923076923077</v>
      </c>
      <c r="Q1894" t="s">
        <v>8328</v>
      </c>
      <c r="R1894" t="s">
        <v>8332</v>
      </c>
      <c r="S1894" s="10">
        <f t="shared" si="176"/>
        <v>40671.429178240738</v>
      </c>
      <c r="T1894" s="10">
        <f t="shared" si="177"/>
        <v>40701.429178240738</v>
      </c>
      <c r="U1894" s="9">
        <f t="shared" si="178"/>
        <v>30</v>
      </c>
      <c r="V1894">
        <f>D1894*VLOOKUP(H1894,CURR,2)</f>
        <v>500</v>
      </c>
      <c r="W1894">
        <f>E1894*VLOOKUP(H1894,CURR,2)</f>
        <v>683</v>
      </c>
      <c r="X1894" s="11">
        <f t="shared" si="179"/>
        <v>1.3660000000000001</v>
      </c>
    </row>
    <row r="1895" spans="1:2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9">
        <f t="shared" si="175"/>
        <v>57.777777777777779</v>
      </c>
      <c r="Q1895" t="s">
        <v>8328</v>
      </c>
      <c r="R1895" t="s">
        <v>8332</v>
      </c>
      <c r="S1895" s="10">
        <f t="shared" si="176"/>
        <v>40632.733622685184</v>
      </c>
      <c r="T1895" s="10">
        <f t="shared" si="177"/>
        <v>40648.957638888889</v>
      </c>
      <c r="U1895" s="9">
        <f t="shared" si="178"/>
        <v>16</v>
      </c>
      <c r="V1895">
        <f>D1895*VLOOKUP(H1895,CURR,2)</f>
        <v>2500</v>
      </c>
      <c r="W1895">
        <f>E1895*VLOOKUP(H1895,CURR,2)</f>
        <v>2600</v>
      </c>
      <c r="X1895" s="11">
        <f t="shared" si="179"/>
        <v>1.04</v>
      </c>
    </row>
    <row r="1896" spans="1:2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9">
        <f t="shared" si="175"/>
        <v>57.25</v>
      </c>
      <c r="Q1896" t="s">
        <v>8328</v>
      </c>
      <c r="R1896" t="s">
        <v>8332</v>
      </c>
      <c r="S1896" s="10">
        <f t="shared" si="176"/>
        <v>40920.696562499994</v>
      </c>
      <c r="T1896" s="10">
        <f t="shared" si="177"/>
        <v>40951.696562499994</v>
      </c>
      <c r="U1896" s="9">
        <f t="shared" si="178"/>
        <v>31</v>
      </c>
      <c r="V1896">
        <f>D1896*VLOOKUP(H1896,CURR,2)</f>
        <v>1000</v>
      </c>
      <c r="W1896">
        <f>E1896*VLOOKUP(H1896,CURR,2)</f>
        <v>1145</v>
      </c>
      <c r="X1896" s="11">
        <f t="shared" si="179"/>
        <v>1.145</v>
      </c>
    </row>
    <row r="1897" spans="1:2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9">
        <f t="shared" si="175"/>
        <v>196.34042553191489</v>
      </c>
      <c r="Q1897" t="s">
        <v>8328</v>
      </c>
      <c r="R1897" t="s">
        <v>8332</v>
      </c>
      <c r="S1897" s="10">
        <f t="shared" si="176"/>
        <v>42267.538449074076</v>
      </c>
      <c r="T1897" s="10">
        <f t="shared" si="177"/>
        <v>42297.538449074076</v>
      </c>
      <c r="U1897" s="9">
        <f t="shared" si="178"/>
        <v>30</v>
      </c>
      <c r="V1897">
        <f>D1897*VLOOKUP(H1897,CURR,2)</f>
        <v>9072</v>
      </c>
      <c r="W1897">
        <f>E1897*VLOOKUP(H1897,CURR,2)</f>
        <v>9228</v>
      </c>
      <c r="X1897" s="11">
        <f t="shared" si="179"/>
        <v>1.0171957671957672</v>
      </c>
    </row>
    <row r="1898" spans="1:2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9">
        <f t="shared" si="175"/>
        <v>43</v>
      </c>
      <c r="Q1898" t="s">
        <v>8328</v>
      </c>
      <c r="R1898" t="s">
        <v>8332</v>
      </c>
      <c r="S1898" s="10">
        <f t="shared" si="176"/>
        <v>40981.501909722218</v>
      </c>
      <c r="T1898" s="10">
        <f t="shared" si="177"/>
        <v>41011.501909722218</v>
      </c>
      <c r="U1898" s="9">
        <f t="shared" si="178"/>
        <v>30</v>
      </c>
      <c r="V1898">
        <f>D1898*VLOOKUP(H1898,CURR,2)</f>
        <v>451</v>
      </c>
      <c r="W1898">
        <f>E1898*VLOOKUP(H1898,CURR,2)</f>
        <v>559</v>
      </c>
      <c r="X1898" s="11">
        <f t="shared" si="179"/>
        <v>1.2394678492239468</v>
      </c>
    </row>
    <row r="1899" spans="1:2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9">
        <f t="shared" si="175"/>
        <v>35.551912568306008</v>
      </c>
      <c r="Q1899" t="s">
        <v>8328</v>
      </c>
      <c r="R1899" t="s">
        <v>8332</v>
      </c>
      <c r="S1899" s="10">
        <f t="shared" si="176"/>
        <v>41680.375069444439</v>
      </c>
      <c r="T1899" s="10">
        <f t="shared" si="177"/>
        <v>41702.666666666664</v>
      </c>
      <c r="U1899" s="9">
        <f t="shared" si="178"/>
        <v>22</v>
      </c>
      <c r="V1899">
        <f>D1899*VLOOKUP(H1899,CURR,2)</f>
        <v>6350</v>
      </c>
      <c r="W1899">
        <f>E1899*VLOOKUP(H1899,CURR,2)</f>
        <v>6506</v>
      </c>
      <c r="X1899" s="11">
        <f t="shared" si="179"/>
        <v>1.0245669291338582</v>
      </c>
    </row>
    <row r="1900" spans="1:2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9">
        <f t="shared" si="175"/>
        <v>68.80952380952381</v>
      </c>
      <c r="Q1900" t="s">
        <v>8328</v>
      </c>
      <c r="R1900" t="s">
        <v>8332</v>
      </c>
      <c r="S1900" s="10">
        <f t="shared" si="176"/>
        <v>42365.9846412037</v>
      </c>
      <c r="T1900" s="10">
        <f t="shared" si="177"/>
        <v>42401.541666666664</v>
      </c>
      <c r="U1900" s="9">
        <f t="shared" si="178"/>
        <v>35</v>
      </c>
      <c r="V1900">
        <f>D1900*VLOOKUP(H1900,CURR,2)</f>
        <v>1000</v>
      </c>
      <c r="W1900">
        <f>E1900*VLOOKUP(H1900,CURR,2)</f>
        <v>1445</v>
      </c>
      <c r="X1900" s="11">
        <f t="shared" si="179"/>
        <v>1.4450000000000001</v>
      </c>
    </row>
    <row r="1901" spans="1:2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9">
        <f t="shared" si="175"/>
        <v>28.571428571428573</v>
      </c>
      <c r="Q1901" t="s">
        <v>8328</v>
      </c>
      <c r="R1901" t="s">
        <v>8332</v>
      </c>
      <c r="S1901" s="10">
        <f t="shared" si="176"/>
        <v>42058.733402777776</v>
      </c>
      <c r="T1901" s="10">
        <f t="shared" si="177"/>
        <v>42088.691736111105</v>
      </c>
      <c r="U1901" s="9">
        <f t="shared" si="178"/>
        <v>29</v>
      </c>
      <c r="V1901">
        <f>D1901*VLOOKUP(H1901,CURR,2)</f>
        <v>900</v>
      </c>
      <c r="W1901">
        <f>E1901*VLOOKUP(H1901,CURR,2)</f>
        <v>1200</v>
      </c>
      <c r="X1901" s="11">
        <f t="shared" si="179"/>
        <v>1.3333333333333333</v>
      </c>
    </row>
    <row r="1902" spans="1:2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9">
        <f t="shared" si="175"/>
        <v>50.631666666666668</v>
      </c>
      <c r="Q1902" t="s">
        <v>8328</v>
      </c>
      <c r="R1902" t="s">
        <v>8332</v>
      </c>
      <c r="S1902" s="10">
        <f t="shared" si="176"/>
        <v>41160.663553240738</v>
      </c>
      <c r="T1902" s="10">
        <f t="shared" si="177"/>
        <v>41188.207638888889</v>
      </c>
      <c r="U1902" s="9">
        <f t="shared" si="178"/>
        <v>27</v>
      </c>
      <c r="V1902">
        <f>D1902*VLOOKUP(H1902,CURR,2)</f>
        <v>2500</v>
      </c>
      <c r="W1902">
        <f>E1902*VLOOKUP(H1902,CURR,2)</f>
        <v>2734.11</v>
      </c>
      <c r="X1902" s="11">
        <f t="shared" si="179"/>
        <v>1.0936440000000001</v>
      </c>
    </row>
    <row r="1903" spans="1:2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9">
        <f t="shared" si="175"/>
        <v>106.8</v>
      </c>
      <c r="Q1903" t="s">
        <v>8322</v>
      </c>
      <c r="R1903" t="s">
        <v>8351</v>
      </c>
      <c r="S1903" s="10">
        <f t="shared" si="176"/>
        <v>42116.334826388884</v>
      </c>
      <c r="T1903" s="10">
        <f t="shared" si="177"/>
        <v>42146.333333333336</v>
      </c>
      <c r="U1903" s="9">
        <f t="shared" si="178"/>
        <v>29</v>
      </c>
      <c r="V1903">
        <f>D1903*VLOOKUP(H1903,CURR,2)</f>
        <v>126720</v>
      </c>
      <c r="W1903">
        <f>E1903*VLOOKUP(H1903,CURR,2)</f>
        <v>3417.6</v>
      </c>
      <c r="X1903" s="11">
        <f t="shared" si="179"/>
        <v>2.696969696969697E-2</v>
      </c>
    </row>
    <row r="1904" spans="1:2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9">
        <f t="shared" si="175"/>
        <v>4</v>
      </c>
      <c r="Q1904" t="s">
        <v>8322</v>
      </c>
      <c r="R1904" t="s">
        <v>8351</v>
      </c>
      <c r="S1904" s="10">
        <f t="shared" si="176"/>
        <v>42037.581562499996</v>
      </c>
      <c r="T1904" s="10">
        <f t="shared" si="177"/>
        <v>42067.581562499996</v>
      </c>
      <c r="U1904" s="9">
        <f t="shared" si="178"/>
        <v>30</v>
      </c>
      <c r="V1904">
        <f>D1904*VLOOKUP(H1904,CURR,2)</f>
        <v>1130</v>
      </c>
      <c r="W1904">
        <f>E1904*VLOOKUP(H1904,CURR,2)</f>
        <v>13.559999999999999</v>
      </c>
      <c r="X1904" s="11">
        <f t="shared" si="179"/>
        <v>1.1999999999999999E-2</v>
      </c>
    </row>
    <row r="1905" spans="1:2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9">
        <f t="shared" si="175"/>
        <v>34.097560975609753</v>
      </c>
      <c r="Q1905" t="s">
        <v>8322</v>
      </c>
      <c r="R1905" t="s">
        <v>8351</v>
      </c>
      <c r="S1905" s="10">
        <f t="shared" si="176"/>
        <v>42702.562395833331</v>
      </c>
      <c r="T1905" s="10">
        <f t="shared" si="177"/>
        <v>42762.562395833331</v>
      </c>
      <c r="U1905" s="9">
        <f t="shared" si="178"/>
        <v>60</v>
      </c>
      <c r="V1905">
        <f>D1905*VLOOKUP(H1905,CURR,2)</f>
        <v>3000</v>
      </c>
      <c r="W1905">
        <f>E1905*VLOOKUP(H1905,CURR,2)</f>
        <v>1398</v>
      </c>
      <c r="X1905" s="11">
        <f t="shared" si="179"/>
        <v>0.46600000000000003</v>
      </c>
    </row>
    <row r="1906" spans="1:2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9">
        <f t="shared" si="175"/>
        <v>25</v>
      </c>
      <c r="Q1906" t="s">
        <v>8322</v>
      </c>
      <c r="R1906" t="s">
        <v>8351</v>
      </c>
      <c r="S1906" s="10">
        <f t="shared" si="176"/>
        <v>42326.477094907408</v>
      </c>
      <c r="T1906" s="10">
        <f t="shared" si="177"/>
        <v>42371.477094907408</v>
      </c>
      <c r="U1906" s="9">
        <f t="shared" si="178"/>
        <v>45</v>
      </c>
      <c r="V1906">
        <f>D1906*VLOOKUP(H1906,CURR,2)</f>
        <v>50000</v>
      </c>
      <c r="W1906">
        <f>E1906*VLOOKUP(H1906,CURR,2)</f>
        <v>50</v>
      </c>
      <c r="X1906" s="11">
        <f t="shared" si="179"/>
        <v>1E-3</v>
      </c>
    </row>
    <row r="1907" spans="1:2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9">
        <f t="shared" si="175"/>
        <v>10.5</v>
      </c>
      <c r="Q1907" t="s">
        <v>8322</v>
      </c>
      <c r="R1907" t="s">
        <v>8351</v>
      </c>
      <c r="S1907" s="10">
        <f t="shared" si="176"/>
        <v>41859.717523148145</v>
      </c>
      <c r="T1907" s="10">
        <f t="shared" si="177"/>
        <v>41889.717523148145</v>
      </c>
      <c r="U1907" s="9">
        <f t="shared" si="178"/>
        <v>30</v>
      </c>
      <c r="V1907">
        <f>D1907*VLOOKUP(H1907,CURR,2)</f>
        <v>25000</v>
      </c>
      <c r="W1907">
        <f>E1907*VLOOKUP(H1907,CURR,2)</f>
        <v>42</v>
      </c>
      <c r="X1907" s="11">
        <f t="shared" si="179"/>
        <v>1.6800000000000001E-3</v>
      </c>
    </row>
    <row r="1908" spans="1:2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9">
        <f t="shared" si="175"/>
        <v>215.95959595959596</v>
      </c>
      <c r="Q1908" t="s">
        <v>8322</v>
      </c>
      <c r="R1908" t="s">
        <v>8351</v>
      </c>
      <c r="S1908" s="10">
        <f t="shared" si="176"/>
        <v>42514.462766203702</v>
      </c>
      <c r="T1908" s="10">
        <f t="shared" si="177"/>
        <v>42544.462766203702</v>
      </c>
      <c r="U1908" s="9">
        <f t="shared" si="178"/>
        <v>30</v>
      </c>
      <c r="V1908">
        <f>D1908*VLOOKUP(H1908,CURR,2)</f>
        <v>50000</v>
      </c>
      <c r="W1908">
        <f>E1908*VLOOKUP(H1908,CURR,2)</f>
        <v>21380</v>
      </c>
      <c r="X1908" s="11">
        <f t="shared" si="179"/>
        <v>0.42759999999999998</v>
      </c>
    </row>
    <row r="1909" spans="1:2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9">
        <f t="shared" si="175"/>
        <v>21.25</v>
      </c>
      <c r="Q1909" t="s">
        <v>8322</v>
      </c>
      <c r="R1909" t="s">
        <v>8351</v>
      </c>
      <c r="S1909" s="10">
        <f t="shared" si="176"/>
        <v>41767.378761574073</v>
      </c>
      <c r="T1909" s="10">
        <f t="shared" si="177"/>
        <v>41782.378761574073</v>
      </c>
      <c r="U1909" s="9">
        <f t="shared" si="178"/>
        <v>15</v>
      </c>
      <c r="V1909">
        <f>D1909*VLOOKUP(H1909,CURR,2)</f>
        <v>30000</v>
      </c>
      <c r="W1909">
        <f>E1909*VLOOKUP(H1909,CURR,2)</f>
        <v>85</v>
      </c>
      <c r="X1909" s="11">
        <f t="shared" si="179"/>
        <v>2.8333333333333335E-3</v>
      </c>
    </row>
    <row r="1910" spans="1:2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9">
        <f t="shared" si="175"/>
        <v>108.25</v>
      </c>
      <c r="Q1910" t="s">
        <v>8322</v>
      </c>
      <c r="R1910" t="s">
        <v>8351</v>
      </c>
      <c r="S1910" s="10">
        <f t="shared" si="176"/>
        <v>42703.709490740737</v>
      </c>
      <c r="T1910" s="10">
        <f t="shared" si="177"/>
        <v>42733.709490740737</v>
      </c>
      <c r="U1910" s="9">
        <f t="shared" si="178"/>
        <v>30</v>
      </c>
      <c r="V1910">
        <f>D1910*VLOOKUP(H1910,CURR,2)</f>
        <v>25000</v>
      </c>
      <c r="W1910">
        <f>E1910*VLOOKUP(H1910,CURR,2)</f>
        <v>433</v>
      </c>
      <c r="X1910" s="11">
        <f t="shared" si="179"/>
        <v>1.7319999999999999E-2</v>
      </c>
    </row>
    <row r="1911" spans="1:2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9">
        <f t="shared" si="175"/>
        <v>129.97368421052633</v>
      </c>
      <c r="Q1911" t="s">
        <v>8322</v>
      </c>
      <c r="R1911" t="s">
        <v>8351</v>
      </c>
      <c r="S1911" s="10">
        <f t="shared" si="176"/>
        <v>41905.220821759256</v>
      </c>
      <c r="T1911" s="10">
        <f t="shared" si="177"/>
        <v>41935.220821759256</v>
      </c>
      <c r="U1911" s="9">
        <f t="shared" si="178"/>
        <v>30</v>
      </c>
      <c r="V1911">
        <f>D1911*VLOOKUP(H1911,CURR,2)</f>
        <v>35000</v>
      </c>
      <c r="W1911">
        <f>E1911*VLOOKUP(H1911,CURR,2)</f>
        <v>4939</v>
      </c>
      <c r="X1911" s="11">
        <f t="shared" si="179"/>
        <v>0.14111428571428572</v>
      </c>
    </row>
    <row r="1912" spans="1:2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9">
        <f t="shared" si="175"/>
        <v>117.49473684210527</v>
      </c>
      <c r="Q1912" t="s">
        <v>8322</v>
      </c>
      <c r="R1912" t="s">
        <v>8351</v>
      </c>
      <c r="S1912" s="10">
        <f t="shared" si="176"/>
        <v>42264.754826388882</v>
      </c>
      <c r="T1912" s="10">
        <f t="shared" si="177"/>
        <v>42308.739583333336</v>
      </c>
      <c r="U1912" s="9">
        <f t="shared" si="178"/>
        <v>43</v>
      </c>
      <c r="V1912">
        <f>D1912*VLOOKUP(H1912,CURR,2)</f>
        <v>96049.999999999985</v>
      </c>
      <c r="W1912">
        <f>E1912*VLOOKUP(H1912,CURR,2)</f>
        <v>37839.179999999993</v>
      </c>
      <c r="X1912" s="11">
        <f t="shared" si="179"/>
        <v>0.39395294117647056</v>
      </c>
    </row>
    <row r="1913" spans="1:2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9">
        <f t="shared" si="175"/>
        <v>10</v>
      </c>
      <c r="Q1913" t="s">
        <v>8322</v>
      </c>
      <c r="R1913" t="s">
        <v>8351</v>
      </c>
      <c r="S1913" s="10">
        <f t="shared" si="176"/>
        <v>41829.825624999998</v>
      </c>
      <c r="T1913" s="10">
        <f t="shared" si="177"/>
        <v>41859.825624999998</v>
      </c>
      <c r="U1913" s="9">
        <f t="shared" si="178"/>
        <v>30</v>
      </c>
      <c r="V1913">
        <f>D1913*VLOOKUP(H1913,CURR,2)</f>
        <v>28900.000000000004</v>
      </c>
      <c r="W1913">
        <f>E1913*VLOOKUP(H1913,CURR,2)</f>
        <v>6.8000000000000007</v>
      </c>
      <c r="X1913" s="11">
        <f t="shared" si="179"/>
        <v>2.3529411764705883E-4</v>
      </c>
    </row>
    <row r="1914" spans="1:2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9">
        <f t="shared" si="175"/>
        <v>70.595238095238102</v>
      </c>
      <c r="Q1914" t="s">
        <v>8322</v>
      </c>
      <c r="R1914" t="s">
        <v>8351</v>
      </c>
      <c r="S1914" s="10">
        <f t="shared" si="176"/>
        <v>42129.018055555549</v>
      </c>
      <c r="T1914" s="10">
        <f t="shared" si="177"/>
        <v>42159.018055555549</v>
      </c>
      <c r="U1914" s="9">
        <f t="shared" si="178"/>
        <v>30</v>
      </c>
      <c r="V1914">
        <f>D1914*VLOOKUP(H1914,CURR,2)</f>
        <v>5000</v>
      </c>
      <c r="W1914">
        <f>E1914*VLOOKUP(H1914,CURR,2)</f>
        <v>2965</v>
      </c>
      <c r="X1914" s="11">
        <f t="shared" si="179"/>
        <v>0.59299999999999997</v>
      </c>
    </row>
    <row r="1915" spans="1:2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9">
        <f t="shared" si="175"/>
        <v>24.5</v>
      </c>
      <c r="Q1915" t="s">
        <v>8322</v>
      </c>
      <c r="R1915" t="s">
        <v>8351</v>
      </c>
      <c r="S1915" s="10">
        <f t="shared" si="176"/>
        <v>41890.302986111106</v>
      </c>
      <c r="T1915" s="10">
        <f t="shared" si="177"/>
        <v>41920.302986111106</v>
      </c>
      <c r="U1915" s="9">
        <f t="shared" si="178"/>
        <v>30</v>
      </c>
      <c r="V1915">
        <f>D1915*VLOOKUP(H1915,CURR,2)</f>
        <v>61440</v>
      </c>
      <c r="W1915">
        <f>E1915*VLOOKUP(H1915,CURR,2)</f>
        <v>815.36</v>
      </c>
      <c r="X1915" s="11">
        <f t="shared" si="179"/>
        <v>1.3270833333333334E-2</v>
      </c>
    </row>
    <row r="1916" spans="1:2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9">
        <f t="shared" si="175"/>
        <v>30</v>
      </c>
      <c r="Q1916" t="s">
        <v>8322</v>
      </c>
      <c r="R1916" t="s">
        <v>8351</v>
      </c>
      <c r="S1916" s="10">
        <f t="shared" si="176"/>
        <v>41928.966122685182</v>
      </c>
      <c r="T1916" s="10">
        <f t="shared" si="177"/>
        <v>41943.957638888889</v>
      </c>
      <c r="U1916" s="9">
        <f t="shared" si="178"/>
        <v>14</v>
      </c>
      <c r="V1916">
        <f>D1916*VLOOKUP(H1916,CURR,2)</f>
        <v>666</v>
      </c>
      <c r="W1916">
        <f>E1916*VLOOKUP(H1916,CURR,2)</f>
        <v>60</v>
      </c>
      <c r="X1916" s="11">
        <f t="shared" si="179"/>
        <v>9.0090090090090086E-2</v>
      </c>
    </row>
    <row r="1917" spans="1:2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9">
        <f t="shared" si="175"/>
        <v>2</v>
      </c>
      <c r="Q1917" t="s">
        <v>8322</v>
      </c>
      <c r="R1917" t="s">
        <v>8351</v>
      </c>
      <c r="S1917" s="10">
        <f t="shared" si="176"/>
        <v>41863.840532407405</v>
      </c>
      <c r="T1917" s="10">
        <f t="shared" si="177"/>
        <v>41883.840532407405</v>
      </c>
      <c r="U1917" s="9">
        <f t="shared" si="178"/>
        <v>20</v>
      </c>
      <c r="V1917">
        <f>D1917*VLOOKUP(H1917,CURR,2)</f>
        <v>500</v>
      </c>
      <c r="W1917">
        <f>E1917*VLOOKUP(H1917,CURR,2)</f>
        <v>8</v>
      </c>
      <c r="X1917" s="11">
        <f t="shared" si="179"/>
        <v>1.6E-2</v>
      </c>
    </row>
    <row r="1918" spans="1:2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9">
        <f t="shared" si="175"/>
        <v>17</v>
      </c>
      <c r="Q1918" t="s">
        <v>8322</v>
      </c>
      <c r="R1918" t="s">
        <v>8351</v>
      </c>
      <c r="S1918" s="10">
        <f t="shared" si="176"/>
        <v>42656.508969907409</v>
      </c>
      <c r="T1918" s="10">
        <f t="shared" si="177"/>
        <v>42681.550636574073</v>
      </c>
      <c r="U1918" s="9">
        <f t="shared" si="178"/>
        <v>25</v>
      </c>
      <c r="V1918">
        <f>D1918*VLOOKUP(H1918,CURR,2)</f>
        <v>20000</v>
      </c>
      <c r="W1918">
        <f>E1918*VLOOKUP(H1918,CURR,2)</f>
        <v>102</v>
      </c>
      <c r="X1918" s="11">
        <f t="shared" si="179"/>
        <v>5.1000000000000004E-3</v>
      </c>
    </row>
    <row r="1919" spans="1:2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9">
        <f t="shared" si="175"/>
        <v>2928.9285714285716</v>
      </c>
      <c r="Q1919" t="s">
        <v>8322</v>
      </c>
      <c r="R1919" t="s">
        <v>8351</v>
      </c>
      <c r="S1919" s="10">
        <f t="shared" si="176"/>
        <v>42746.06172453703</v>
      </c>
      <c r="T1919" s="10">
        <f t="shared" si="177"/>
        <v>42776.06172453703</v>
      </c>
      <c r="U1919" s="9">
        <f t="shared" si="178"/>
        <v>30</v>
      </c>
      <c r="V1919">
        <f>D1919*VLOOKUP(H1919,CURR,2)</f>
        <v>50700</v>
      </c>
      <c r="W1919">
        <f>E1919*VLOOKUP(H1919,CURR,2)</f>
        <v>26653.25</v>
      </c>
      <c r="X1919" s="11">
        <f t="shared" si="179"/>
        <v>0.52570512820512816</v>
      </c>
    </row>
    <row r="1920" spans="1:2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9">
        <f t="shared" si="175"/>
        <v>28.888888888888889</v>
      </c>
      <c r="Q1920" t="s">
        <v>8322</v>
      </c>
      <c r="R1920" t="s">
        <v>8351</v>
      </c>
      <c r="S1920" s="10">
        <f t="shared" si="176"/>
        <v>41828.581608796296</v>
      </c>
      <c r="T1920" s="10">
        <f t="shared" si="177"/>
        <v>41863.581608796296</v>
      </c>
      <c r="U1920" s="9">
        <f t="shared" si="178"/>
        <v>35</v>
      </c>
      <c r="V1920">
        <f>D1920*VLOOKUP(H1920,CURR,2)</f>
        <v>25000</v>
      </c>
      <c r="W1920">
        <f>E1920*VLOOKUP(H1920,CURR,2)</f>
        <v>260</v>
      </c>
      <c r="X1920" s="11">
        <f t="shared" si="179"/>
        <v>1.04E-2</v>
      </c>
    </row>
    <row r="1921" spans="1:2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9">
        <f t="shared" si="175"/>
        <v>29.625</v>
      </c>
      <c r="Q1921" t="s">
        <v>8322</v>
      </c>
      <c r="R1921" t="s">
        <v>8351</v>
      </c>
      <c r="S1921" s="10">
        <f t="shared" si="176"/>
        <v>42113.667233796295</v>
      </c>
      <c r="T1921" s="10">
        <f t="shared" si="177"/>
        <v>42143.667233796295</v>
      </c>
      <c r="U1921" s="9">
        <f t="shared" si="178"/>
        <v>30</v>
      </c>
      <c r="V1921">
        <f>D1921*VLOOKUP(H1921,CURR,2)</f>
        <v>500</v>
      </c>
      <c r="W1921">
        <f>E1921*VLOOKUP(H1921,CURR,2)</f>
        <v>237</v>
      </c>
      <c r="X1921" s="11">
        <f t="shared" si="179"/>
        <v>0.47399999999999998</v>
      </c>
    </row>
    <row r="1922" spans="1:2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9">
        <f t="shared" si="175"/>
        <v>40.980952380952381</v>
      </c>
      <c r="Q1922" t="s">
        <v>8322</v>
      </c>
      <c r="R1922" t="s">
        <v>8351</v>
      </c>
      <c r="S1922" s="10">
        <f t="shared" si="176"/>
        <v>42270.66737268518</v>
      </c>
      <c r="T1922" s="10">
        <f t="shared" si="177"/>
        <v>42298.749999999993</v>
      </c>
      <c r="U1922" s="9">
        <f t="shared" si="178"/>
        <v>28</v>
      </c>
      <c r="V1922">
        <f>D1922*VLOOKUP(H1922,CURR,2)</f>
        <v>12800</v>
      </c>
      <c r="W1922">
        <f>E1922*VLOOKUP(H1922,CURR,2)</f>
        <v>5507.84</v>
      </c>
      <c r="X1922" s="11">
        <f t="shared" si="179"/>
        <v>0.43030000000000002</v>
      </c>
    </row>
    <row r="1923" spans="1:2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E1923/D1923*100</f>
        <v>136.80000000000001</v>
      </c>
      <c r="P1923" s="9">
        <f t="shared" ref="P1923:P1986" si="181">E1923/L1923</f>
        <v>54</v>
      </c>
      <c r="Q1923" t="s">
        <v>8328</v>
      </c>
      <c r="R1923" t="s">
        <v>8332</v>
      </c>
      <c r="S1923" s="10">
        <f t="shared" ref="S1923:S1986" si="182">(J1923/86400)+25569+(-5/24)</f>
        <v>41074.013229166667</v>
      </c>
      <c r="T1923" s="10">
        <f t="shared" ref="T1923:T1986" si="183">(I1923/86400)+25569+(-5/24)</f>
        <v>41104.013229166667</v>
      </c>
      <c r="U1923" s="9">
        <f t="shared" ref="U1923:U1986" si="184">INT(T1923-S1923)</f>
        <v>30</v>
      </c>
      <c r="V1923">
        <f>D1923*VLOOKUP(H1923,CURR,2)</f>
        <v>1500</v>
      </c>
      <c r="W1923">
        <f>E1923*VLOOKUP(H1923,CURR,2)</f>
        <v>2052</v>
      </c>
      <c r="X1923" s="11">
        <f t="shared" ref="X1923:X1986" si="185">W1923/V1923</f>
        <v>1.3680000000000001</v>
      </c>
    </row>
    <row r="1924" spans="1:2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9">
        <f t="shared" si="181"/>
        <v>36.109375</v>
      </c>
      <c r="Q1924" t="s">
        <v>8328</v>
      </c>
      <c r="R1924" t="s">
        <v>8332</v>
      </c>
      <c r="S1924" s="10">
        <f t="shared" si="182"/>
        <v>41590.047534722216</v>
      </c>
      <c r="T1924" s="10">
        <f t="shared" si="183"/>
        <v>41620.047534722216</v>
      </c>
      <c r="U1924" s="9">
        <f t="shared" si="184"/>
        <v>30</v>
      </c>
      <c r="V1924">
        <f>D1924*VLOOKUP(H1924,CURR,2)</f>
        <v>2000</v>
      </c>
      <c r="W1924">
        <f>E1924*VLOOKUP(H1924,CURR,2)</f>
        <v>2311</v>
      </c>
      <c r="X1924" s="11">
        <f t="shared" si="185"/>
        <v>1.1555</v>
      </c>
    </row>
    <row r="1925" spans="1:2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9">
        <f t="shared" si="181"/>
        <v>23.153846153846153</v>
      </c>
      <c r="Q1925" t="s">
        <v>8328</v>
      </c>
      <c r="R1925" t="s">
        <v>8332</v>
      </c>
      <c r="S1925" s="10">
        <f t="shared" si="182"/>
        <v>40772.640416666662</v>
      </c>
      <c r="T1925" s="10">
        <f t="shared" si="183"/>
        <v>40812.999305555553</v>
      </c>
      <c r="U1925" s="9">
        <f t="shared" si="184"/>
        <v>40</v>
      </c>
      <c r="V1925">
        <f>D1925*VLOOKUP(H1925,CURR,2)</f>
        <v>125</v>
      </c>
      <c r="W1925">
        <f>E1925*VLOOKUP(H1925,CURR,2)</f>
        <v>301</v>
      </c>
      <c r="X1925" s="11">
        <f t="shared" si="185"/>
        <v>2.4079999999999999</v>
      </c>
    </row>
    <row r="1926" spans="1:2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9">
        <f t="shared" si="181"/>
        <v>104</v>
      </c>
      <c r="Q1926" t="s">
        <v>8328</v>
      </c>
      <c r="R1926" t="s">
        <v>8332</v>
      </c>
      <c r="S1926" s="10">
        <f t="shared" si="182"/>
        <v>41626.552719907406</v>
      </c>
      <c r="T1926" s="10">
        <f t="shared" si="183"/>
        <v>41654.606249999997</v>
      </c>
      <c r="U1926" s="9">
        <f t="shared" si="184"/>
        <v>28</v>
      </c>
      <c r="V1926">
        <f>D1926*VLOOKUP(H1926,CURR,2)</f>
        <v>3000</v>
      </c>
      <c r="W1926">
        <f>E1926*VLOOKUP(H1926,CURR,2)</f>
        <v>3432</v>
      </c>
      <c r="X1926" s="11">
        <f t="shared" si="185"/>
        <v>1.1439999999999999</v>
      </c>
    </row>
    <row r="1927" spans="1:2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9">
        <f t="shared" si="181"/>
        <v>31.826923076923077</v>
      </c>
      <c r="Q1927" t="s">
        <v>8328</v>
      </c>
      <c r="R1927" t="s">
        <v>8332</v>
      </c>
      <c r="S1927" s="10">
        <f t="shared" si="182"/>
        <v>41535.693148148144</v>
      </c>
      <c r="T1927" s="10">
        <f t="shared" si="183"/>
        <v>41557.791666666664</v>
      </c>
      <c r="U1927" s="9">
        <f t="shared" si="184"/>
        <v>22</v>
      </c>
      <c r="V1927">
        <f>D1927*VLOOKUP(H1927,CURR,2)</f>
        <v>1500</v>
      </c>
      <c r="W1927">
        <f>E1927*VLOOKUP(H1927,CURR,2)</f>
        <v>1655</v>
      </c>
      <c r="X1927" s="11">
        <f t="shared" si="185"/>
        <v>1.1033333333333333</v>
      </c>
    </row>
    <row r="1928" spans="1:2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9">
        <f t="shared" si="181"/>
        <v>27.3896261682243</v>
      </c>
      <c r="Q1928" t="s">
        <v>8328</v>
      </c>
      <c r="R1928" t="s">
        <v>8332</v>
      </c>
      <c r="S1928" s="10">
        <f t="shared" si="182"/>
        <v>40456.746018518512</v>
      </c>
      <c r="T1928" s="10">
        <f t="shared" si="183"/>
        <v>40483.80972222222</v>
      </c>
      <c r="U1928" s="9">
        <f t="shared" si="184"/>
        <v>27</v>
      </c>
      <c r="V1928">
        <f>D1928*VLOOKUP(H1928,CURR,2)</f>
        <v>1500</v>
      </c>
      <c r="W1928">
        <f>E1928*VLOOKUP(H1928,CURR,2)</f>
        <v>2930.69</v>
      </c>
      <c r="X1928" s="11">
        <f t="shared" si="185"/>
        <v>1.9537933333333333</v>
      </c>
    </row>
    <row r="1929" spans="1:2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9">
        <f t="shared" si="181"/>
        <v>56.363636363636367</v>
      </c>
      <c r="Q1929" t="s">
        <v>8328</v>
      </c>
      <c r="R1929" t="s">
        <v>8332</v>
      </c>
      <c r="S1929" s="10">
        <f t="shared" si="182"/>
        <v>40960.653229166666</v>
      </c>
      <c r="T1929" s="10">
        <f t="shared" si="183"/>
        <v>40975.999305555553</v>
      </c>
      <c r="U1929" s="9">
        <f t="shared" si="184"/>
        <v>15</v>
      </c>
      <c r="V1929">
        <f>D1929*VLOOKUP(H1929,CURR,2)</f>
        <v>600</v>
      </c>
      <c r="W1929">
        <f>E1929*VLOOKUP(H1929,CURR,2)</f>
        <v>620</v>
      </c>
      <c r="X1929" s="11">
        <f t="shared" si="185"/>
        <v>1.0333333333333334</v>
      </c>
    </row>
    <row r="1930" spans="1:2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9">
        <f t="shared" si="181"/>
        <v>77.352941176470594</v>
      </c>
      <c r="Q1930" t="s">
        <v>8328</v>
      </c>
      <c r="R1930" t="s">
        <v>8332</v>
      </c>
      <c r="S1930" s="10">
        <f t="shared" si="182"/>
        <v>41371.439745370364</v>
      </c>
      <c r="T1930" s="10">
        <f t="shared" si="183"/>
        <v>41401.439745370364</v>
      </c>
      <c r="U1930" s="9">
        <f t="shared" si="184"/>
        <v>30</v>
      </c>
      <c r="V1930">
        <f>D1930*VLOOKUP(H1930,CURR,2)</f>
        <v>2550</v>
      </c>
      <c r="W1930">
        <f>E1930*VLOOKUP(H1930,CURR,2)</f>
        <v>2630</v>
      </c>
      <c r="X1930" s="11">
        <f t="shared" si="185"/>
        <v>1.031372549019608</v>
      </c>
    </row>
    <row r="1931" spans="1:2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9">
        <f t="shared" si="181"/>
        <v>42.8</v>
      </c>
      <c r="Q1931" t="s">
        <v>8328</v>
      </c>
      <c r="R1931" t="s">
        <v>8332</v>
      </c>
      <c r="S1931" s="10">
        <f t="shared" si="182"/>
        <v>40686.813263888886</v>
      </c>
      <c r="T1931" s="10">
        <f t="shared" si="183"/>
        <v>40728.813263888886</v>
      </c>
      <c r="U1931" s="9">
        <f t="shared" si="184"/>
        <v>42</v>
      </c>
      <c r="V1931">
        <f>D1931*VLOOKUP(H1931,CURR,2)</f>
        <v>3200</v>
      </c>
      <c r="W1931">
        <f>E1931*VLOOKUP(H1931,CURR,2)</f>
        <v>3210</v>
      </c>
      <c r="X1931" s="11">
        <f t="shared" si="185"/>
        <v>1.003125</v>
      </c>
    </row>
    <row r="1932" spans="1:2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9">
        <f t="shared" si="181"/>
        <v>48.846153846153847</v>
      </c>
      <c r="Q1932" t="s">
        <v>8328</v>
      </c>
      <c r="R1932" t="s">
        <v>8332</v>
      </c>
      <c r="S1932" s="10">
        <f t="shared" si="182"/>
        <v>41402.350486111107</v>
      </c>
      <c r="T1932" s="10">
        <f t="shared" si="183"/>
        <v>41462.350486111107</v>
      </c>
      <c r="U1932" s="9">
        <f t="shared" si="184"/>
        <v>60</v>
      </c>
      <c r="V1932">
        <f>D1932*VLOOKUP(H1932,CURR,2)</f>
        <v>1000</v>
      </c>
      <c r="W1932">
        <f>E1932*VLOOKUP(H1932,CURR,2)</f>
        <v>1270</v>
      </c>
      <c r="X1932" s="11">
        <f t="shared" si="185"/>
        <v>1.27</v>
      </c>
    </row>
    <row r="1933" spans="1:2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9">
        <f t="shared" si="181"/>
        <v>48.240400000000001</v>
      </c>
      <c r="Q1933" t="s">
        <v>8328</v>
      </c>
      <c r="R1933" t="s">
        <v>8332</v>
      </c>
      <c r="S1933" s="10">
        <f t="shared" si="182"/>
        <v>41037.684131944443</v>
      </c>
      <c r="T1933" s="10">
        <f t="shared" si="183"/>
        <v>41050.9375</v>
      </c>
      <c r="U1933" s="9">
        <f t="shared" si="184"/>
        <v>13</v>
      </c>
      <c r="V1933">
        <f>D1933*VLOOKUP(H1933,CURR,2)</f>
        <v>2000</v>
      </c>
      <c r="W1933">
        <f>E1933*VLOOKUP(H1933,CURR,2)</f>
        <v>2412.02</v>
      </c>
      <c r="X1933" s="11">
        <f t="shared" si="185"/>
        <v>1.20601</v>
      </c>
    </row>
    <row r="1934" spans="1:2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9">
        <f t="shared" si="181"/>
        <v>70.212500000000006</v>
      </c>
      <c r="Q1934" t="s">
        <v>8328</v>
      </c>
      <c r="R1934" t="s">
        <v>8332</v>
      </c>
      <c r="S1934" s="10">
        <f t="shared" si="182"/>
        <v>40911.601539351854</v>
      </c>
      <c r="T1934" s="10">
        <f t="shared" si="183"/>
        <v>40932.601539351854</v>
      </c>
      <c r="U1934" s="9">
        <f t="shared" si="184"/>
        <v>21</v>
      </c>
      <c r="V1934">
        <f>D1934*VLOOKUP(H1934,CURR,2)</f>
        <v>5250</v>
      </c>
      <c r="W1934">
        <f>E1934*VLOOKUP(H1934,CURR,2)</f>
        <v>5617</v>
      </c>
      <c r="X1934" s="11">
        <f t="shared" si="185"/>
        <v>1.0699047619047619</v>
      </c>
    </row>
    <row r="1935" spans="1:2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9">
        <f t="shared" si="181"/>
        <v>94.054545454545448</v>
      </c>
      <c r="Q1935" t="s">
        <v>8328</v>
      </c>
      <c r="R1935" t="s">
        <v>8332</v>
      </c>
      <c r="S1935" s="10">
        <f t="shared" si="182"/>
        <v>41878.922534722216</v>
      </c>
      <c r="T1935" s="10">
        <f t="shared" si="183"/>
        <v>41908.922534722216</v>
      </c>
      <c r="U1935" s="9">
        <f t="shared" si="184"/>
        <v>30</v>
      </c>
      <c r="V1935">
        <f>D1935*VLOOKUP(H1935,CURR,2)</f>
        <v>6000</v>
      </c>
      <c r="W1935">
        <f>E1935*VLOOKUP(H1935,CURR,2)</f>
        <v>10346</v>
      </c>
      <c r="X1935" s="11">
        <f t="shared" si="185"/>
        <v>1.7243333333333333</v>
      </c>
    </row>
    <row r="1936" spans="1:2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9">
        <f t="shared" si="181"/>
        <v>80.272727272727266</v>
      </c>
      <c r="Q1936" t="s">
        <v>8328</v>
      </c>
      <c r="R1936" t="s">
        <v>8332</v>
      </c>
      <c r="S1936" s="10">
        <f t="shared" si="182"/>
        <v>40865.658807870372</v>
      </c>
      <c r="T1936" s="10">
        <f t="shared" si="183"/>
        <v>40902</v>
      </c>
      <c r="U1936" s="9">
        <f t="shared" si="184"/>
        <v>36</v>
      </c>
      <c r="V1936">
        <f>D1936*VLOOKUP(H1936,CURR,2)</f>
        <v>5000</v>
      </c>
      <c r="W1936">
        <f>E1936*VLOOKUP(H1936,CURR,2)</f>
        <v>6181</v>
      </c>
      <c r="X1936" s="11">
        <f t="shared" si="185"/>
        <v>1.2362</v>
      </c>
    </row>
    <row r="1937" spans="1:2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9">
        <f t="shared" si="181"/>
        <v>54.2</v>
      </c>
      <c r="Q1937" t="s">
        <v>8328</v>
      </c>
      <c r="R1937" t="s">
        <v>8332</v>
      </c>
      <c r="S1937" s="10">
        <f t="shared" si="182"/>
        <v>41773.724201388883</v>
      </c>
      <c r="T1937" s="10">
        <f t="shared" si="183"/>
        <v>41810.999305555553</v>
      </c>
      <c r="U1937" s="9">
        <f t="shared" si="184"/>
        <v>37</v>
      </c>
      <c r="V1937">
        <f>D1937*VLOOKUP(H1937,CURR,2)</f>
        <v>2500</v>
      </c>
      <c r="W1937">
        <f>E1937*VLOOKUP(H1937,CURR,2)</f>
        <v>2710</v>
      </c>
      <c r="X1937" s="11">
        <f t="shared" si="185"/>
        <v>1.0840000000000001</v>
      </c>
    </row>
    <row r="1938" spans="1:2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9">
        <f t="shared" si="181"/>
        <v>60.26903448275862</v>
      </c>
      <c r="Q1938" t="s">
        <v>8328</v>
      </c>
      <c r="R1938" t="s">
        <v>8332</v>
      </c>
      <c r="S1938" s="10">
        <f t="shared" si="182"/>
        <v>40852.68136574074</v>
      </c>
      <c r="T1938" s="10">
        <f t="shared" si="183"/>
        <v>40883.040972222218</v>
      </c>
      <c r="U1938" s="9">
        <f t="shared" si="184"/>
        <v>30</v>
      </c>
      <c r="V1938">
        <f>D1938*VLOOKUP(H1938,CURR,2)</f>
        <v>7500</v>
      </c>
      <c r="W1938">
        <f>E1938*VLOOKUP(H1938,CURR,2)</f>
        <v>8739.01</v>
      </c>
      <c r="X1938" s="11">
        <f t="shared" si="185"/>
        <v>1.1652013333333333</v>
      </c>
    </row>
    <row r="1939" spans="1:2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9">
        <f t="shared" si="181"/>
        <v>38.740344827586206</v>
      </c>
      <c r="Q1939" t="s">
        <v>8328</v>
      </c>
      <c r="R1939" t="s">
        <v>8332</v>
      </c>
      <c r="S1939" s="10">
        <f t="shared" si="182"/>
        <v>41058.91065972222</v>
      </c>
      <c r="T1939" s="10">
        <f t="shared" si="183"/>
        <v>41074.957638888889</v>
      </c>
      <c r="U1939" s="9">
        <f t="shared" si="184"/>
        <v>16</v>
      </c>
      <c r="V1939">
        <f>D1939*VLOOKUP(H1939,CURR,2)</f>
        <v>600</v>
      </c>
      <c r="W1939">
        <f>E1939*VLOOKUP(H1939,CURR,2)</f>
        <v>1123.47</v>
      </c>
      <c r="X1939" s="11">
        <f t="shared" si="185"/>
        <v>1.8724499999999999</v>
      </c>
    </row>
    <row r="1940" spans="1:2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9">
        <f t="shared" si="181"/>
        <v>152.54385964912279</v>
      </c>
      <c r="Q1940" t="s">
        <v>8328</v>
      </c>
      <c r="R1940" t="s">
        <v>8332</v>
      </c>
      <c r="S1940" s="10">
        <f t="shared" si="182"/>
        <v>41426.05128472222</v>
      </c>
      <c r="T1940" s="10">
        <f t="shared" si="183"/>
        <v>41457</v>
      </c>
      <c r="U1940" s="9">
        <f t="shared" si="184"/>
        <v>30</v>
      </c>
      <c r="V1940">
        <f>D1940*VLOOKUP(H1940,CURR,2)</f>
        <v>15000</v>
      </c>
      <c r="W1940">
        <f>E1940*VLOOKUP(H1940,CURR,2)</f>
        <v>17390</v>
      </c>
      <c r="X1940" s="11">
        <f t="shared" si="185"/>
        <v>1.1593333333333333</v>
      </c>
    </row>
    <row r="1941" spans="1:2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9">
        <f t="shared" si="181"/>
        <v>115.3125</v>
      </c>
      <c r="Q1941" t="s">
        <v>8328</v>
      </c>
      <c r="R1941" t="s">
        <v>8332</v>
      </c>
      <c r="S1941" s="10">
        <f t="shared" si="182"/>
        <v>41313.776712962957</v>
      </c>
      <c r="T1941" s="10">
        <f t="shared" si="183"/>
        <v>41343.735046296293</v>
      </c>
      <c r="U1941" s="9">
        <f t="shared" si="184"/>
        <v>29</v>
      </c>
      <c r="V1941">
        <f>D1941*VLOOKUP(H1941,CURR,2)</f>
        <v>10000</v>
      </c>
      <c r="W1941">
        <f>E1941*VLOOKUP(H1941,CURR,2)</f>
        <v>11070</v>
      </c>
      <c r="X1941" s="11">
        <f t="shared" si="185"/>
        <v>1.107</v>
      </c>
    </row>
    <row r="1942" spans="1:2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9">
        <f t="shared" si="181"/>
        <v>35.838709677419352</v>
      </c>
      <c r="Q1942" t="s">
        <v>8328</v>
      </c>
      <c r="R1942" t="s">
        <v>8332</v>
      </c>
      <c r="S1942" s="10">
        <f t="shared" si="182"/>
        <v>40670.298993055556</v>
      </c>
      <c r="T1942" s="10">
        <f t="shared" si="183"/>
        <v>40708.957638888889</v>
      </c>
      <c r="U1942" s="9">
        <f t="shared" si="184"/>
        <v>38</v>
      </c>
      <c r="V1942">
        <f>D1942*VLOOKUP(H1942,CURR,2)</f>
        <v>650</v>
      </c>
      <c r="W1942">
        <f>E1942*VLOOKUP(H1942,CURR,2)</f>
        <v>1111</v>
      </c>
      <c r="X1942" s="11">
        <f t="shared" si="185"/>
        <v>1.7092307692307693</v>
      </c>
    </row>
    <row r="1943" spans="1:2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9">
        <f t="shared" si="181"/>
        <v>64.570118779438872</v>
      </c>
      <c r="Q1943" t="s">
        <v>8322</v>
      </c>
      <c r="R1943" t="s">
        <v>8352</v>
      </c>
      <c r="S1943" s="10">
        <f t="shared" si="182"/>
        <v>41744.08253472222</v>
      </c>
      <c r="T1943" s="10">
        <f t="shared" si="183"/>
        <v>41774.08253472222</v>
      </c>
      <c r="U1943" s="9">
        <f t="shared" si="184"/>
        <v>30</v>
      </c>
      <c r="V1943">
        <f>D1943*VLOOKUP(H1943,CURR,2)</f>
        <v>250000</v>
      </c>
      <c r="W1943">
        <f>E1943*VLOOKUP(H1943,CURR,2)</f>
        <v>315295.89</v>
      </c>
      <c r="X1943" s="11">
        <f t="shared" si="185"/>
        <v>1.2611835600000001</v>
      </c>
    </row>
    <row r="1944" spans="1:2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9">
        <f t="shared" si="181"/>
        <v>87.436000000000007</v>
      </c>
      <c r="Q1944" t="s">
        <v>8322</v>
      </c>
      <c r="R1944" t="s">
        <v>8352</v>
      </c>
      <c r="S1944" s="10">
        <f t="shared" si="182"/>
        <v>40638.619675925926</v>
      </c>
      <c r="T1944" s="10">
        <f t="shared" si="183"/>
        <v>40728.619675925926</v>
      </c>
      <c r="U1944" s="9">
        <f t="shared" si="184"/>
        <v>90</v>
      </c>
      <c r="V1944">
        <f>D1944*VLOOKUP(H1944,CURR,2)</f>
        <v>6000</v>
      </c>
      <c r="W1944">
        <f>E1944*VLOOKUP(H1944,CURR,2)</f>
        <v>8306.42</v>
      </c>
      <c r="X1944" s="11">
        <f t="shared" si="185"/>
        <v>1.3844033333333334</v>
      </c>
    </row>
    <row r="1945" spans="1:2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9">
        <f t="shared" si="181"/>
        <v>68.815577078288939</v>
      </c>
      <c r="Q1945" t="s">
        <v>8322</v>
      </c>
      <c r="R1945" t="s">
        <v>8352</v>
      </c>
      <c r="S1945" s="10">
        <f t="shared" si="182"/>
        <v>42548.061527777776</v>
      </c>
      <c r="T1945" s="10">
        <f t="shared" si="183"/>
        <v>42593.061527777776</v>
      </c>
      <c r="U1945" s="9">
        <f t="shared" si="184"/>
        <v>45</v>
      </c>
      <c r="V1945">
        <f>D1945*VLOOKUP(H1945,CURR,2)</f>
        <v>10000</v>
      </c>
      <c r="W1945">
        <f>E1945*VLOOKUP(H1945,CURR,2)</f>
        <v>170525</v>
      </c>
      <c r="X1945" s="11">
        <f t="shared" si="185"/>
        <v>17.052499999999998</v>
      </c>
    </row>
    <row r="1946" spans="1:2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9">
        <f t="shared" si="181"/>
        <v>176.200223588597</v>
      </c>
      <c r="Q1946" t="s">
        <v>8322</v>
      </c>
      <c r="R1946" t="s">
        <v>8352</v>
      </c>
      <c r="S1946" s="10">
        <f t="shared" si="182"/>
        <v>41730.376041666663</v>
      </c>
      <c r="T1946" s="10">
        <f t="shared" si="183"/>
        <v>41760.376041666663</v>
      </c>
      <c r="U1946" s="9">
        <f t="shared" si="184"/>
        <v>30</v>
      </c>
      <c r="V1946">
        <f>D1946*VLOOKUP(H1946,CURR,2)</f>
        <v>40000</v>
      </c>
      <c r="W1946">
        <f>E1946*VLOOKUP(H1946,CURR,2)</f>
        <v>315222.2</v>
      </c>
      <c r="X1946" s="11">
        <f t="shared" si="185"/>
        <v>7.8805550000000002</v>
      </c>
    </row>
    <row r="1947" spans="1:2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9">
        <f t="shared" si="181"/>
        <v>511.79117647058825</v>
      </c>
      <c r="Q1947" t="s">
        <v>8322</v>
      </c>
      <c r="R1947" t="s">
        <v>8352</v>
      </c>
      <c r="S1947" s="10">
        <f t="shared" si="182"/>
        <v>42157.043495370366</v>
      </c>
      <c r="T1947" s="10">
        <f t="shared" si="183"/>
        <v>42197.043495370366</v>
      </c>
      <c r="U1947" s="9">
        <f t="shared" si="184"/>
        <v>40</v>
      </c>
      <c r="V1947">
        <f>D1947*VLOOKUP(H1947,CURR,2)</f>
        <v>112999.99999999999</v>
      </c>
      <c r="W1947">
        <f>E1947*VLOOKUP(H1947,CURR,2)</f>
        <v>393260.33999999997</v>
      </c>
      <c r="X1947" s="11">
        <f t="shared" si="185"/>
        <v>3.4801800000000003</v>
      </c>
    </row>
    <row r="1948" spans="1:2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9">
        <f t="shared" si="181"/>
        <v>160.44285714285715</v>
      </c>
      <c r="Q1948" t="s">
        <v>8322</v>
      </c>
      <c r="R1948" t="s">
        <v>8352</v>
      </c>
      <c r="S1948" s="10">
        <f t="shared" si="182"/>
        <v>41688.941678240742</v>
      </c>
      <c r="T1948" s="10">
        <f t="shared" si="183"/>
        <v>41748.900011574071</v>
      </c>
      <c r="U1948" s="9">
        <f t="shared" si="184"/>
        <v>59</v>
      </c>
      <c r="V1948">
        <f>D1948*VLOOKUP(H1948,CURR,2)</f>
        <v>7500</v>
      </c>
      <c r="W1948">
        <f>E1948*VLOOKUP(H1948,CURR,2)</f>
        <v>11231</v>
      </c>
      <c r="X1948" s="11">
        <f t="shared" si="185"/>
        <v>1.4974666666666667</v>
      </c>
    </row>
    <row r="1949" spans="1:2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9">
        <f t="shared" si="181"/>
        <v>35.003043478260871</v>
      </c>
      <c r="Q1949" t="s">
        <v>8322</v>
      </c>
      <c r="R1949" t="s">
        <v>8352</v>
      </c>
      <c r="S1949" s="10">
        <f t="shared" si="182"/>
        <v>40102.709722222222</v>
      </c>
      <c r="T1949" s="10">
        <f t="shared" si="183"/>
        <v>40140.040972222218</v>
      </c>
      <c r="U1949" s="9">
        <f t="shared" si="184"/>
        <v>37</v>
      </c>
      <c r="V1949">
        <f>D1949*VLOOKUP(H1949,CURR,2)</f>
        <v>800</v>
      </c>
      <c r="W1949">
        <f>E1949*VLOOKUP(H1949,CURR,2)</f>
        <v>805.07</v>
      </c>
      <c r="X1949" s="11">
        <f t="shared" si="185"/>
        <v>1.0063375000000001</v>
      </c>
    </row>
    <row r="1950" spans="1:2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9">
        <f t="shared" si="181"/>
        <v>188.50671378091872</v>
      </c>
      <c r="Q1950" t="s">
        <v>8322</v>
      </c>
      <c r="R1950" t="s">
        <v>8352</v>
      </c>
      <c r="S1950" s="10">
        <f t="shared" si="182"/>
        <v>42473.395937499998</v>
      </c>
      <c r="T1950" s="10">
        <f t="shared" si="183"/>
        <v>42527.501388888886</v>
      </c>
      <c r="U1950" s="9">
        <f t="shared" si="184"/>
        <v>54</v>
      </c>
      <c r="V1950">
        <f>D1950*VLOOKUP(H1950,CURR,2)</f>
        <v>100000</v>
      </c>
      <c r="W1950">
        <f>E1950*VLOOKUP(H1950,CURR,2)</f>
        <v>800211</v>
      </c>
      <c r="X1950" s="11">
        <f t="shared" si="185"/>
        <v>8.0021100000000001</v>
      </c>
    </row>
    <row r="1951" spans="1:2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9">
        <f t="shared" si="181"/>
        <v>56.204984093319197</v>
      </c>
      <c r="Q1951" t="s">
        <v>8322</v>
      </c>
      <c r="R1951" t="s">
        <v>8352</v>
      </c>
      <c r="S1951" s="10">
        <f t="shared" si="182"/>
        <v>41800.21471064815</v>
      </c>
      <c r="T1951" s="10">
        <f t="shared" si="183"/>
        <v>41830.21471064815</v>
      </c>
      <c r="U1951" s="9">
        <f t="shared" si="184"/>
        <v>30</v>
      </c>
      <c r="V1951">
        <f>D1951*VLOOKUP(H1951,CURR,2)</f>
        <v>64000</v>
      </c>
      <c r="W1951">
        <f>E1951*VLOOKUP(H1951,CURR,2)</f>
        <v>67841.664000000004</v>
      </c>
      <c r="X1951" s="11">
        <f t="shared" si="185"/>
        <v>1.0600260000000001</v>
      </c>
    </row>
    <row r="1952" spans="1:2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9">
        <f t="shared" si="181"/>
        <v>51.3054157782516</v>
      </c>
      <c r="Q1952" t="s">
        <v>8322</v>
      </c>
      <c r="R1952" t="s">
        <v>8352</v>
      </c>
      <c r="S1952" s="10">
        <f t="shared" si="182"/>
        <v>40623.973067129627</v>
      </c>
      <c r="T1952" s="10">
        <f t="shared" si="183"/>
        <v>40654.973067129627</v>
      </c>
      <c r="U1952" s="9">
        <f t="shared" si="184"/>
        <v>31</v>
      </c>
      <c r="V1952">
        <f>D1952*VLOOKUP(H1952,CURR,2)</f>
        <v>48000</v>
      </c>
      <c r="W1952">
        <f>E1952*VLOOKUP(H1952,CURR,2)</f>
        <v>96248.960000000006</v>
      </c>
      <c r="X1952" s="11">
        <f t="shared" si="185"/>
        <v>2.0051866666666669</v>
      </c>
    </row>
    <row r="1953" spans="1:2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9">
        <f t="shared" si="181"/>
        <v>127.36450839328538</v>
      </c>
      <c r="Q1953" t="s">
        <v>8322</v>
      </c>
      <c r="R1953" t="s">
        <v>8352</v>
      </c>
      <c r="S1953" s="10">
        <f t="shared" si="182"/>
        <v>42651.212233796294</v>
      </c>
      <c r="T1953" s="10">
        <f t="shared" si="183"/>
        <v>42681.253900462958</v>
      </c>
      <c r="U1953" s="9">
        <f t="shared" si="184"/>
        <v>30</v>
      </c>
      <c r="V1953">
        <f>D1953*VLOOKUP(H1953,CURR,2)</f>
        <v>50000</v>
      </c>
      <c r="W1953">
        <f>E1953*VLOOKUP(H1953,CURR,2)</f>
        <v>106222</v>
      </c>
      <c r="X1953" s="11">
        <f t="shared" si="185"/>
        <v>2.1244399999999999</v>
      </c>
    </row>
    <row r="1954" spans="1:2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9">
        <f t="shared" si="181"/>
        <v>101.85532258064516</v>
      </c>
      <c r="Q1954" t="s">
        <v>8322</v>
      </c>
      <c r="R1954" t="s">
        <v>8352</v>
      </c>
      <c r="S1954" s="10">
        <f t="shared" si="182"/>
        <v>41526.398321759254</v>
      </c>
      <c r="T1954" s="10">
        <f t="shared" si="183"/>
        <v>41563.398321759254</v>
      </c>
      <c r="U1954" s="9">
        <f t="shared" si="184"/>
        <v>37</v>
      </c>
      <c r="V1954">
        <f>D1954*VLOOKUP(H1954,CURR,2)</f>
        <v>26600</v>
      </c>
      <c r="W1954">
        <f>E1954*VLOOKUP(H1954,CURR,2)</f>
        <v>52793.650800000003</v>
      </c>
      <c r="X1954" s="11">
        <f t="shared" si="185"/>
        <v>1.9847237142857144</v>
      </c>
    </row>
    <row r="1955" spans="1:2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9">
        <f t="shared" si="181"/>
        <v>230.55782312925169</v>
      </c>
      <c r="Q1955" t="s">
        <v>8322</v>
      </c>
      <c r="R1955" t="s">
        <v>8352</v>
      </c>
      <c r="S1955" s="10">
        <f t="shared" si="182"/>
        <v>40940.991493055553</v>
      </c>
      <c r="T1955" s="10">
        <f t="shared" si="183"/>
        <v>40969.916666666664</v>
      </c>
      <c r="U1955" s="9">
        <f t="shared" si="184"/>
        <v>28</v>
      </c>
      <c r="V1955">
        <f>D1955*VLOOKUP(H1955,CURR,2)</f>
        <v>15000</v>
      </c>
      <c r="W1955">
        <f>E1955*VLOOKUP(H1955,CURR,2)</f>
        <v>33892</v>
      </c>
      <c r="X1955" s="11">
        <f t="shared" si="185"/>
        <v>2.2594666666666665</v>
      </c>
    </row>
    <row r="1956" spans="1:2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9">
        <f t="shared" si="181"/>
        <v>842.10602409638557</v>
      </c>
      <c r="Q1956" t="s">
        <v>8322</v>
      </c>
      <c r="R1956" t="s">
        <v>8352</v>
      </c>
      <c r="S1956" s="10">
        <f t="shared" si="182"/>
        <v>42394.372407407405</v>
      </c>
      <c r="T1956" s="10">
        <f t="shared" si="183"/>
        <v>42440.999999999993</v>
      </c>
      <c r="U1956" s="9">
        <f t="shared" si="184"/>
        <v>46</v>
      </c>
      <c r="V1956">
        <f>D1956*VLOOKUP(H1956,CURR,2)</f>
        <v>50000</v>
      </c>
      <c r="W1956">
        <f>E1956*VLOOKUP(H1956,CURR,2)</f>
        <v>349474</v>
      </c>
      <c r="X1956" s="11">
        <f t="shared" si="185"/>
        <v>6.9894800000000004</v>
      </c>
    </row>
    <row r="1957" spans="1:2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9">
        <f t="shared" si="181"/>
        <v>577.27593103448271</v>
      </c>
      <c r="Q1957" t="s">
        <v>8322</v>
      </c>
      <c r="R1957" t="s">
        <v>8352</v>
      </c>
      <c r="S1957" s="10">
        <f t="shared" si="182"/>
        <v>41020.063437500001</v>
      </c>
      <c r="T1957" s="10">
        <f t="shared" si="183"/>
        <v>41052.583333333328</v>
      </c>
      <c r="U1957" s="9">
        <f t="shared" si="184"/>
        <v>32</v>
      </c>
      <c r="V1957">
        <f>D1957*VLOOKUP(H1957,CURR,2)</f>
        <v>42000</v>
      </c>
      <c r="W1957">
        <f>E1957*VLOOKUP(H1957,CURR,2)</f>
        <v>167410.01999999999</v>
      </c>
      <c r="X1957" s="11">
        <f t="shared" si="185"/>
        <v>3.9859528571428569</v>
      </c>
    </row>
    <row r="1958" spans="1:2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9">
        <f t="shared" si="181"/>
        <v>483.34246575342468</v>
      </c>
      <c r="Q1958" t="s">
        <v>8322</v>
      </c>
      <c r="R1958" t="s">
        <v>8352</v>
      </c>
      <c r="S1958" s="10">
        <f t="shared" si="182"/>
        <v>42067.71533564815</v>
      </c>
      <c r="T1958" s="10">
        <f t="shared" si="183"/>
        <v>42112.673668981479</v>
      </c>
      <c r="U1958" s="9">
        <f t="shared" si="184"/>
        <v>44</v>
      </c>
      <c r="V1958">
        <f>D1958*VLOOKUP(H1958,CURR,2)</f>
        <v>60000</v>
      </c>
      <c r="W1958">
        <f>E1958*VLOOKUP(H1958,CURR,2)</f>
        <v>176420</v>
      </c>
      <c r="X1958" s="11">
        <f t="shared" si="185"/>
        <v>2.9403333333333332</v>
      </c>
    </row>
    <row r="1959" spans="1:2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9">
        <f t="shared" si="181"/>
        <v>76.138500000000008</v>
      </c>
      <c r="Q1959" t="s">
        <v>8322</v>
      </c>
      <c r="R1959" t="s">
        <v>8352</v>
      </c>
      <c r="S1959" s="10">
        <f t="shared" si="182"/>
        <v>41178.890196759261</v>
      </c>
      <c r="T1959" s="10">
        <f t="shared" si="183"/>
        <v>41208.890196759261</v>
      </c>
      <c r="U1959" s="9">
        <f t="shared" si="184"/>
        <v>30</v>
      </c>
      <c r="V1959">
        <f>D1959*VLOOKUP(H1959,CURR,2)</f>
        <v>30000</v>
      </c>
      <c r="W1959">
        <f>E1959*VLOOKUP(H1959,CURR,2)</f>
        <v>50251.41</v>
      </c>
      <c r="X1959" s="11">
        <f t="shared" si="185"/>
        <v>1.6750470000000002</v>
      </c>
    </row>
    <row r="1960" spans="1:2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9">
        <f t="shared" si="181"/>
        <v>74.107684365781708</v>
      </c>
      <c r="Q1960" t="s">
        <v>8322</v>
      </c>
      <c r="R1960" t="s">
        <v>8352</v>
      </c>
      <c r="S1960" s="10">
        <f t="shared" si="182"/>
        <v>41326.779641203699</v>
      </c>
      <c r="T1960" s="10">
        <f t="shared" si="183"/>
        <v>41356.737974537034</v>
      </c>
      <c r="U1960" s="9">
        <f t="shared" si="184"/>
        <v>29</v>
      </c>
      <c r="V1960">
        <f>D1960*VLOOKUP(H1960,CURR,2)</f>
        <v>7000</v>
      </c>
      <c r="W1960">
        <f>E1960*VLOOKUP(H1960,CURR,2)</f>
        <v>100490.02</v>
      </c>
      <c r="X1960" s="11">
        <f t="shared" si="185"/>
        <v>14.355717142857143</v>
      </c>
    </row>
    <row r="1961" spans="1:2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9">
        <f t="shared" si="181"/>
        <v>36.965660377358489</v>
      </c>
      <c r="Q1961" t="s">
        <v>8322</v>
      </c>
      <c r="R1961" t="s">
        <v>8352</v>
      </c>
      <c r="S1961" s="10">
        <f t="shared" si="182"/>
        <v>41871.637268518512</v>
      </c>
      <c r="T1961" s="10">
        <f t="shared" si="183"/>
        <v>41912.791666666664</v>
      </c>
      <c r="U1961" s="9">
        <f t="shared" si="184"/>
        <v>41</v>
      </c>
      <c r="V1961">
        <f>D1961*VLOOKUP(H1961,CURR,2)</f>
        <v>10000</v>
      </c>
      <c r="W1961">
        <f>E1961*VLOOKUP(H1961,CURR,2)</f>
        <v>15673.44</v>
      </c>
      <c r="X1961" s="11">
        <f t="shared" si="185"/>
        <v>1.5673440000000001</v>
      </c>
    </row>
    <row r="1962" spans="1:2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9">
        <f t="shared" si="181"/>
        <v>2500.969696969697</v>
      </c>
      <c r="Q1962" t="s">
        <v>8322</v>
      </c>
      <c r="R1962" t="s">
        <v>8352</v>
      </c>
      <c r="S1962" s="10">
        <f t="shared" si="182"/>
        <v>41964.154409722221</v>
      </c>
      <c r="T1962" s="10">
        <f t="shared" si="183"/>
        <v>41994.154409722221</v>
      </c>
      <c r="U1962" s="9">
        <f t="shared" si="184"/>
        <v>30</v>
      </c>
      <c r="V1962">
        <f>D1962*VLOOKUP(H1962,CURR,2)</f>
        <v>7700</v>
      </c>
      <c r="W1962">
        <f>E1962*VLOOKUP(H1962,CURR,2)</f>
        <v>9078.52</v>
      </c>
      <c r="X1962" s="11">
        <f t="shared" si="185"/>
        <v>1.1790285714285715</v>
      </c>
    </row>
    <row r="1963" spans="1:2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9">
        <f t="shared" si="181"/>
        <v>67.690214329454989</v>
      </c>
      <c r="Q1963" t="s">
        <v>8322</v>
      </c>
      <c r="R1963" t="s">
        <v>8352</v>
      </c>
      <c r="S1963" s="10">
        <f t="shared" si="182"/>
        <v>41147.986307870371</v>
      </c>
      <c r="T1963" s="10">
        <f t="shared" si="183"/>
        <v>41187.957638888889</v>
      </c>
      <c r="U1963" s="9">
        <f t="shared" si="184"/>
        <v>39</v>
      </c>
      <c r="V1963">
        <f>D1963*VLOOKUP(H1963,CURR,2)</f>
        <v>10000</v>
      </c>
      <c r="W1963">
        <f>E1963*VLOOKUP(H1963,CURR,2)</f>
        <v>110538.12</v>
      </c>
      <c r="X1963" s="11">
        <f t="shared" si="185"/>
        <v>11.053811999999999</v>
      </c>
    </row>
    <row r="1964" spans="1:2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9">
        <f t="shared" si="181"/>
        <v>63.04738562091503</v>
      </c>
      <c r="Q1964" t="s">
        <v>8322</v>
      </c>
      <c r="R1964" t="s">
        <v>8352</v>
      </c>
      <c r="S1964" s="10">
        <f t="shared" si="182"/>
        <v>41742.572175925925</v>
      </c>
      <c r="T1964" s="10">
        <f t="shared" si="183"/>
        <v>41772.572175925925</v>
      </c>
      <c r="U1964" s="9">
        <f t="shared" si="184"/>
        <v>30</v>
      </c>
      <c r="V1964">
        <f>D1964*VLOOKUP(H1964,CURR,2)</f>
        <v>10000</v>
      </c>
      <c r="W1964">
        <f>E1964*VLOOKUP(H1964,CURR,2)</f>
        <v>19292.5</v>
      </c>
      <c r="X1964" s="11">
        <f t="shared" si="185"/>
        <v>1.9292499999999999</v>
      </c>
    </row>
    <row r="1965" spans="1:2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9">
        <f t="shared" si="181"/>
        <v>117.6</v>
      </c>
      <c r="Q1965" t="s">
        <v>8322</v>
      </c>
      <c r="R1965" t="s">
        <v>8352</v>
      </c>
      <c r="S1965" s="10">
        <f t="shared" si="182"/>
        <v>41863.221458333333</v>
      </c>
      <c r="T1965" s="10">
        <f t="shared" si="183"/>
        <v>41898.221458333333</v>
      </c>
      <c r="U1965" s="9">
        <f t="shared" si="184"/>
        <v>35</v>
      </c>
      <c r="V1965">
        <f>D1965*VLOOKUP(H1965,CURR,2)</f>
        <v>24320</v>
      </c>
      <c r="W1965">
        <f>E1965*VLOOKUP(H1965,CURR,2)</f>
        <v>30858.240000000002</v>
      </c>
      <c r="X1965" s="11">
        <f t="shared" si="185"/>
        <v>1.268842105263158</v>
      </c>
    </row>
    <row r="1966" spans="1:2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9">
        <f t="shared" si="181"/>
        <v>180.75185011709601</v>
      </c>
      <c r="Q1966" t="s">
        <v>8322</v>
      </c>
      <c r="R1966" t="s">
        <v>8352</v>
      </c>
      <c r="S1966" s="10">
        <f t="shared" si="182"/>
        <v>42452.064490740733</v>
      </c>
      <c r="T1966" s="10">
        <f t="shared" si="183"/>
        <v>42482.064490740733</v>
      </c>
      <c r="U1966" s="9">
        <f t="shared" si="184"/>
        <v>30</v>
      </c>
      <c r="V1966">
        <f>D1966*VLOOKUP(H1966,CURR,2)</f>
        <v>100795.99999999999</v>
      </c>
      <c r="W1966">
        <f>E1966*VLOOKUP(H1966,CURR,2)</f>
        <v>261643.72559999998</v>
      </c>
      <c r="X1966" s="11">
        <f t="shared" si="185"/>
        <v>2.595774887892377</v>
      </c>
    </row>
    <row r="1967" spans="1:2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9">
        <f t="shared" si="181"/>
        <v>127.32038834951456</v>
      </c>
      <c r="Q1967" t="s">
        <v>8322</v>
      </c>
      <c r="R1967" t="s">
        <v>8352</v>
      </c>
      <c r="S1967" s="10">
        <f t="shared" si="182"/>
        <v>40897.880902777775</v>
      </c>
      <c r="T1967" s="10">
        <f t="shared" si="183"/>
        <v>40919.833333333328</v>
      </c>
      <c r="U1967" s="9">
        <f t="shared" si="184"/>
        <v>21</v>
      </c>
      <c r="V1967">
        <f>D1967*VLOOKUP(H1967,CURR,2)</f>
        <v>5000</v>
      </c>
      <c r="W1967">
        <f>E1967*VLOOKUP(H1967,CURR,2)</f>
        <v>13114</v>
      </c>
      <c r="X1967" s="11">
        <f t="shared" si="185"/>
        <v>2.6227999999999998</v>
      </c>
    </row>
    <row r="1968" spans="1:2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9">
        <f t="shared" si="181"/>
        <v>136.6444745538665</v>
      </c>
      <c r="Q1968" t="s">
        <v>8322</v>
      </c>
      <c r="R1968" t="s">
        <v>8352</v>
      </c>
      <c r="S1968" s="10">
        <f t="shared" si="182"/>
        <v>41835.332152777773</v>
      </c>
      <c r="T1968" s="10">
        <f t="shared" si="183"/>
        <v>41865.332152777773</v>
      </c>
      <c r="U1968" s="9">
        <f t="shared" si="184"/>
        <v>30</v>
      </c>
      <c r="V1968">
        <f>D1968*VLOOKUP(H1968,CURR,2)</f>
        <v>100000</v>
      </c>
      <c r="W1968">
        <f>E1968*VLOOKUP(H1968,CURR,2)</f>
        <v>206743.09</v>
      </c>
      <c r="X1968" s="11">
        <f t="shared" si="185"/>
        <v>2.0674309000000002</v>
      </c>
    </row>
    <row r="1969" spans="1:2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9">
        <f t="shared" si="181"/>
        <v>182.78024691358024</v>
      </c>
      <c r="Q1969" t="s">
        <v>8322</v>
      </c>
      <c r="R1969" t="s">
        <v>8352</v>
      </c>
      <c r="S1969" s="10">
        <f t="shared" si="182"/>
        <v>41730.455196759256</v>
      </c>
      <c r="T1969" s="10">
        <f t="shared" si="183"/>
        <v>41760.455196759256</v>
      </c>
      <c r="U1969" s="9">
        <f t="shared" si="184"/>
        <v>30</v>
      </c>
      <c r="V1969">
        <f>D1969*VLOOKUP(H1969,CURR,2)</f>
        <v>20000</v>
      </c>
      <c r="W1969">
        <f>E1969*VLOOKUP(H1969,CURR,2)</f>
        <v>74026</v>
      </c>
      <c r="X1969" s="11">
        <f t="shared" si="185"/>
        <v>3.7012999999999998</v>
      </c>
    </row>
    <row r="1970" spans="1:2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9">
        <f t="shared" si="181"/>
        <v>279.37843137254902</v>
      </c>
      <c r="Q1970" t="s">
        <v>8322</v>
      </c>
      <c r="R1970" t="s">
        <v>8352</v>
      </c>
      <c r="S1970" s="10">
        <f t="shared" si="182"/>
        <v>42676.378645833327</v>
      </c>
      <c r="T1970" s="10">
        <f t="shared" si="183"/>
        <v>42707.420312499999</v>
      </c>
      <c r="U1970" s="9">
        <f t="shared" si="184"/>
        <v>31</v>
      </c>
      <c r="V1970">
        <f>D1970*VLOOKUP(H1970,CURR,2)</f>
        <v>50000</v>
      </c>
      <c r="W1970">
        <f>E1970*VLOOKUP(H1970,CURR,2)</f>
        <v>142483</v>
      </c>
      <c r="X1970" s="11">
        <f t="shared" si="185"/>
        <v>2.8496600000000001</v>
      </c>
    </row>
    <row r="1971" spans="1:2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9">
        <f t="shared" si="181"/>
        <v>61.375728669846318</v>
      </c>
      <c r="Q1971" t="s">
        <v>8322</v>
      </c>
      <c r="R1971" t="s">
        <v>8352</v>
      </c>
      <c r="S1971" s="10">
        <f t="shared" si="182"/>
        <v>42557.584120370368</v>
      </c>
      <c r="T1971" s="10">
        <f t="shared" si="183"/>
        <v>42587.584120370368</v>
      </c>
      <c r="U1971" s="9">
        <f t="shared" si="184"/>
        <v>30</v>
      </c>
      <c r="V1971">
        <f>D1971*VLOOKUP(H1971,CURR,2)</f>
        <v>25600</v>
      </c>
      <c r="W1971">
        <f>E1971*VLOOKUP(H1971,CURR,2)</f>
        <v>148244.48000000001</v>
      </c>
      <c r="X1971" s="11">
        <f t="shared" si="185"/>
        <v>5.7908000000000008</v>
      </c>
    </row>
    <row r="1972" spans="1:2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9">
        <f t="shared" si="181"/>
        <v>80.727532097004286</v>
      </c>
      <c r="Q1972" t="s">
        <v>8322</v>
      </c>
      <c r="R1972" t="s">
        <v>8352</v>
      </c>
      <c r="S1972" s="10">
        <f t="shared" si="182"/>
        <v>41323.984965277778</v>
      </c>
      <c r="T1972" s="10">
        <f t="shared" si="183"/>
        <v>41383.943298611106</v>
      </c>
      <c r="U1972" s="9">
        <f t="shared" si="184"/>
        <v>59</v>
      </c>
      <c r="V1972">
        <f>D1972*VLOOKUP(H1972,CURR,2)</f>
        <v>5000</v>
      </c>
      <c r="W1972">
        <f>E1972*VLOOKUP(H1972,CURR,2)</f>
        <v>56590</v>
      </c>
      <c r="X1972" s="11">
        <f t="shared" si="185"/>
        <v>11.318</v>
      </c>
    </row>
    <row r="1973" spans="1:2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9">
        <f t="shared" si="181"/>
        <v>272.35590732591254</v>
      </c>
      <c r="Q1973" t="s">
        <v>8322</v>
      </c>
      <c r="R1973" t="s">
        <v>8352</v>
      </c>
      <c r="S1973" s="10">
        <f t="shared" si="182"/>
        <v>41561.29237268518</v>
      </c>
      <c r="T1973" s="10">
        <f t="shared" si="183"/>
        <v>41592.958333333328</v>
      </c>
      <c r="U1973" s="9">
        <f t="shared" si="184"/>
        <v>31</v>
      </c>
      <c r="V1973">
        <f>D1973*VLOOKUP(H1973,CURR,2)</f>
        <v>400000</v>
      </c>
      <c r="W1973">
        <f>E1973*VLOOKUP(H1973,CURR,2)</f>
        <v>1052110.8700000001</v>
      </c>
      <c r="X1973" s="11">
        <f t="shared" si="185"/>
        <v>2.6302771750000002</v>
      </c>
    </row>
    <row r="1974" spans="1:2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9">
        <f t="shared" si="181"/>
        <v>70.848739495798313</v>
      </c>
      <c r="Q1974" t="s">
        <v>8322</v>
      </c>
      <c r="R1974" t="s">
        <v>8352</v>
      </c>
      <c r="S1974" s="10">
        <f t="shared" si="182"/>
        <v>41200.803749999999</v>
      </c>
      <c r="T1974" s="10">
        <f t="shared" si="183"/>
        <v>41230.845416666663</v>
      </c>
      <c r="U1974" s="9">
        <f t="shared" si="184"/>
        <v>30</v>
      </c>
      <c r="V1974">
        <f>D1974*VLOOKUP(H1974,CURR,2)</f>
        <v>2500</v>
      </c>
      <c r="W1974">
        <f>E1974*VLOOKUP(H1974,CURR,2)</f>
        <v>16862</v>
      </c>
      <c r="X1974" s="11">
        <f t="shared" si="185"/>
        <v>6.7447999999999997</v>
      </c>
    </row>
    <row r="1975" spans="1:2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9">
        <f t="shared" si="181"/>
        <v>247.94003412969283</v>
      </c>
      <c r="Q1975" t="s">
        <v>8322</v>
      </c>
      <c r="R1975" t="s">
        <v>8352</v>
      </c>
      <c r="S1975" s="10">
        <f t="shared" si="182"/>
        <v>42549.514629629623</v>
      </c>
      <c r="T1975" s="10">
        <f t="shared" si="183"/>
        <v>42588.083333333336</v>
      </c>
      <c r="U1975" s="9">
        <f t="shared" si="184"/>
        <v>38</v>
      </c>
      <c r="V1975">
        <f>D1975*VLOOKUP(H1975,CURR,2)</f>
        <v>198000</v>
      </c>
      <c r="W1975">
        <f>E1975*VLOOKUP(H1975,CURR,2)</f>
        <v>508525.01</v>
      </c>
      <c r="X1975" s="11">
        <f t="shared" si="185"/>
        <v>2.5683081313131315</v>
      </c>
    </row>
    <row r="1976" spans="1:2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9">
        <f t="shared" si="181"/>
        <v>186.81393034825871</v>
      </c>
      <c r="Q1976" t="s">
        <v>8322</v>
      </c>
      <c r="R1976" t="s">
        <v>8352</v>
      </c>
      <c r="S1976" s="10">
        <f t="shared" si="182"/>
        <v>41445.125798611109</v>
      </c>
      <c r="T1976" s="10">
        <f t="shared" si="183"/>
        <v>41505.125798611109</v>
      </c>
      <c r="U1976" s="9">
        <f t="shared" si="184"/>
        <v>60</v>
      </c>
      <c r="V1976">
        <f>D1976*VLOOKUP(H1976,CURR,2)</f>
        <v>25600</v>
      </c>
      <c r="W1976">
        <f>E1976*VLOOKUP(H1976,CURR,2)</f>
        <v>96126.975999999995</v>
      </c>
      <c r="X1976" s="11">
        <f t="shared" si="185"/>
        <v>3.7549599999999996</v>
      </c>
    </row>
    <row r="1977" spans="1:2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9">
        <f t="shared" si="181"/>
        <v>131.98948616600788</v>
      </c>
      <c r="Q1977" t="s">
        <v>8322</v>
      </c>
      <c r="R1977" t="s">
        <v>8352</v>
      </c>
      <c r="S1977" s="10">
        <f t="shared" si="182"/>
        <v>41313.54688657407</v>
      </c>
      <c r="T1977" s="10">
        <f t="shared" si="183"/>
        <v>41343.54688657407</v>
      </c>
      <c r="U1977" s="9">
        <f t="shared" si="184"/>
        <v>30</v>
      </c>
      <c r="V1977">
        <f>D1977*VLOOKUP(H1977,CURR,2)</f>
        <v>16000</v>
      </c>
      <c r="W1977">
        <f>E1977*VLOOKUP(H1977,CURR,2)</f>
        <v>33393.339999999997</v>
      </c>
      <c r="X1977" s="11">
        <f t="shared" si="185"/>
        <v>2.0870837499999997</v>
      </c>
    </row>
    <row r="1978" spans="1:2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9">
        <f t="shared" si="181"/>
        <v>29.310782241014799</v>
      </c>
      <c r="Q1978" t="s">
        <v>8322</v>
      </c>
      <c r="R1978" t="s">
        <v>8352</v>
      </c>
      <c r="S1978" s="10">
        <f t="shared" si="182"/>
        <v>41438.691261574073</v>
      </c>
      <c r="T1978" s="10">
        <f t="shared" si="183"/>
        <v>41468.691261574073</v>
      </c>
      <c r="U1978" s="9">
        <f t="shared" si="184"/>
        <v>30</v>
      </c>
      <c r="V1978">
        <f>D1978*VLOOKUP(H1978,CURR,2)</f>
        <v>5120</v>
      </c>
      <c r="W1978">
        <f>E1978*VLOOKUP(H1978,CURR,2)</f>
        <v>17745.920000000002</v>
      </c>
      <c r="X1978" s="11">
        <f t="shared" si="185"/>
        <v>3.4660000000000002</v>
      </c>
    </row>
    <row r="1979" spans="1:2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9">
        <f t="shared" si="181"/>
        <v>245.02436053593178</v>
      </c>
      <c r="Q1979" t="s">
        <v>8322</v>
      </c>
      <c r="R1979" t="s">
        <v>8352</v>
      </c>
      <c r="S1979" s="10">
        <f t="shared" si="182"/>
        <v>42311.008564814816</v>
      </c>
      <c r="T1979" s="10">
        <f t="shared" si="183"/>
        <v>42357.124305555553</v>
      </c>
      <c r="U1979" s="9">
        <f t="shared" si="184"/>
        <v>46</v>
      </c>
      <c r="V1979">
        <f>D1979*VLOOKUP(H1979,CURR,2)</f>
        <v>50000</v>
      </c>
      <c r="W1979">
        <f>E1979*VLOOKUP(H1979,CURR,2)</f>
        <v>201165</v>
      </c>
      <c r="X1979" s="11">
        <f t="shared" si="185"/>
        <v>4.0232999999999999</v>
      </c>
    </row>
    <row r="1980" spans="1:2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9">
        <f t="shared" si="181"/>
        <v>1323.2540463917526</v>
      </c>
      <c r="Q1980" t="s">
        <v>8322</v>
      </c>
      <c r="R1980" t="s">
        <v>8352</v>
      </c>
      <c r="S1980" s="10">
        <f t="shared" si="182"/>
        <v>41039.017268518517</v>
      </c>
      <c r="T1980" s="10">
        <f t="shared" si="183"/>
        <v>41072.083333333328</v>
      </c>
      <c r="U1980" s="9">
        <f t="shared" si="184"/>
        <v>33</v>
      </c>
      <c r="V1980">
        <f>D1980*VLOOKUP(H1980,CURR,2)</f>
        <v>50000</v>
      </c>
      <c r="W1980">
        <f>E1980*VLOOKUP(H1980,CURR,2)</f>
        <v>513422.57</v>
      </c>
      <c r="X1980" s="11">
        <f t="shared" si="185"/>
        <v>10.2684514</v>
      </c>
    </row>
    <row r="1981" spans="1:2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9">
        <f t="shared" si="181"/>
        <v>282.65966789667897</v>
      </c>
      <c r="Q1981" t="s">
        <v>8322</v>
      </c>
      <c r="R1981" t="s">
        <v>8352</v>
      </c>
      <c r="S1981" s="10">
        <f t="shared" si="182"/>
        <v>42290.25168981481</v>
      </c>
      <c r="T1981" s="10">
        <f t="shared" si="183"/>
        <v>42326.999305555553</v>
      </c>
      <c r="U1981" s="9">
        <f t="shared" si="184"/>
        <v>36</v>
      </c>
      <c r="V1981">
        <f>D1981*VLOOKUP(H1981,CURR,2)</f>
        <v>200000</v>
      </c>
      <c r="W1981">
        <f>E1981*VLOOKUP(H1981,CURR,2)</f>
        <v>229802.31</v>
      </c>
      <c r="X1981" s="11">
        <f t="shared" si="185"/>
        <v>1.14901155</v>
      </c>
    </row>
    <row r="1982" spans="1:2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9">
        <f t="shared" si="181"/>
        <v>91.214401028277635</v>
      </c>
      <c r="Q1982" t="s">
        <v>8322</v>
      </c>
      <c r="R1982" t="s">
        <v>8352</v>
      </c>
      <c r="S1982" s="10">
        <f t="shared" si="182"/>
        <v>42423.334050925921</v>
      </c>
      <c r="T1982" s="10">
        <f t="shared" si="183"/>
        <v>42463.292384259257</v>
      </c>
      <c r="U1982" s="9">
        <f t="shared" si="184"/>
        <v>39</v>
      </c>
      <c r="V1982">
        <f>D1982*VLOOKUP(H1982,CURR,2)</f>
        <v>56499.999999999993</v>
      </c>
      <c r="W1982">
        <f>E1982*VLOOKUP(H1982,CURR,2)</f>
        <v>200475.57129999998</v>
      </c>
      <c r="X1982" s="11">
        <f t="shared" si="185"/>
        <v>3.5482402</v>
      </c>
    </row>
    <row r="1983" spans="1:2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9">
        <f t="shared" si="181"/>
        <v>31.75</v>
      </c>
      <c r="Q1983" t="s">
        <v>8341</v>
      </c>
      <c r="R1983" t="s">
        <v>8353</v>
      </c>
      <c r="S1983" s="10">
        <f t="shared" si="182"/>
        <v>41799.516956018517</v>
      </c>
      <c r="T1983" s="10">
        <f t="shared" si="183"/>
        <v>41829.516956018517</v>
      </c>
      <c r="U1983" s="9">
        <f t="shared" si="184"/>
        <v>30</v>
      </c>
      <c r="V1983">
        <f>D1983*VLOOKUP(H1983,CURR,2)</f>
        <v>5700</v>
      </c>
      <c r="W1983">
        <f>E1983*VLOOKUP(H1983,CURR,2)</f>
        <v>289.56</v>
      </c>
      <c r="X1983" s="11">
        <f t="shared" si="185"/>
        <v>5.0799999999999998E-2</v>
      </c>
    </row>
    <row r="1984" spans="1:2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 t="e">
        <f t="shared" si="181"/>
        <v>#DIV/0!</v>
      </c>
      <c r="Q1984" t="s">
        <v>8341</v>
      </c>
      <c r="R1984" t="s">
        <v>8353</v>
      </c>
      <c r="S1984" s="10">
        <f t="shared" si="182"/>
        <v>42678.378321759257</v>
      </c>
      <c r="T1984" s="10">
        <f t="shared" si="183"/>
        <v>42708.419988425921</v>
      </c>
      <c r="U1984" s="9">
        <f t="shared" si="184"/>
        <v>30</v>
      </c>
      <c r="V1984">
        <f>D1984*VLOOKUP(H1984,CURR,2)</f>
        <v>23400</v>
      </c>
      <c r="W1984">
        <f>E1984*VLOOKUP(H1984,CURR,2)</f>
        <v>0</v>
      </c>
      <c r="X1984" s="11">
        <f t="shared" si="185"/>
        <v>0</v>
      </c>
    </row>
    <row r="1985" spans="1:2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9">
        <f t="shared" si="181"/>
        <v>88.6875</v>
      </c>
      <c r="Q1985" t="s">
        <v>8341</v>
      </c>
      <c r="R1985" t="s">
        <v>8353</v>
      </c>
      <c r="S1985" s="10">
        <f t="shared" si="182"/>
        <v>42592.803449074076</v>
      </c>
      <c r="T1985" s="10">
        <f t="shared" si="183"/>
        <v>42615.083333333336</v>
      </c>
      <c r="U1985" s="9">
        <f t="shared" si="184"/>
        <v>22</v>
      </c>
      <c r="V1985">
        <f>D1985*VLOOKUP(H1985,CURR,2)</f>
        <v>33000</v>
      </c>
      <c r="W1985">
        <f>E1985*VLOOKUP(H1985,CURR,2)</f>
        <v>1419</v>
      </c>
      <c r="X1985" s="11">
        <f t="shared" si="185"/>
        <v>4.2999999999999997E-2</v>
      </c>
    </row>
    <row r="1986" spans="1:2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9">
        <f t="shared" si="181"/>
        <v>453.14285714285717</v>
      </c>
      <c r="Q1986" t="s">
        <v>8341</v>
      </c>
      <c r="R1986" t="s">
        <v>8353</v>
      </c>
      <c r="S1986" s="10">
        <f t="shared" si="182"/>
        <v>41913.581956018512</v>
      </c>
      <c r="T1986" s="10">
        <f t="shared" si="183"/>
        <v>41973.623622685183</v>
      </c>
      <c r="U1986" s="9">
        <f t="shared" si="184"/>
        <v>60</v>
      </c>
      <c r="V1986">
        <f>D1986*VLOOKUP(H1986,CURR,2)</f>
        <v>15000</v>
      </c>
      <c r="W1986">
        <f>E1986*VLOOKUP(H1986,CURR,2)</f>
        <v>3172</v>
      </c>
      <c r="X1986" s="11">
        <f t="shared" si="185"/>
        <v>0.21146666666666666</v>
      </c>
    </row>
    <row r="1987" spans="1:2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E1987/D1987*100</f>
        <v>3.1875</v>
      </c>
      <c r="P1987" s="9">
        <f t="shared" ref="P1987:P2050" si="187">E1987/L1987</f>
        <v>12.75</v>
      </c>
      <c r="Q1987" t="s">
        <v>8341</v>
      </c>
      <c r="R1987" t="s">
        <v>8353</v>
      </c>
      <c r="S1987" s="10">
        <f t="shared" ref="S1987:S2050" si="188">(J1987/86400)+25569+(-5/24)</f>
        <v>42555.490405092591</v>
      </c>
      <c r="T1987" s="10">
        <f t="shared" ref="T1987:T2050" si="189">(I1987/86400)+25569+(-5/24)</f>
        <v>42584.749999999993</v>
      </c>
      <c r="U1987" s="9">
        <f t="shared" ref="U1987:U2050" si="190">INT(T1987-S1987)</f>
        <v>29</v>
      </c>
      <c r="V1987">
        <f>D1987*VLOOKUP(H1987,CURR,2)</f>
        <v>2048</v>
      </c>
      <c r="W1987">
        <f>E1987*VLOOKUP(H1987,CURR,2)</f>
        <v>65.28</v>
      </c>
      <c r="X1987" s="11">
        <f t="shared" ref="X1987:X2050" si="191">W1987/V1987</f>
        <v>3.1875000000000001E-2</v>
      </c>
    </row>
    <row r="1988" spans="1:2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9">
        <f t="shared" si="187"/>
        <v>1</v>
      </c>
      <c r="Q1988" t="s">
        <v>8341</v>
      </c>
      <c r="R1988" t="s">
        <v>8353</v>
      </c>
      <c r="S1988" s="10">
        <f t="shared" si="188"/>
        <v>42413.225497685184</v>
      </c>
      <c r="T1988" s="10">
        <f t="shared" si="189"/>
        <v>42443.183831018519</v>
      </c>
      <c r="U1988" s="9">
        <f t="shared" si="190"/>
        <v>29</v>
      </c>
      <c r="V1988">
        <f>D1988*VLOOKUP(H1988,CURR,2)</f>
        <v>2560</v>
      </c>
      <c r="W1988">
        <f>E1988*VLOOKUP(H1988,CURR,2)</f>
        <v>1.28</v>
      </c>
      <c r="X1988" s="11">
        <f t="shared" si="191"/>
        <v>5.0000000000000001E-4</v>
      </c>
    </row>
    <row r="1989" spans="1:2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9">
        <f t="shared" si="187"/>
        <v>83.428571428571431</v>
      </c>
      <c r="Q1989" t="s">
        <v>8341</v>
      </c>
      <c r="R1989" t="s">
        <v>8353</v>
      </c>
      <c r="S1989" s="10">
        <f t="shared" si="188"/>
        <v>42034.431435185186</v>
      </c>
      <c r="T1989" s="10">
        <f t="shared" si="189"/>
        <v>42064.431435185186</v>
      </c>
      <c r="U1989" s="9">
        <f t="shared" si="190"/>
        <v>30</v>
      </c>
      <c r="V1989">
        <f>D1989*VLOOKUP(H1989,CURR,2)</f>
        <v>7040</v>
      </c>
      <c r="W1989">
        <f>E1989*VLOOKUP(H1989,CURR,2)</f>
        <v>2990.08</v>
      </c>
      <c r="X1989" s="11">
        <f t="shared" si="191"/>
        <v>0.42472727272727273</v>
      </c>
    </row>
    <row r="1990" spans="1:2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9">
        <f t="shared" si="187"/>
        <v>25</v>
      </c>
      <c r="Q1990" t="s">
        <v>8341</v>
      </c>
      <c r="R1990" t="s">
        <v>8353</v>
      </c>
      <c r="S1990" s="10">
        <f t="shared" si="188"/>
        <v>42206.554884259262</v>
      </c>
      <c r="T1990" s="10">
        <f t="shared" si="189"/>
        <v>42236.554884259262</v>
      </c>
      <c r="U1990" s="9">
        <f t="shared" si="190"/>
        <v>30</v>
      </c>
      <c r="V1990">
        <f>D1990*VLOOKUP(H1990,CURR,2)</f>
        <v>6000</v>
      </c>
      <c r="W1990">
        <f>E1990*VLOOKUP(H1990,CURR,2)</f>
        <v>25</v>
      </c>
      <c r="X1990" s="11">
        <f t="shared" si="191"/>
        <v>4.1666666666666666E-3</v>
      </c>
    </row>
    <row r="1991" spans="1:2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9">
        <f t="shared" si="187"/>
        <v>50</v>
      </c>
      <c r="Q1991" t="s">
        <v>8341</v>
      </c>
      <c r="R1991" t="s">
        <v>8353</v>
      </c>
      <c r="S1991" s="10">
        <f t="shared" si="188"/>
        <v>42685.472314814811</v>
      </c>
      <c r="T1991" s="10">
        <f t="shared" si="189"/>
        <v>42715.472314814811</v>
      </c>
      <c r="U1991" s="9">
        <f t="shared" si="190"/>
        <v>30</v>
      </c>
      <c r="V1991">
        <f>D1991*VLOOKUP(H1991,CURR,2)</f>
        <v>5000</v>
      </c>
      <c r="W1991">
        <f>E1991*VLOOKUP(H1991,CURR,2)</f>
        <v>50</v>
      </c>
      <c r="X1991" s="11">
        <f t="shared" si="191"/>
        <v>0.01</v>
      </c>
    </row>
    <row r="1992" spans="1:2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9">
        <f t="shared" si="187"/>
        <v>101.8</v>
      </c>
      <c r="Q1992" t="s">
        <v>8341</v>
      </c>
      <c r="R1992" t="s">
        <v>8353</v>
      </c>
      <c r="S1992" s="10">
        <f t="shared" si="188"/>
        <v>42397.987638888888</v>
      </c>
      <c r="T1992" s="10">
        <f t="shared" si="189"/>
        <v>42412.987638888888</v>
      </c>
      <c r="U1992" s="9">
        <f t="shared" si="190"/>
        <v>15</v>
      </c>
      <c r="V1992">
        <f>D1992*VLOOKUP(H1992,CURR,2)</f>
        <v>3000</v>
      </c>
      <c r="W1992">
        <f>E1992*VLOOKUP(H1992,CURR,2)</f>
        <v>509</v>
      </c>
      <c r="X1992" s="11">
        <f t="shared" si="191"/>
        <v>0.16966666666666666</v>
      </c>
    </row>
    <row r="1993" spans="1:2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9">
        <f t="shared" si="187"/>
        <v>46.666666666666664</v>
      </c>
      <c r="Q1993" t="s">
        <v>8341</v>
      </c>
      <c r="R1993" t="s">
        <v>8353</v>
      </c>
      <c r="S1993" s="10">
        <f t="shared" si="188"/>
        <v>42167.685023148144</v>
      </c>
      <c r="T1993" s="10">
        <f t="shared" si="189"/>
        <v>42188.685023148144</v>
      </c>
      <c r="U1993" s="9">
        <f t="shared" si="190"/>
        <v>21</v>
      </c>
      <c r="V1993">
        <f>D1993*VLOOKUP(H1993,CURR,2)</f>
        <v>2000</v>
      </c>
      <c r="W1993">
        <f>E1993*VLOOKUP(H1993,CURR,2)</f>
        <v>140</v>
      </c>
      <c r="X1993" s="11">
        <f t="shared" si="191"/>
        <v>7.0000000000000007E-2</v>
      </c>
    </row>
    <row r="1994" spans="1:2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9">
        <f t="shared" si="187"/>
        <v>1</v>
      </c>
      <c r="Q1994" t="s">
        <v>8341</v>
      </c>
      <c r="R1994" t="s">
        <v>8353</v>
      </c>
      <c r="S1994" s="10">
        <f t="shared" si="188"/>
        <v>42022.935081018521</v>
      </c>
      <c r="T1994" s="10">
        <f t="shared" si="189"/>
        <v>42052.935081018521</v>
      </c>
      <c r="U1994" s="9">
        <f t="shared" si="190"/>
        <v>30</v>
      </c>
      <c r="V1994">
        <f>D1994*VLOOKUP(H1994,CURR,2)</f>
        <v>1500</v>
      </c>
      <c r="W1994">
        <f>E1994*VLOOKUP(H1994,CURR,2)</f>
        <v>2</v>
      </c>
      <c r="X1994" s="11">
        <f t="shared" si="191"/>
        <v>1.3333333333333333E-3</v>
      </c>
    </row>
    <row r="1995" spans="1:2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 t="e">
        <f t="shared" si="187"/>
        <v>#DIV/0!</v>
      </c>
      <c r="Q1995" t="s">
        <v>8341</v>
      </c>
      <c r="R1995" t="s">
        <v>8353</v>
      </c>
      <c r="S1995" s="10">
        <f t="shared" si="188"/>
        <v>42329.380057870367</v>
      </c>
      <c r="T1995" s="10">
        <f t="shared" si="189"/>
        <v>42359.380057870367</v>
      </c>
      <c r="U1995" s="9">
        <f t="shared" si="190"/>
        <v>30</v>
      </c>
      <c r="V1995">
        <f>D1995*VLOOKUP(H1995,CURR,2)</f>
        <v>2560</v>
      </c>
      <c r="W1995">
        <f>E1995*VLOOKUP(H1995,CURR,2)</f>
        <v>0</v>
      </c>
      <c r="X1995" s="11">
        <f t="shared" si="191"/>
        <v>0</v>
      </c>
    </row>
    <row r="1996" spans="1:2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 t="e">
        <f t="shared" si="187"/>
        <v>#DIV/0!</v>
      </c>
      <c r="Q1996" t="s">
        <v>8341</v>
      </c>
      <c r="R1996" t="s">
        <v>8353</v>
      </c>
      <c r="S1996" s="10">
        <f t="shared" si="188"/>
        <v>42650.797939814809</v>
      </c>
      <c r="T1996" s="10">
        <f t="shared" si="189"/>
        <v>42710.839606481481</v>
      </c>
      <c r="U1996" s="9">
        <f t="shared" si="190"/>
        <v>60</v>
      </c>
      <c r="V1996">
        <f>D1996*VLOOKUP(H1996,CURR,2)</f>
        <v>3200</v>
      </c>
      <c r="W1996">
        <f>E1996*VLOOKUP(H1996,CURR,2)</f>
        <v>0</v>
      </c>
      <c r="X1996" s="11">
        <f t="shared" si="191"/>
        <v>0</v>
      </c>
    </row>
    <row r="1997" spans="1:2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9">
        <f t="shared" si="187"/>
        <v>26</v>
      </c>
      <c r="Q1997" t="s">
        <v>8341</v>
      </c>
      <c r="R1997" t="s">
        <v>8353</v>
      </c>
      <c r="S1997" s="10">
        <f t="shared" si="188"/>
        <v>42181.693703703706</v>
      </c>
      <c r="T1997" s="10">
        <f t="shared" si="189"/>
        <v>42201.693703703706</v>
      </c>
      <c r="U1997" s="9">
        <f t="shared" si="190"/>
        <v>20</v>
      </c>
      <c r="V1997">
        <f>D1997*VLOOKUP(H1997,CURR,2)</f>
        <v>760</v>
      </c>
      <c r="W1997">
        <f>E1997*VLOOKUP(H1997,CURR,2)</f>
        <v>59.28</v>
      </c>
      <c r="X1997" s="11">
        <f t="shared" si="191"/>
        <v>7.8E-2</v>
      </c>
    </row>
    <row r="1998" spans="1:2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 t="e">
        <f t="shared" si="187"/>
        <v>#DIV/0!</v>
      </c>
      <c r="Q1998" t="s">
        <v>8341</v>
      </c>
      <c r="R1998" t="s">
        <v>8353</v>
      </c>
      <c r="S1998" s="10">
        <f t="shared" si="188"/>
        <v>41800.611238425925</v>
      </c>
      <c r="T1998" s="10">
        <f t="shared" si="189"/>
        <v>41830.611238425925</v>
      </c>
      <c r="U1998" s="9">
        <f t="shared" si="190"/>
        <v>30</v>
      </c>
      <c r="V1998">
        <f>D1998*VLOOKUP(H1998,CURR,2)</f>
        <v>133800</v>
      </c>
      <c r="W1998">
        <f>E1998*VLOOKUP(H1998,CURR,2)</f>
        <v>0</v>
      </c>
      <c r="X1998" s="11">
        <f t="shared" si="191"/>
        <v>0</v>
      </c>
    </row>
    <row r="1999" spans="1:2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 t="e">
        <f t="shared" si="187"/>
        <v>#DIV/0!</v>
      </c>
      <c r="Q1999" t="s">
        <v>8341</v>
      </c>
      <c r="R1999" t="s">
        <v>8353</v>
      </c>
      <c r="S1999" s="10">
        <f t="shared" si="188"/>
        <v>41847.722361111111</v>
      </c>
      <c r="T1999" s="10">
        <f t="shared" si="189"/>
        <v>41877.722361111111</v>
      </c>
      <c r="U1999" s="9">
        <f t="shared" si="190"/>
        <v>30</v>
      </c>
      <c r="V1999">
        <f>D1999*VLOOKUP(H1999,CURR,2)</f>
        <v>6500</v>
      </c>
      <c r="W1999">
        <f>E1999*VLOOKUP(H1999,CURR,2)</f>
        <v>0</v>
      </c>
      <c r="X1999" s="11">
        <f t="shared" si="191"/>
        <v>0</v>
      </c>
    </row>
    <row r="2000" spans="1:2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9">
        <f t="shared" si="187"/>
        <v>218.33333333333334</v>
      </c>
      <c r="Q2000" t="s">
        <v>8341</v>
      </c>
      <c r="R2000" t="s">
        <v>8353</v>
      </c>
      <c r="S2000" s="10">
        <f t="shared" si="188"/>
        <v>41806.910162037035</v>
      </c>
      <c r="T2000" s="10">
        <f t="shared" si="189"/>
        <v>41851.910162037035</v>
      </c>
      <c r="U2000" s="9">
        <f t="shared" si="190"/>
        <v>45</v>
      </c>
      <c r="V2000">
        <f>D2000*VLOOKUP(H2000,CURR,2)</f>
        <v>2500</v>
      </c>
      <c r="W2000">
        <f>E2000*VLOOKUP(H2000,CURR,2)</f>
        <v>655</v>
      </c>
      <c r="X2000" s="11">
        <f t="shared" si="191"/>
        <v>0.26200000000000001</v>
      </c>
    </row>
    <row r="2001" spans="1:2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9">
        <f t="shared" si="187"/>
        <v>33.714285714285715</v>
      </c>
      <c r="Q2001" t="s">
        <v>8341</v>
      </c>
      <c r="R2001" t="s">
        <v>8353</v>
      </c>
      <c r="S2001" s="10">
        <f t="shared" si="188"/>
        <v>41926.274398148147</v>
      </c>
      <c r="T2001" s="10">
        <f t="shared" si="189"/>
        <v>41956.316064814811</v>
      </c>
      <c r="U2001" s="9">
        <f t="shared" si="190"/>
        <v>30</v>
      </c>
      <c r="V2001">
        <f>D2001*VLOOKUP(H2001,CURR,2)</f>
        <v>39680</v>
      </c>
      <c r="W2001">
        <f>E2001*VLOOKUP(H2001,CURR,2)</f>
        <v>302.08</v>
      </c>
      <c r="X2001" s="11">
        <f t="shared" si="191"/>
        <v>7.6129032258064515E-3</v>
      </c>
    </row>
    <row r="2002" spans="1:2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9">
        <f t="shared" si="187"/>
        <v>25</v>
      </c>
      <c r="Q2002" t="s">
        <v>8341</v>
      </c>
      <c r="R2002" t="s">
        <v>8353</v>
      </c>
      <c r="S2002" s="10">
        <f t="shared" si="188"/>
        <v>42345.743206018517</v>
      </c>
      <c r="T2002" s="10">
        <f t="shared" si="189"/>
        <v>42375.743206018517</v>
      </c>
      <c r="U2002" s="9">
        <f t="shared" si="190"/>
        <v>30</v>
      </c>
      <c r="V2002">
        <f>D2002*VLOOKUP(H2002,CURR,2)</f>
        <v>3800</v>
      </c>
      <c r="W2002">
        <f>E2002*VLOOKUP(H2002,CURR,2)</f>
        <v>475</v>
      </c>
      <c r="X2002" s="11">
        <f t="shared" si="191"/>
        <v>0.125</v>
      </c>
    </row>
    <row r="2003" spans="1:2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9">
        <f t="shared" si="187"/>
        <v>128.38790470372632</v>
      </c>
      <c r="Q2003" t="s">
        <v>8322</v>
      </c>
      <c r="R2003" t="s">
        <v>8352</v>
      </c>
      <c r="S2003" s="10">
        <f t="shared" si="188"/>
        <v>42136.001342592594</v>
      </c>
      <c r="T2003" s="10">
        <f t="shared" si="189"/>
        <v>42167.624999999993</v>
      </c>
      <c r="U2003" s="9">
        <f t="shared" si="190"/>
        <v>31</v>
      </c>
      <c r="V2003">
        <f>D2003*VLOOKUP(H2003,CURR,2)</f>
        <v>62149.999999999993</v>
      </c>
      <c r="W2003">
        <f>E2003*VLOOKUP(H2003,CURR,2)</f>
        <v>237493.22999999998</v>
      </c>
      <c r="X2003" s="11">
        <f t="shared" si="191"/>
        <v>3.8212909090909091</v>
      </c>
    </row>
    <row r="2004" spans="1:2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9">
        <f t="shared" si="187"/>
        <v>78.834261818181815</v>
      </c>
      <c r="Q2004" t="s">
        <v>8322</v>
      </c>
      <c r="R2004" t="s">
        <v>8352</v>
      </c>
      <c r="S2004" s="10">
        <f t="shared" si="188"/>
        <v>42728.503969907404</v>
      </c>
      <c r="T2004" s="10">
        <f t="shared" si="189"/>
        <v>42758.503969907404</v>
      </c>
      <c r="U2004" s="9">
        <f t="shared" si="190"/>
        <v>30</v>
      </c>
      <c r="V2004">
        <f>D2004*VLOOKUP(H2004,CURR,2)</f>
        <v>50000</v>
      </c>
      <c r="W2004">
        <f>E2004*VLOOKUP(H2004,CURR,2)</f>
        <v>108397.11</v>
      </c>
      <c r="X2004" s="11">
        <f t="shared" si="191"/>
        <v>2.1679422000000002</v>
      </c>
    </row>
    <row r="2005" spans="1:2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9">
        <f t="shared" si="187"/>
        <v>91.764705882352942</v>
      </c>
      <c r="Q2005" t="s">
        <v>8322</v>
      </c>
      <c r="R2005" t="s">
        <v>8352</v>
      </c>
      <c r="S2005" s="10">
        <f t="shared" si="188"/>
        <v>40346.917268518519</v>
      </c>
      <c r="T2005" s="10">
        <f t="shared" si="189"/>
        <v>40361.75</v>
      </c>
      <c r="U2005" s="9">
        <f t="shared" si="190"/>
        <v>14</v>
      </c>
      <c r="V2005">
        <f>D2005*VLOOKUP(H2005,CURR,2)</f>
        <v>500</v>
      </c>
      <c r="W2005">
        <f>E2005*VLOOKUP(H2005,CURR,2)</f>
        <v>1560</v>
      </c>
      <c r="X2005" s="11">
        <f t="shared" si="191"/>
        <v>3.12</v>
      </c>
    </row>
    <row r="2006" spans="1:2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9">
        <f t="shared" si="187"/>
        <v>331.10237288135596</v>
      </c>
      <c r="Q2006" t="s">
        <v>8322</v>
      </c>
      <c r="R2006" t="s">
        <v>8352</v>
      </c>
      <c r="S2006" s="10">
        <f t="shared" si="188"/>
        <v>41800.396562499998</v>
      </c>
      <c r="T2006" s="10">
        <f t="shared" si="189"/>
        <v>41830.396562499998</v>
      </c>
      <c r="U2006" s="9">
        <f t="shared" si="190"/>
        <v>30</v>
      </c>
      <c r="V2006">
        <f>D2006*VLOOKUP(H2006,CURR,2)</f>
        <v>50000</v>
      </c>
      <c r="W2006">
        <f>E2006*VLOOKUP(H2006,CURR,2)</f>
        <v>117210.24000000001</v>
      </c>
      <c r="X2006" s="11">
        <f t="shared" si="191"/>
        <v>2.3442048</v>
      </c>
    </row>
    <row r="2007" spans="1:2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9">
        <f t="shared" si="187"/>
        <v>194.26193717277485</v>
      </c>
      <c r="Q2007" t="s">
        <v>8322</v>
      </c>
      <c r="R2007" t="s">
        <v>8352</v>
      </c>
      <c r="S2007" s="10">
        <f t="shared" si="188"/>
        <v>41535.604374999995</v>
      </c>
      <c r="T2007" s="10">
        <f t="shared" si="189"/>
        <v>41562.957638888889</v>
      </c>
      <c r="U2007" s="9">
        <f t="shared" si="190"/>
        <v>27</v>
      </c>
      <c r="V2007">
        <f>D2007*VLOOKUP(H2007,CURR,2)</f>
        <v>30000</v>
      </c>
      <c r="W2007">
        <f>E2007*VLOOKUP(H2007,CURR,2)</f>
        <v>37104.03</v>
      </c>
      <c r="X2007" s="11">
        <f t="shared" si="191"/>
        <v>1.236801</v>
      </c>
    </row>
    <row r="2008" spans="1:2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9">
        <f t="shared" si="187"/>
        <v>408.97689768976898</v>
      </c>
      <c r="Q2008" t="s">
        <v>8322</v>
      </c>
      <c r="R2008" t="s">
        <v>8352</v>
      </c>
      <c r="S2008" s="10">
        <f t="shared" si="188"/>
        <v>41941.292187499996</v>
      </c>
      <c r="T2008" s="10">
        <f t="shared" si="189"/>
        <v>41976.333854166667</v>
      </c>
      <c r="U2008" s="9">
        <f t="shared" si="190"/>
        <v>35</v>
      </c>
      <c r="V2008">
        <f>D2008*VLOOKUP(H2008,CURR,2)</f>
        <v>50000</v>
      </c>
      <c r="W2008">
        <f>E2008*VLOOKUP(H2008,CURR,2)</f>
        <v>123920</v>
      </c>
      <c r="X2008" s="11">
        <f t="shared" si="191"/>
        <v>2.4784000000000002</v>
      </c>
    </row>
    <row r="2009" spans="1:2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9">
        <f t="shared" si="187"/>
        <v>84.459270072992695</v>
      </c>
      <c r="Q2009" t="s">
        <v>8322</v>
      </c>
      <c r="R2009" t="s">
        <v>8352</v>
      </c>
      <c r="S2009" s="10">
        <f t="shared" si="188"/>
        <v>40347.629467592589</v>
      </c>
      <c r="T2009" s="10">
        <f t="shared" si="189"/>
        <v>40413.958333333328</v>
      </c>
      <c r="U2009" s="9">
        <f t="shared" si="190"/>
        <v>66</v>
      </c>
      <c r="V2009">
        <f>D2009*VLOOKUP(H2009,CURR,2)</f>
        <v>10000</v>
      </c>
      <c r="W2009">
        <f>E2009*VLOOKUP(H2009,CURR,2)</f>
        <v>11570.92</v>
      </c>
      <c r="X2009" s="11">
        <f t="shared" si="191"/>
        <v>1.157092</v>
      </c>
    </row>
    <row r="2010" spans="1:2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9">
        <f t="shared" si="187"/>
        <v>44.853658536585364</v>
      </c>
      <c r="Q2010" t="s">
        <v>8322</v>
      </c>
      <c r="R2010" t="s">
        <v>8352</v>
      </c>
      <c r="S2010" s="10">
        <f t="shared" si="188"/>
        <v>40761.396087962959</v>
      </c>
      <c r="T2010" s="10">
        <f t="shared" si="189"/>
        <v>40805.396087962959</v>
      </c>
      <c r="U2010" s="9">
        <f t="shared" si="190"/>
        <v>44</v>
      </c>
      <c r="V2010">
        <f>D2010*VLOOKUP(H2010,CURR,2)</f>
        <v>1570.79</v>
      </c>
      <c r="W2010">
        <f>E2010*VLOOKUP(H2010,CURR,2)</f>
        <v>1839</v>
      </c>
      <c r="X2010" s="11">
        <f t="shared" si="191"/>
        <v>1.1707484768810599</v>
      </c>
    </row>
    <row r="2011" spans="1:2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9">
        <f t="shared" si="187"/>
        <v>383.3643216080402</v>
      </c>
      <c r="Q2011" t="s">
        <v>8322</v>
      </c>
      <c r="R2011" t="s">
        <v>8352</v>
      </c>
      <c r="S2011" s="10">
        <f t="shared" si="188"/>
        <v>42661.115081018514</v>
      </c>
      <c r="T2011" s="10">
        <f t="shared" si="189"/>
        <v>42697.156747685185</v>
      </c>
      <c r="U2011" s="9">
        <f t="shared" si="190"/>
        <v>36</v>
      </c>
      <c r="V2011">
        <f>D2011*VLOOKUP(H2011,CURR,2)</f>
        <v>56499.999999999993</v>
      </c>
      <c r="W2011">
        <f>E2011*VLOOKUP(H2011,CURR,2)</f>
        <v>172414.27</v>
      </c>
      <c r="X2011" s="11">
        <f t="shared" si="191"/>
        <v>3.0515800000000004</v>
      </c>
    </row>
    <row r="2012" spans="1:2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9">
        <f t="shared" si="187"/>
        <v>55.276856649395505</v>
      </c>
      <c r="Q2012" t="s">
        <v>8322</v>
      </c>
      <c r="R2012" t="s">
        <v>8352</v>
      </c>
      <c r="S2012" s="10">
        <f t="shared" si="188"/>
        <v>42570.788090277776</v>
      </c>
      <c r="T2012" s="10">
        <f t="shared" si="189"/>
        <v>42600.788090277776</v>
      </c>
      <c r="U2012" s="9">
        <f t="shared" si="190"/>
        <v>30</v>
      </c>
      <c r="V2012">
        <f>D2012*VLOOKUP(H2012,CURR,2)</f>
        <v>30000</v>
      </c>
      <c r="W2012">
        <f>E2012*VLOOKUP(H2012,CURR,2)</f>
        <v>96015.9</v>
      </c>
      <c r="X2012" s="11">
        <f t="shared" si="191"/>
        <v>3.2005299999999997</v>
      </c>
    </row>
    <row r="2013" spans="1:2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9">
        <f t="shared" si="187"/>
        <v>422.02059732234807</v>
      </c>
      <c r="Q2013" t="s">
        <v>8322</v>
      </c>
      <c r="R2013" t="s">
        <v>8352</v>
      </c>
      <c r="S2013" s="10">
        <f t="shared" si="188"/>
        <v>42347.150150462963</v>
      </c>
      <c r="T2013" s="10">
        <f t="shared" si="189"/>
        <v>42380.749999999993</v>
      </c>
      <c r="U2013" s="9">
        <f t="shared" si="190"/>
        <v>33</v>
      </c>
      <c r="V2013">
        <f>D2013*VLOOKUP(H2013,CURR,2)</f>
        <v>56499.999999999993</v>
      </c>
      <c r="W2013">
        <f>E2013*VLOOKUP(H2013,CURR,2)</f>
        <v>463053.66</v>
      </c>
      <c r="X2013" s="11">
        <f t="shared" si="191"/>
        <v>8.1956400000000009</v>
      </c>
    </row>
    <row r="2014" spans="1:2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9">
        <f t="shared" si="187"/>
        <v>64.180327868852459</v>
      </c>
      <c r="Q2014" t="s">
        <v>8322</v>
      </c>
      <c r="R2014" t="s">
        <v>8352</v>
      </c>
      <c r="S2014" s="10">
        <f t="shared" si="188"/>
        <v>42010.613900462959</v>
      </c>
      <c r="T2014" s="10">
        <f t="shared" si="189"/>
        <v>42040.613900462959</v>
      </c>
      <c r="U2014" s="9">
        <f t="shared" si="190"/>
        <v>30</v>
      </c>
      <c r="V2014">
        <f>D2014*VLOOKUP(H2014,CURR,2)</f>
        <v>5000</v>
      </c>
      <c r="W2014">
        <f>E2014*VLOOKUP(H2014,CURR,2)</f>
        <v>11745</v>
      </c>
      <c r="X2014" s="11">
        <f t="shared" si="191"/>
        <v>2.3490000000000002</v>
      </c>
    </row>
    <row r="2015" spans="1:2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9">
        <f t="shared" si="187"/>
        <v>173.57781674704077</v>
      </c>
      <c r="Q2015" t="s">
        <v>8322</v>
      </c>
      <c r="R2015" t="s">
        <v>8352</v>
      </c>
      <c r="S2015" s="10">
        <f t="shared" si="188"/>
        <v>42499.752476851849</v>
      </c>
      <c r="T2015" s="10">
        <f t="shared" si="189"/>
        <v>42559.752476851849</v>
      </c>
      <c r="U2015" s="9">
        <f t="shared" si="190"/>
        <v>60</v>
      </c>
      <c r="V2015">
        <f>D2015*VLOOKUP(H2015,CURR,2)</f>
        <v>160000</v>
      </c>
      <c r="W2015">
        <f>E2015*VLOOKUP(H2015,CURR,2)</f>
        <v>791862</v>
      </c>
      <c r="X2015" s="11">
        <f t="shared" si="191"/>
        <v>4.9491375</v>
      </c>
    </row>
    <row r="2016" spans="1:2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9">
        <f t="shared" si="187"/>
        <v>88.601680840609291</v>
      </c>
      <c r="Q2016" t="s">
        <v>8322</v>
      </c>
      <c r="R2016" t="s">
        <v>8352</v>
      </c>
      <c r="S2016" s="10">
        <f t="shared" si="188"/>
        <v>41324.006238425922</v>
      </c>
      <c r="T2016" s="10">
        <f t="shared" si="189"/>
        <v>41357.964571759258</v>
      </c>
      <c r="U2016" s="9">
        <f t="shared" si="190"/>
        <v>33</v>
      </c>
      <c r="V2016">
        <f>D2016*VLOOKUP(H2016,CURR,2)</f>
        <v>30000</v>
      </c>
      <c r="W2016">
        <f>E2016*VLOOKUP(H2016,CURR,2)</f>
        <v>2344134.67</v>
      </c>
      <c r="X2016" s="11">
        <f t="shared" si="191"/>
        <v>78.137822333333332</v>
      </c>
    </row>
    <row r="2017" spans="1:2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9">
        <f t="shared" si="187"/>
        <v>50.222283950617282</v>
      </c>
      <c r="Q2017" t="s">
        <v>8322</v>
      </c>
      <c r="R2017" t="s">
        <v>8352</v>
      </c>
      <c r="S2017" s="10">
        <f t="shared" si="188"/>
        <v>40765.668553240735</v>
      </c>
      <c r="T2017" s="10">
        <f t="shared" si="189"/>
        <v>40795.668553240735</v>
      </c>
      <c r="U2017" s="9">
        <f t="shared" si="190"/>
        <v>30</v>
      </c>
      <c r="V2017">
        <f>D2017*VLOOKUP(H2017,CURR,2)</f>
        <v>7200</v>
      </c>
      <c r="W2017">
        <f>E2017*VLOOKUP(H2017,CURR,2)</f>
        <v>8136.01</v>
      </c>
      <c r="X2017" s="11">
        <f t="shared" si="191"/>
        <v>1.1300013888888889</v>
      </c>
    </row>
    <row r="2018" spans="1:2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9">
        <f t="shared" si="187"/>
        <v>192.38876826722338</v>
      </c>
      <c r="Q2018" t="s">
        <v>8322</v>
      </c>
      <c r="R2018" t="s">
        <v>8352</v>
      </c>
      <c r="S2018" s="10">
        <f t="shared" si="188"/>
        <v>41312.672442129631</v>
      </c>
      <c r="T2018" s="10">
        <f t="shared" si="189"/>
        <v>41342.672442129631</v>
      </c>
      <c r="U2018" s="9">
        <f t="shared" si="190"/>
        <v>30</v>
      </c>
      <c r="V2018">
        <f>D2018*VLOOKUP(H2018,CURR,2)</f>
        <v>10000</v>
      </c>
      <c r="W2018">
        <f>E2018*VLOOKUP(H2018,CURR,2)</f>
        <v>92154.22</v>
      </c>
      <c r="X2018" s="11">
        <f t="shared" si="191"/>
        <v>9.2154220000000002</v>
      </c>
    </row>
    <row r="2019" spans="1:2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9">
        <f t="shared" si="187"/>
        <v>73.416901408450698</v>
      </c>
      <c r="Q2019" t="s">
        <v>8322</v>
      </c>
      <c r="R2019" t="s">
        <v>8352</v>
      </c>
      <c r="S2019" s="10">
        <f t="shared" si="188"/>
        <v>40960.849016203698</v>
      </c>
      <c r="T2019" s="10">
        <f t="shared" si="189"/>
        <v>40991.958333333328</v>
      </c>
      <c r="U2019" s="9">
        <f t="shared" si="190"/>
        <v>31</v>
      </c>
      <c r="V2019">
        <f>D2019*VLOOKUP(H2019,CURR,2)</f>
        <v>25000</v>
      </c>
      <c r="W2019">
        <f>E2019*VLOOKUP(H2019,CURR,2)</f>
        <v>31275.599999999999</v>
      </c>
      <c r="X2019" s="11">
        <f t="shared" si="191"/>
        <v>1.2510239999999999</v>
      </c>
    </row>
    <row r="2020" spans="1:2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9">
        <f t="shared" si="187"/>
        <v>147.68495555555555</v>
      </c>
      <c r="Q2020" t="s">
        <v>8322</v>
      </c>
      <c r="R2020" t="s">
        <v>8352</v>
      </c>
      <c r="S2020" s="10">
        <f t="shared" si="188"/>
        <v>42199.157511574071</v>
      </c>
      <c r="T2020" s="10">
        <f t="shared" si="189"/>
        <v>42229.157511574071</v>
      </c>
      <c r="U2020" s="9">
        <f t="shared" si="190"/>
        <v>30</v>
      </c>
      <c r="V2020">
        <f>D2020*VLOOKUP(H2020,CURR,2)</f>
        <v>73450</v>
      </c>
      <c r="W2020">
        <f>E2020*VLOOKUP(H2020,CURR,2)</f>
        <v>75097.799899999984</v>
      </c>
      <c r="X2020" s="11">
        <f t="shared" si="191"/>
        <v>1.0224343076923075</v>
      </c>
    </row>
    <row r="2021" spans="1:2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9">
        <f t="shared" si="187"/>
        <v>108.96848314606741</v>
      </c>
      <c r="Q2021" t="s">
        <v>8322</v>
      </c>
      <c r="R2021" t="s">
        <v>8352</v>
      </c>
      <c r="S2021" s="10">
        <f t="shared" si="188"/>
        <v>42605.500243055554</v>
      </c>
      <c r="T2021" s="10">
        <f t="shared" si="189"/>
        <v>42635.500243055554</v>
      </c>
      <c r="U2021" s="9">
        <f t="shared" si="190"/>
        <v>30</v>
      </c>
      <c r="V2021">
        <f>D2021*VLOOKUP(H2021,CURR,2)</f>
        <v>40000</v>
      </c>
      <c r="W2021">
        <f>E2021*VLOOKUP(H2021,CURR,2)</f>
        <v>193963.9</v>
      </c>
      <c r="X2021" s="11">
        <f t="shared" si="191"/>
        <v>4.8490975000000001</v>
      </c>
    </row>
    <row r="2022" spans="1:2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9">
        <f t="shared" si="187"/>
        <v>23.647540983606557</v>
      </c>
      <c r="Q2022" t="s">
        <v>8322</v>
      </c>
      <c r="R2022" t="s">
        <v>8352</v>
      </c>
      <c r="S2022" s="10">
        <f t="shared" si="188"/>
        <v>41736.889166666668</v>
      </c>
      <c r="T2022" s="10">
        <f t="shared" si="189"/>
        <v>41773.75277777778</v>
      </c>
      <c r="U2022" s="9">
        <f t="shared" si="190"/>
        <v>36</v>
      </c>
      <c r="V2022">
        <f>D2022*VLOOKUP(H2022,CURR,2)</f>
        <v>1500</v>
      </c>
      <c r="W2022">
        <f>E2022*VLOOKUP(H2022,CURR,2)</f>
        <v>2885</v>
      </c>
      <c r="X2022" s="11">
        <f t="shared" si="191"/>
        <v>1.9233333333333333</v>
      </c>
    </row>
    <row r="2023" spans="1:2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9">
        <f t="shared" si="187"/>
        <v>147.94736842105263</v>
      </c>
      <c r="Q2023" t="s">
        <v>8322</v>
      </c>
      <c r="R2023" t="s">
        <v>8352</v>
      </c>
      <c r="S2023" s="10">
        <f t="shared" si="188"/>
        <v>41860.862233796295</v>
      </c>
      <c r="T2023" s="10">
        <f t="shared" si="189"/>
        <v>41905.862233796295</v>
      </c>
      <c r="U2023" s="9">
        <f t="shared" si="190"/>
        <v>45</v>
      </c>
      <c r="V2023">
        <f>D2023*VLOOKUP(H2023,CURR,2)</f>
        <v>5000</v>
      </c>
      <c r="W2023">
        <f>E2023*VLOOKUP(H2023,CURR,2)</f>
        <v>14055</v>
      </c>
      <c r="X2023" s="11">
        <f t="shared" si="191"/>
        <v>2.8109999999999999</v>
      </c>
    </row>
    <row r="2024" spans="1:2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9">
        <f t="shared" si="187"/>
        <v>385.03692307692307</v>
      </c>
      <c r="Q2024" t="s">
        <v>8322</v>
      </c>
      <c r="R2024" t="s">
        <v>8352</v>
      </c>
      <c r="S2024" s="10">
        <f t="shared" si="188"/>
        <v>42502.36078703704</v>
      </c>
      <c r="T2024" s="10">
        <f t="shared" si="189"/>
        <v>42532.36078703704</v>
      </c>
      <c r="U2024" s="9">
        <f t="shared" si="190"/>
        <v>30</v>
      </c>
      <c r="V2024">
        <f>D2024*VLOOKUP(H2024,CURR,2)</f>
        <v>100000</v>
      </c>
      <c r="W2024">
        <f>E2024*VLOOKUP(H2024,CURR,2)</f>
        <v>125137</v>
      </c>
      <c r="X2024" s="11">
        <f t="shared" si="191"/>
        <v>1.2513700000000001</v>
      </c>
    </row>
    <row r="2025" spans="1:2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9">
        <f t="shared" si="187"/>
        <v>457.39093484419266</v>
      </c>
      <c r="Q2025" t="s">
        <v>8322</v>
      </c>
      <c r="R2025" t="s">
        <v>8352</v>
      </c>
      <c r="S2025" s="10">
        <f t="shared" si="188"/>
        <v>42136.212418981479</v>
      </c>
      <c r="T2025" s="10">
        <f t="shared" si="189"/>
        <v>42166.212418981479</v>
      </c>
      <c r="U2025" s="9">
        <f t="shared" si="190"/>
        <v>30</v>
      </c>
      <c r="V2025">
        <f>D2025*VLOOKUP(H2025,CURR,2)</f>
        <v>100000</v>
      </c>
      <c r="W2025">
        <f>E2025*VLOOKUP(H2025,CURR,2)</f>
        <v>161459</v>
      </c>
      <c r="X2025" s="11">
        <f t="shared" si="191"/>
        <v>1.61459</v>
      </c>
    </row>
    <row r="2026" spans="1:2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9">
        <f t="shared" si="187"/>
        <v>222.99047619047619</v>
      </c>
      <c r="Q2026" t="s">
        <v>8322</v>
      </c>
      <c r="R2026" t="s">
        <v>8352</v>
      </c>
      <c r="S2026" s="10">
        <f t="shared" si="188"/>
        <v>41099.758611111109</v>
      </c>
      <c r="T2026" s="10">
        <f t="shared" si="189"/>
        <v>41133.916666666664</v>
      </c>
      <c r="U2026" s="9">
        <f t="shared" si="190"/>
        <v>34</v>
      </c>
      <c r="V2026">
        <f>D2026*VLOOKUP(H2026,CURR,2)</f>
        <v>4000</v>
      </c>
      <c r="W2026">
        <f>E2026*VLOOKUP(H2026,CURR,2)</f>
        <v>23414</v>
      </c>
      <c r="X2026" s="11">
        <f t="shared" si="191"/>
        <v>5.8535000000000004</v>
      </c>
    </row>
    <row r="2027" spans="1:2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9">
        <f t="shared" si="187"/>
        <v>220.74074074074073</v>
      </c>
      <c r="Q2027" t="s">
        <v>8322</v>
      </c>
      <c r="R2027" t="s">
        <v>8352</v>
      </c>
      <c r="S2027" s="10">
        <f t="shared" si="188"/>
        <v>42135.976226851846</v>
      </c>
      <c r="T2027" s="10">
        <f t="shared" si="189"/>
        <v>42165.976226851846</v>
      </c>
      <c r="U2027" s="9">
        <f t="shared" si="190"/>
        <v>30</v>
      </c>
      <c r="V2027">
        <f>D2027*VLOOKUP(H2027,CURR,2)</f>
        <v>90399.999999999985</v>
      </c>
      <c r="W2027">
        <f>E2027*VLOOKUP(H2027,CURR,2)</f>
        <v>181839.59999999998</v>
      </c>
      <c r="X2027" s="11">
        <f t="shared" si="191"/>
        <v>2.0115000000000003</v>
      </c>
    </row>
    <row r="2028" spans="1:2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9">
        <f t="shared" si="187"/>
        <v>73.503898678414089</v>
      </c>
      <c r="Q2028" t="s">
        <v>8322</v>
      </c>
      <c r="R2028" t="s">
        <v>8352</v>
      </c>
      <c r="S2028" s="10">
        <f t="shared" si="188"/>
        <v>41704.527604166666</v>
      </c>
      <c r="T2028" s="10">
        <f t="shared" si="189"/>
        <v>41749.957638888889</v>
      </c>
      <c r="U2028" s="9">
        <f t="shared" si="190"/>
        <v>45</v>
      </c>
      <c r="V2028">
        <f>D2028*VLOOKUP(H2028,CURR,2)</f>
        <v>25000</v>
      </c>
      <c r="W2028">
        <f>E2028*VLOOKUP(H2028,CURR,2)</f>
        <v>33370.769999999997</v>
      </c>
      <c r="X2028" s="11">
        <f t="shared" si="191"/>
        <v>1.3348307999999998</v>
      </c>
    </row>
    <row r="2029" spans="1:2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9">
        <f t="shared" si="187"/>
        <v>223.09647495361781</v>
      </c>
      <c r="Q2029" t="s">
        <v>8322</v>
      </c>
      <c r="R2029" t="s">
        <v>8352</v>
      </c>
      <c r="S2029" s="10">
        <f t="shared" si="188"/>
        <v>42048.605543981474</v>
      </c>
      <c r="T2029" s="10">
        <f t="shared" si="189"/>
        <v>42093.563877314817</v>
      </c>
      <c r="U2029" s="9">
        <f t="shared" si="190"/>
        <v>44</v>
      </c>
      <c r="V2029">
        <f>D2029*VLOOKUP(H2029,CURR,2)</f>
        <v>100000</v>
      </c>
      <c r="W2029">
        <f>E2029*VLOOKUP(H2029,CURR,2)</f>
        <v>120249</v>
      </c>
      <c r="X2029" s="11">
        <f t="shared" si="191"/>
        <v>1.2024900000000001</v>
      </c>
    </row>
    <row r="2030" spans="1:2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9">
        <f t="shared" si="187"/>
        <v>47.911392405063289</v>
      </c>
      <c r="Q2030" t="s">
        <v>8322</v>
      </c>
      <c r="R2030" t="s">
        <v>8352</v>
      </c>
      <c r="S2030" s="10">
        <f t="shared" si="188"/>
        <v>40215.710717592592</v>
      </c>
      <c r="T2030" s="10">
        <f t="shared" si="189"/>
        <v>40252.704861111109</v>
      </c>
      <c r="U2030" s="9">
        <f t="shared" si="190"/>
        <v>36</v>
      </c>
      <c r="V2030">
        <f>D2030*VLOOKUP(H2030,CURR,2)</f>
        <v>3000</v>
      </c>
      <c r="W2030">
        <f>E2030*VLOOKUP(H2030,CURR,2)</f>
        <v>3785</v>
      </c>
      <c r="X2030" s="11">
        <f t="shared" si="191"/>
        <v>1.2616666666666667</v>
      </c>
    </row>
    <row r="2031" spans="1:2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9">
        <f t="shared" si="187"/>
        <v>96.063829787234042</v>
      </c>
      <c r="Q2031" t="s">
        <v>8322</v>
      </c>
      <c r="R2031" t="s">
        <v>8352</v>
      </c>
      <c r="S2031" s="10">
        <f t="shared" si="188"/>
        <v>41847.813437500001</v>
      </c>
      <c r="T2031" s="10">
        <f t="shared" si="189"/>
        <v>41877.813437500001</v>
      </c>
      <c r="U2031" s="9">
        <f t="shared" si="190"/>
        <v>30</v>
      </c>
      <c r="V2031">
        <f>D2031*VLOOKUP(H2031,CURR,2)</f>
        <v>2500</v>
      </c>
      <c r="W2031">
        <f>E2031*VLOOKUP(H2031,CURR,2)</f>
        <v>9030</v>
      </c>
      <c r="X2031" s="11">
        <f t="shared" si="191"/>
        <v>3.6120000000000001</v>
      </c>
    </row>
    <row r="2032" spans="1:2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9">
        <f t="shared" si="187"/>
        <v>118.6144</v>
      </c>
      <c r="Q2032" t="s">
        <v>8322</v>
      </c>
      <c r="R2032" t="s">
        <v>8352</v>
      </c>
      <c r="S2032" s="10">
        <f t="shared" si="188"/>
        <v>41212.788148148145</v>
      </c>
      <c r="T2032" s="10">
        <f t="shared" si="189"/>
        <v>41242.788148148145</v>
      </c>
      <c r="U2032" s="9">
        <f t="shared" si="190"/>
        <v>30</v>
      </c>
      <c r="V2032">
        <f>D2032*VLOOKUP(H2032,CURR,2)</f>
        <v>41943.040000000001</v>
      </c>
      <c r="W2032">
        <f>E2032*VLOOKUP(H2032,CURR,2)</f>
        <v>94891.520000000004</v>
      </c>
      <c r="X2032" s="11">
        <f t="shared" si="191"/>
        <v>2.26239013671875</v>
      </c>
    </row>
    <row r="2033" spans="1:2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9">
        <f t="shared" si="187"/>
        <v>118.45472440944881</v>
      </c>
      <c r="Q2033" t="s">
        <v>8322</v>
      </c>
      <c r="R2033" t="s">
        <v>8352</v>
      </c>
      <c r="S2033" s="10">
        <f t="shared" si="188"/>
        <v>41975.120983796289</v>
      </c>
      <c r="T2033" s="10">
        <f t="shared" si="189"/>
        <v>42012.833333333336</v>
      </c>
      <c r="U2033" s="9">
        <f t="shared" si="190"/>
        <v>37</v>
      </c>
      <c r="V2033">
        <f>D2033*VLOOKUP(H2033,CURR,2)</f>
        <v>56499.999999999993</v>
      </c>
      <c r="W2033">
        <f>E2033*VLOOKUP(H2033,CURR,2)</f>
        <v>67997.75</v>
      </c>
      <c r="X2033" s="11">
        <f t="shared" si="191"/>
        <v>1.2035000000000002</v>
      </c>
    </row>
    <row r="2034" spans="1:2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9">
        <f t="shared" si="187"/>
        <v>143.21468926553672</v>
      </c>
      <c r="Q2034" t="s">
        <v>8322</v>
      </c>
      <c r="R2034" t="s">
        <v>8352</v>
      </c>
      <c r="S2034" s="10">
        <f t="shared" si="188"/>
        <v>42689.35733796296</v>
      </c>
      <c r="T2034" s="10">
        <f t="shared" si="189"/>
        <v>42718.999999999993</v>
      </c>
      <c r="U2034" s="9">
        <f t="shared" si="190"/>
        <v>29</v>
      </c>
      <c r="V2034">
        <f>D2034*VLOOKUP(H2034,CURR,2)</f>
        <v>25000</v>
      </c>
      <c r="W2034">
        <f>E2034*VLOOKUP(H2034,CURR,2)</f>
        <v>76047</v>
      </c>
      <c r="X2034" s="11">
        <f t="shared" si="191"/>
        <v>3.0418799999999999</v>
      </c>
    </row>
    <row r="2035" spans="1:2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9">
        <f t="shared" si="187"/>
        <v>282.71518987341773</v>
      </c>
      <c r="Q2035" t="s">
        <v>8322</v>
      </c>
      <c r="R2035" t="s">
        <v>8352</v>
      </c>
      <c r="S2035" s="10">
        <f t="shared" si="188"/>
        <v>41724.874050925922</v>
      </c>
      <c r="T2035" s="10">
        <f t="shared" si="189"/>
        <v>41754.874050925922</v>
      </c>
      <c r="U2035" s="9">
        <f t="shared" si="190"/>
        <v>30</v>
      </c>
      <c r="V2035">
        <f>D2035*VLOOKUP(H2035,CURR,2)</f>
        <v>25000</v>
      </c>
      <c r="W2035">
        <f>E2035*VLOOKUP(H2035,CURR,2)</f>
        <v>44669</v>
      </c>
      <c r="X2035" s="11">
        <f t="shared" si="191"/>
        <v>1.7867599999999999</v>
      </c>
    </row>
    <row r="2036" spans="1:2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9">
        <f t="shared" si="187"/>
        <v>593.93620078740162</v>
      </c>
      <c r="Q2036" t="s">
        <v>8322</v>
      </c>
      <c r="R2036" t="s">
        <v>8352</v>
      </c>
      <c r="S2036" s="10">
        <f t="shared" si="188"/>
        <v>42075.921678240738</v>
      </c>
      <c r="T2036" s="10">
        <f t="shared" si="189"/>
        <v>42131.081944444442</v>
      </c>
      <c r="U2036" s="9">
        <f t="shared" si="190"/>
        <v>55</v>
      </c>
      <c r="V2036">
        <f>D2036*VLOOKUP(H2036,CURR,2)</f>
        <v>78000</v>
      </c>
      <c r="W2036">
        <f>E2036*VLOOKUP(H2036,CURR,2)</f>
        <v>301719.59000000003</v>
      </c>
      <c r="X2036" s="11">
        <f t="shared" si="191"/>
        <v>3.868199871794872</v>
      </c>
    </row>
    <row r="2037" spans="1:2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9">
        <f t="shared" si="187"/>
        <v>262.15704968944101</v>
      </c>
      <c r="Q2037" t="s">
        <v>8322</v>
      </c>
      <c r="R2037" t="s">
        <v>8352</v>
      </c>
      <c r="S2037" s="10">
        <f t="shared" si="188"/>
        <v>42311.41674768518</v>
      </c>
      <c r="T2037" s="10">
        <f t="shared" si="189"/>
        <v>42356.833333333336</v>
      </c>
      <c r="U2037" s="9">
        <f t="shared" si="190"/>
        <v>45</v>
      </c>
      <c r="V2037">
        <f>D2037*VLOOKUP(H2037,CURR,2)</f>
        <v>80000</v>
      </c>
      <c r="W2037">
        <f>E2037*VLOOKUP(H2037,CURR,2)</f>
        <v>168829.14</v>
      </c>
      <c r="X2037" s="11">
        <f t="shared" si="191"/>
        <v>2.1103642500000004</v>
      </c>
    </row>
    <row r="2038" spans="1:2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9">
        <f t="shared" si="187"/>
        <v>46.580778301886795</v>
      </c>
      <c r="Q2038" t="s">
        <v>8322</v>
      </c>
      <c r="R2038" t="s">
        <v>8352</v>
      </c>
      <c r="S2038" s="10">
        <f t="shared" si="188"/>
        <v>41738.656469907401</v>
      </c>
      <c r="T2038" s="10">
        <f t="shared" si="189"/>
        <v>41768.656469907401</v>
      </c>
      <c r="U2038" s="9">
        <f t="shared" si="190"/>
        <v>30</v>
      </c>
      <c r="V2038">
        <f>D2038*VLOOKUP(H2038,CURR,2)</f>
        <v>30000</v>
      </c>
      <c r="W2038">
        <f>E2038*VLOOKUP(H2038,CURR,2)</f>
        <v>39500.5</v>
      </c>
      <c r="X2038" s="11">
        <f t="shared" si="191"/>
        <v>1.3166833333333334</v>
      </c>
    </row>
    <row r="2039" spans="1:2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9">
        <f t="shared" si="187"/>
        <v>70.041118881118877</v>
      </c>
      <c r="Q2039" t="s">
        <v>8322</v>
      </c>
      <c r="R2039" t="s">
        <v>8352</v>
      </c>
      <c r="S2039" s="10">
        <f t="shared" si="188"/>
        <v>41578.001770833333</v>
      </c>
      <c r="T2039" s="10">
        <f t="shared" si="189"/>
        <v>41638.043437499997</v>
      </c>
      <c r="U2039" s="9">
        <f t="shared" si="190"/>
        <v>60</v>
      </c>
      <c r="V2039">
        <f>D2039*VLOOKUP(H2039,CURR,2)</f>
        <v>10000</v>
      </c>
      <c r="W2039">
        <f>E2039*VLOOKUP(H2039,CURR,2)</f>
        <v>30047.64</v>
      </c>
      <c r="X2039" s="11">
        <f t="shared" si="191"/>
        <v>3.0047639999999998</v>
      </c>
    </row>
    <row r="2040" spans="1:2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9">
        <f t="shared" si="187"/>
        <v>164.90686274509804</v>
      </c>
      <c r="Q2040" t="s">
        <v>8322</v>
      </c>
      <c r="R2040" t="s">
        <v>8352</v>
      </c>
      <c r="S2040" s="10">
        <f t="shared" si="188"/>
        <v>41424.062743055554</v>
      </c>
      <c r="T2040" s="10">
        <f t="shared" si="189"/>
        <v>41456.541666666664</v>
      </c>
      <c r="U2040" s="9">
        <f t="shared" si="190"/>
        <v>32</v>
      </c>
      <c r="V2040">
        <f>D2040*VLOOKUP(H2040,CURR,2)</f>
        <v>10240</v>
      </c>
      <c r="W2040">
        <f>E2040*VLOOKUP(H2040,CURR,2)</f>
        <v>43060.480000000003</v>
      </c>
      <c r="X2040" s="11">
        <f t="shared" si="191"/>
        <v>4.2051250000000007</v>
      </c>
    </row>
    <row r="2041" spans="1:2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9">
        <f t="shared" si="187"/>
        <v>449.26385224274406</v>
      </c>
      <c r="Q2041" t="s">
        <v>8322</v>
      </c>
      <c r="R2041" t="s">
        <v>8352</v>
      </c>
      <c r="S2041" s="10">
        <f t="shared" si="188"/>
        <v>42675.23061342592</v>
      </c>
      <c r="T2041" s="10">
        <f t="shared" si="189"/>
        <v>42704.999305555553</v>
      </c>
      <c r="U2041" s="9">
        <f t="shared" si="190"/>
        <v>29</v>
      </c>
      <c r="V2041">
        <f>D2041*VLOOKUP(H2041,CURR,2)</f>
        <v>125000</v>
      </c>
      <c r="W2041">
        <f>E2041*VLOOKUP(H2041,CURR,2)</f>
        <v>170271</v>
      </c>
      <c r="X2041" s="11">
        <f t="shared" si="191"/>
        <v>1.362168</v>
      </c>
    </row>
    <row r="2042" spans="1:2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9">
        <f t="shared" si="187"/>
        <v>27.472841328413285</v>
      </c>
      <c r="Q2042" t="s">
        <v>8322</v>
      </c>
      <c r="R2042" t="s">
        <v>8352</v>
      </c>
      <c r="S2042" s="10">
        <f t="shared" si="188"/>
        <v>41578.718784722216</v>
      </c>
      <c r="T2042" s="10">
        <f t="shared" si="189"/>
        <v>41593.760451388887</v>
      </c>
      <c r="U2042" s="9">
        <f t="shared" si="190"/>
        <v>15</v>
      </c>
      <c r="V2042">
        <f>D2042*VLOOKUP(H2042,CURR,2)</f>
        <v>3000</v>
      </c>
      <c r="W2042">
        <f>E2042*VLOOKUP(H2042,CURR,2)</f>
        <v>7445.14</v>
      </c>
      <c r="X2042" s="11">
        <f t="shared" si="191"/>
        <v>2.4817133333333334</v>
      </c>
    </row>
    <row r="2043" spans="1:2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9">
        <f t="shared" si="187"/>
        <v>143.97499999999999</v>
      </c>
      <c r="Q2043" t="s">
        <v>8322</v>
      </c>
      <c r="R2043" t="s">
        <v>8352</v>
      </c>
      <c r="S2043" s="10">
        <f t="shared" si="188"/>
        <v>42654.317442129628</v>
      </c>
      <c r="T2043" s="10">
        <f t="shared" si="189"/>
        <v>42684.359108796292</v>
      </c>
      <c r="U2043" s="9">
        <f t="shared" si="190"/>
        <v>30</v>
      </c>
      <c r="V2043">
        <f>D2043*VLOOKUP(H2043,CURR,2)</f>
        <v>9500</v>
      </c>
      <c r="W2043">
        <f>E2043*VLOOKUP(H2043,CURR,2)</f>
        <v>17277</v>
      </c>
      <c r="X2043" s="11">
        <f t="shared" si="191"/>
        <v>1.8186315789473684</v>
      </c>
    </row>
    <row r="2044" spans="1:2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9">
        <f t="shared" si="187"/>
        <v>88.23571428571428</v>
      </c>
      <c r="Q2044" t="s">
        <v>8322</v>
      </c>
      <c r="R2044" t="s">
        <v>8352</v>
      </c>
      <c r="S2044" s="10">
        <f t="shared" si="188"/>
        <v>42331.499699074069</v>
      </c>
      <c r="T2044" s="10">
        <f t="shared" si="189"/>
        <v>42391.499699074069</v>
      </c>
      <c r="U2044" s="9">
        <f t="shared" si="190"/>
        <v>60</v>
      </c>
      <c r="V2044">
        <f>D2044*VLOOKUP(H2044,CURR,2)</f>
        <v>10000</v>
      </c>
      <c r="W2044">
        <f>E2044*VLOOKUP(H2044,CURR,2)</f>
        <v>12353</v>
      </c>
      <c r="X2044" s="11">
        <f t="shared" si="191"/>
        <v>1.2353000000000001</v>
      </c>
    </row>
    <row r="2045" spans="1:2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9">
        <f t="shared" si="187"/>
        <v>36.326424870466319</v>
      </c>
      <c r="Q2045" t="s">
        <v>8322</v>
      </c>
      <c r="R2045" t="s">
        <v>8352</v>
      </c>
      <c r="S2045" s="10">
        <f t="shared" si="188"/>
        <v>42660.968483796292</v>
      </c>
      <c r="T2045" s="10">
        <f t="shared" si="189"/>
        <v>42714.999305555553</v>
      </c>
      <c r="U2045" s="9">
        <f t="shared" si="190"/>
        <v>54</v>
      </c>
      <c r="V2045">
        <f>D2045*VLOOKUP(H2045,CURR,2)</f>
        <v>1385</v>
      </c>
      <c r="W2045">
        <f>E2045*VLOOKUP(H2045,CURR,2)</f>
        <v>7011</v>
      </c>
      <c r="X2045" s="11">
        <f t="shared" si="191"/>
        <v>5.0620938628158845</v>
      </c>
    </row>
    <row r="2046" spans="1:2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9">
        <f t="shared" si="187"/>
        <v>90.177777777777777</v>
      </c>
      <c r="Q2046" t="s">
        <v>8322</v>
      </c>
      <c r="R2046" t="s">
        <v>8352</v>
      </c>
      <c r="S2046" s="10">
        <f t="shared" si="188"/>
        <v>42138.475856481477</v>
      </c>
      <c r="T2046" s="10">
        <f t="shared" si="189"/>
        <v>42168.475856481477</v>
      </c>
      <c r="U2046" s="9">
        <f t="shared" si="190"/>
        <v>30</v>
      </c>
      <c r="V2046">
        <f>D2046*VLOOKUP(H2046,CURR,2)</f>
        <v>15000</v>
      </c>
      <c r="W2046">
        <f>E2046*VLOOKUP(H2046,CURR,2)</f>
        <v>16232</v>
      </c>
      <c r="X2046" s="11">
        <f t="shared" si="191"/>
        <v>1.0821333333333334</v>
      </c>
    </row>
    <row r="2047" spans="1:2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9">
        <f t="shared" si="187"/>
        <v>152.62361216730039</v>
      </c>
      <c r="Q2047" t="s">
        <v>8322</v>
      </c>
      <c r="R2047" t="s">
        <v>8352</v>
      </c>
      <c r="S2047" s="10">
        <f t="shared" si="188"/>
        <v>41068.880173611113</v>
      </c>
      <c r="T2047" s="10">
        <f t="shared" si="189"/>
        <v>41098.880173611113</v>
      </c>
      <c r="U2047" s="9">
        <f t="shared" si="190"/>
        <v>30</v>
      </c>
      <c r="V2047">
        <f>D2047*VLOOKUP(H2047,CURR,2)</f>
        <v>4900</v>
      </c>
      <c r="W2047">
        <f>E2047*VLOOKUP(H2047,CURR,2)</f>
        <v>40140.01</v>
      </c>
      <c r="X2047" s="11">
        <f t="shared" si="191"/>
        <v>8.1918387755102042</v>
      </c>
    </row>
    <row r="2048" spans="1:2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9">
        <f t="shared" si="187"/>
        <v>55.806451612903224</v>
      </c>
      <c r="Q2048" t="s">
        <v>8322</v>
      </c>
      <c r="R2048" t="s">
        <v>8352</v>
      </c>
      <c r="S2048" s="10">
        <f t="shared" si="188"/>
        <v>41386.963472222218</v>
      </c>
      <c r="T2048" s="10">
        <f t="shared" si="189"/>
        <v>41416.963472222218</v>
      </c>
      <c r="U2048" s="9">
        <f t="shared" si="190"/>
        <v>30</v>
      </c>
      <c r="V2048">
        <f>D2048*VLOOKUP(H2048,CURR,2)</f>
        <v>10000</v>
      </c>
      <c r="W2048">
        <f>E2048*VLOOKUP(H2048,CURR,2)</f>
        <v>12110</v>
      </c>
      <c r="X2048" s="11">
        <f t="shared" si="191"/>
        <v>1.2110000000000001</v>
      </c>
    </row>
    <row r="2049" spans="1:2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9">
        <f t="shared" si="187"/>
        <v>227.85327313769753</v>
      </c>
      <c r="Q2049" t="s">
        <v>8322</v>
      </c>
      <c r="R2049" t="s">
        <v>8352</v>
      </c>
      <c r="S2049" s="10">
        <f t="shared" si="188"/>
        <v>42081.695254629631</v>
      </c>
      <c r="T2049" s="10">
        <f t="shared" si="189"/>
        <v>42110.791666666664</v>
      </c>
      <c r="U2049" s="9">
        <f t="shared" si="190"/>
        <v>29</v>
      </c>
      <c r="V2049">
        <f>D2049*VLOOKUP(H2049,CURR,2)</f>
        <v>70560</v>
      </c>
      <c r="W2049">
        <f>E2049*VLOOKUP(H2049,CURR,2)</f>
        <v>72676.08</v>
      </c>
      <c r="X2049" s="11">
        <f t="shared" si="191"/>
        <v>1.0299897959183675</v>
      </c>
    </row>
    <row r="2050" spans="1:2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9">
        <f t="shared" si="187"/>
        <v>91.82989803350327</v>
      </c>
      <c r="Q2050" t="s">
        <v>8322</v>
      </c>
      <c r="R2050" t="s">
        <v>8352</v>
      </c>
      <c r="S2050" s="10">
        <f t="shared" si="188"/>
        <v>41387.443182870367</v>
      </c>
      <c r="T2050" s="10">
        <f t="shared" si="189"/>
        <v>41417.443182870367</v>
      </c>
      <c r="U2050" s="9">
        <f t="shared" si="190"/>
        <v>30</v>
      </c>
      <c r="V2050">
        <f>D2050*VLOOKUP(H2050,CURR,2)</f>
        <v>85000</v>
      </c>
      <c r="W2050">
        <f>E2050*VLOOKUP(H2050,CURR,2)</f>
        <v>126082.45</v>
      </c>
      <c r="X2050" s="11">
        <f t="shared" si="191"/>
        <v>1.4833229411764706</v>
      </c>
    </row>
    <row r="2051" spans="1:2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E2051/D2051*100</f>
        <v>120.19070000000001</v>
      </c>
      <c r="P2051" s="9">
        <f t="shared" ref="P2051:P2114" si="193">E2051/L2051</f>
        <v>80.991037735849048</v>
      </c>
      <c r="Q2051" t="s">
        <v>8322</v>
      </c>
      <c r="R2051" t="s">
        <v>8352</v>
      </c>
      <c r="S2051" s="10">
        <f t="shared" ref="S2051:S2114" si="194">(J2051/86400)+25569+(-5/24)</f>
        <v>41575.319016203699</v>
      </c>
      <c r="T2051" s="10">
        <f t="shared" ref="T2051:T2114" si="195">(I2051/86400)+25569+(-5/24)</f>
        <v>41610.749305555553</v>
      </c>
      <c r="U2051" s="9">
        <f t="shared" ref="U2051:U2114" si="196">INT(T2051-S2051)</f>
        <v>35</v>
      </c>
      <c r="V2051">
        <f>D2051*VLOOKUP(H2051,CURR,2)</f>
        <v>64000</v>
      </c>
      <c r="W2051">
        <f>E2051*VLOOKUP(H2051,CURR,2)</f>
        <v>76922.047999999995</v>
      </c>
      <c r="X2051" s="11">
        <f t="shared" ref="X2051:X2114" si="197">W2051/V2051</f>
        <v>1.2019069999999998</v>
      </c>
    </row>
    <row r="2052" spans="1:2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9">
        <f t="shared" si="193"/>
        <v>278.39411764705881</v>
      </c>
      <c r="Q2052" t="s">
        <v>8322</v>
      </c>
      <c r="R2052" t="s">
        <v>8352</v>
      </c>
      <c r="S2052" s="10">
        <f t="shared" si="194"/>
        <v>42114.863171296289</v>
      </c>
      <c r="T2052" s="10">
        <f t="shared" si="195"/>
        <v>42154.863171296289</v>
      </c>
      <c r="U2052" s="9">
        <f t="shared" si="196"/>
        <v>40</v>
      </c>
      <c r="V2052">
        <f>D2052*VLOOKUP(H2052,CURR,2)</f>
        <v>10000</v>
      </c>
      <c r="W2052">
        <f>E2052*VLOOKUP(H2052,CURR,2)</f>
        <v>47327</v>
      </c>
      <c r="X2052" s="11">
        <f t="shared" si="197"/>
        <v>4.7327000000000004</v>
      </c>
    </row>
    <row r="2053" spans="1:2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9">
        <f t="shared" si="193"/>
        <v>43.095041322314053</v>
      </c>
      <c r="Q2053" t="s">
        <v>8322</v>
      </c>
      <c r="R2053" t="s">
        <v>8352</v>
      </c>
      <c r="S2053" s="10">
        <f t="shared" si="194"/>
        <v>41603.814085648148</v>
      </c>
      <c r="T2053" s="10">
        <f t="shared" si="195"/>
        <v>41633.814085648148</v>
      </c>
      <c r="U2053" s="9">
        <f t="shared" si="196"/>
        <v>30</v>
      </c>
      <c r="V2053">
        <f>D2053*VLOOKUP(H2053,CURR,2)</f>
        <v>8000</v>
      </c>
      <c r="W2053">
        <f>E2053*VLOOKUP(H2053,CURR,2)</f>
        <v>10429</v>
      </c>
      <c r="X2053" s="11">
        <f t="shared" si="197"/>
        <v>1.303625</v>
      </c>
    </row>
    <row r="2054" spans="1:2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9">
        <f t="shared" si="193"/>
        <v>326.29205175600737</v>
      </c>
      <c r="Q2054" t="s">
        <v>8322</v>
      </c>
      <c r="R2054" t="s">
        <v>8352</v>
      </c>
      <c r="S2054" s="10">
        <f t="shared" si="194"/>
        <v>42374.875613425924</v>
      </c>
      <c r="T2054" s="10">
        <f t="shared" si="195"/>
        <v>42419.875613425924</v>
      </c>
      <c r="U2054" s="9">
        <f t="shared" si="196"/>
        <v>45</v>
      </c>
      <c r="V2054">
        <f>D2054*VLOOKUP(H2054,CURR,2)</f>
        <v>50000</v>
      </c>
      <c r="W2054">
        <f>E2054*VLOOKUP(H2054,CURR,2)</f>
        <v>176524</v>
      </c>
      <c r="X2054" s="11">
        <f t="shared" si="197"/>
        <v>3.5304799999999998</v>
      </c>
    </row>
    <row r="2055" spans="1:2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9">
        <f t="shared" si="193"/>
        <v>41.743801652892564</v>
      </c>
      <c r="Q2055" t="s">
        <v>8322</v>
      </c>
      <c r="R2055" t="s">
        <v>8352</v>
      </c>
      <c r="S2055" s="10">
        <f t="shared" si="194"/>
        <v>42303.409155092588</v>
      </c>
      <c r="T2055" s="10">
        <f t="shared" si="195"/>
        <v>42333.450821759259</v>
      </c>
      <c r="U2055" s="9">
        <f t="shared" si="196"/>
        <v>30</v>
      </c>
      <c r="V2055">
        <f>D2055*VLOOKUP(H2055,CURR,2)</f>
        <v>5000</v>
      </c>
      <c r="W2055">
        <f>E2055*VLOOKUP(H2055,CURR,2)</f>
        <v>5051</v>
      </c>
      <c r="X2055" s="11">
        <f t="shared" si="197"/>
        <v>1.0102</v>
      </c>
    </row>
    <row r="2056" spans="1:2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9">
        <f t="shared" si="193"/>
        <v>64.020933977455712</v>
      </c>
      <c r="Q2056" t="s">
        <v>8322</v>
      </c>
      <c r="R2056" t="s">
        <v>8352</v>
      </c>
      <c r="S2056" s="10">
        <f t="shared" si="194"/>
        <v>41731.312615740739</v>
      </c>
      <c r="T2056" s="10">
        <f t="shared" si="195"/>
        <v>41761.312615740739</v>
      </c>
      <c r="U2056" s="9">
        <f t="shared" si="196"/>
        <v>30</v>
      </c>
      <c r="V2056">
        <f>D2056*VLOOKUP(H2056,CURR,2)</f>
        <v>44800</v>
      </c>
      <c r="W2056">
        <f>E2056*VLOOKUP(H2056,CURR,2)</f>
        <v>50888.959999999999</v>
      </c>
      <c r="X2056" s="11">
        <f t="shared" si="197"/>
        <v>1.1359142857142857</v>
      </c>
    </row>
    <row r="2057" spans="1:2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9">
        <f t="shared" si="193"/>
        <v>99.455445544554451</v>
      </c>
      <c r="Q2057" t="s">
        <v>8322</v>
      </c>
      <c r="R2057" t="s">
        <v>8352</v>
      </c>
      <c r="S2057" s="10">
        <f t="shared" si="194"/>
        <v>41946.465775462959</v>
      </c>
      <c r="T2057" s="10">
        <f t="shared" si="195"/>
        <v>41975.958333333336</v>
      </c>
      <c r="U2057" s="9">
        <f t="shared" si="196"/>
        <v>29</v>
      </c>
      <c r="V2057">
        <f>D2057*VLOOKUP(H2057,CURR,2)</f>
        <v>6000</v>
      </c>
      <c r="W2057">
        <f>E2057*VLOOKUP(H2057,CURR,2)</f>
        <v>10045</v>
      </c>
      <c r="X2057" s="11">
        <f t="shared" si="197"/>
        <v>1.6741666666666666</v>
      </c>
    </row>
    <row r="2058" spans="1:2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9">
        <f t="shared" si="193"/>
        <v>138.49458483754512</v>
      </c>
      <c r="Q2058" t="s">
        <v>8322</v>
      </c>
      <c r="R2058" t="s">
        <v>8352</v>
      </c>
      <c r="S2058" s="10">
        <f t="shared" si="194"/>
        <v>41351.552569444444</v>
      </c>
      <c r="T2058" s="10">
        <f t="shared" si="195"/>
        <v>41381.552569444444</v>
      </c>
      <c r="U2058" s="9">
        <f t="shared" si="196"/>
        <v>30</v>
      </c>
      <c r="V2058">
        <f>D2058*VLOOKUP(H2058,CURR,2)</f>
        <v>50000</v>
      </c>
      <c r="W2058">
        <f>E2058*VLOOKUP(H2058,CURR,2)</f>
        <v>76726</v>
      </c>
      <c r="X2058" s="11">
        <f t="shared" si="197"/>
        <v>1.5345200000000001</v>
      </c>
    </row>
    <row r="2059" spans="1:2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9">
        <f t="shared" si="193"/>
        <v>45.547792792792798</v>
      </c>
      <c r="Q2059" t="s">
        <v>8322</v>
      </c>
      <c r="R2059" t="s">
        <v>8352</v>
      </c>
      <c r="S2059" s="10">
        <f t="shared" si="194"/>
        <v>42396.286249999997</v>
      </c>
      <c r="T2059" s="10">
        <f t="shared" si="195"/>
        <v>42426.286249999997</v>
      </c>
      <c r="U2059" s="9">
        <f t="shared" si="196"/>
        <v>30</v>
      </c>
      <c r="V2059">
        <f>D2059*VLOOKUP(H2059,CURR,2)</f>
        <v>19200</v>
      </c>
      <c r="W2059">
        <f>E2059*VLOOKUP(H2059,CURR,2)</f>
        <v>38828.582400000007</v>
      </c>
      <c r="X2059" s="11">
        <f t="shared" si="197"/>
        <v>2.0223220000000004</v>
      </c>
    </row>
    <row r="2060" spans="1:2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9">
        <f t="shared" si="193"/>
        <v>10.507317073170732</v>
      </c>
      <c r="Q2060" t="s">
        <v>8322</v>
      </c>
      <c r="R2060" t="s">
        <v>8352</v>
      </c>
      <c r="S2060" s="10">
        <f t="shared" si="194"/>
        <v>42026.16238425926</v>
      </c>
      <c r="T2060" s="10">
        <f t="shared" si="195"/>
        <v>42065.624999999993</v>
      </c>
      <c r="U2060" s="9">
        <f t="shared" si="196"/>
        <v>39</v>
      </c>
      <c r="V2060">
        <f>D2060*VLOOKUP(H2060,CURR,2)</f>
        <v>3276.8</v>
      </c>
      <c r="W2060">
        <f>E2060*VLOOKUP(H2060,CURR,2)</f>
        <v>5514.24</v>
      </c>
      <c r="X2060" s="11">
        <f t="shared" si="197"/>
        <v>1.6828124999999998</v>
      </c>
    </row>
    <row r="2061" spans="1:2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9">
        <f t="shared" si="193"/>
        <v>114.76533333333333</v>
      </c>
      <c r="Q2061" t="s">
        <v>8322</v>
      </c>
      <c r="R2061" t="s">
        <v>8352</v>
      </c>
      <c r="S2061" s="10">
        <f t="shared" si="194"/>
        <v>42361.394143518519</v>
      </c>
      <c r="T2061" s="10">
        <f t="shared" si="195"/>
        <v>42400.707638888889</v>
      </c>
      <c r="U2061" s="9">
        <f t="shared" si="196"/>
        <v>39</v>
      </c>
      <c r="V2061">
        <f>D2061*VLOOKUP(H2061,CURR,2)</f>
        <v>30000</v>
      </c>
      <c r="W2061">
        <f>E2061*VLOOKUP(H2061,CURR,2)</f>
        <v>43037</v>
      </c>
      <c r="X2061" s="11">
        <f t="shared" si="197"/>
        <v>1.4345666666666668</v>
      </c>
    </row>
    <row r="2062" spans="1:2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9">
        <f t="shared" si="193"/>
        <v>35.997067448680355</v>
      </c>
      <c r="Q2062" t="s">
        <v>8322</v>
      </c>
      <c r="R2062" t="s">
        <v>8352</v>
      </c>
      <c r="S2062" s="10">
        <f t="shared" si="194"/>
        <v>41783.434606481482</v>
      </c>
      <c r="T2062" s="10">
        <f t="shared" si="195"/>
        <v>41843.434606481482</v>
      </c>
      <c r="U2062" s="9">
        <f t="shared" si="196"/>
        <v>60</v>
      </c>
      <c r="V2062">
        <f>D2062*VLOOKUP(H2062,CURR,2)</f>
        <v>25000</v>
      </c>
      <c r="W2062">
        <f>E2062*VLOOKUP(H2062,CURR,2)</f>
        <v>49100</v>
      </c>
      <c r="X2062" s="11">
        <f t="shared" si="197"/>
        <v>1.964</v>
      </c>
    </row>
    <row r="2063" spans="1:2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9">
        <f t="shared" si="193"/>
        <v>154.17142857142858</v>
      </c>
      <c r="Q2063" t="s">
        <v>8322</v>
      </c>
      <c r="R2063" t="s">
        <v>8352</v>
      </c>
      <c r="S2063" s="10">
        <f t="shared" si="194"/>
        <v>42705.556180555555</v>
      </c>
      <c r="T2063" s="10">
        <f t="shared" si="195"/>
        <v>42735.556180555555</v>
      </c>
      <c r="U2063" s="9">
        <f t="shared" si="196"/>
        <v>30</v>
      </c>
      <c r="V2063">
        <f>D2063*VLOOKUP(H2063,CURR,2)</f>
        <v>5000</v>
      </c>
      <c r="W2063">
        <f>E2063*VLOOKUP(H2063,CURR,2)</f>
        <v>5396</v>
      </c>
      <c r="X2063" s="11">
        <f t="shared" si="197"/>
        <v>1.0791999999999999</v>
      </c>
    </row>
    <row r="2064" spans="1:2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9">
        <f t="shared" si="193"/>
        <v>566.38916256157631</v>
      </c>
      <c r="Q2064" t="s">
        <v>8322</v>
      </c>
      <c r="R2064" t="s">
        <v>8352</v>
      </c>
      <c r="S2064" s="10">
        <f t="shared" si="194"/>
        <v>42423.174745370365</v>
      </c>
      <c r="T2064" s="10">
        <f t="shared" si="195"/>
        <v>42453.1330787037</v>
      </c>
      <c r="U2064" s="9">
        <f t="shared" si="196"/>
        <v>29</v>
      </c>
      <c r="V2064">
        <f>D2064*VLOOKUP(H2064,CURR,2)</f>
        <v>15000</v>
      </c>
      <c r="W2064">
        <f>E2064*VLOOKUP(H2064,CURR,2)</f>
        <v>17246.55</v>
      </c>
      <c r="X2064" s="11">
        <f t="shared" si="197"/>
        <v>1.14977</v>
      </c>
    </row>
    <row r="2065" spans="1:2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9">
        <f t="shared" si="193"/>
        <v>120.85714285714286</v>
      </c>
      <c r="Q2065" t="s">
        <v>8322</v>
      </c>
      <c r="R2065" t="s">
        <v>8352</v>
      </c>
      <c r="S2065" s="10">
        <f t="shared" si="194"/>
        <v>42472.524317129624</v>
      </c>
      <c r="T2065" s="10">
        <f t="shared" si="195"/>
        <v>42505.524317129624</v>
      </c>
      <c r="U2065" s="9">
        <f t="shared" si="196"/>
        <v>33</v>
      </c>
      <c r="V2065">
        <f>D2065*VLOOKUP(H2065,CURR,2)</f>
        <v>4520</v>
      </c>
      <c r="W2065">
        <f>E2065*VLOOKUP(H2065,CURR,2)</f>
        <v>6691.86</v>
      </c>
      <c r="X2065" s="11">
        <f t="shared" si="197"/>
        <v>1.4804999999999999</v>
      </c>
    </row>
    <row r="2066" spans="1:2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9">
        <f t="shared" si="193"/>
        <v>86.163845492085343</v>
      </c>
      <c r="Q2066" t="s">
        <v>8322</v>
      </c>
      <c r="R2066" t="s">
        <v>8352</v>
      </c>
      <c r="S2066" s="10">
        <f t="shared" si="194"/>
        <v>41389.1565162037</v>
      </c>
      <c r="T2066" s="10">
        <f t="shared" si="195"/>
        <v>41425.291666666664</v>
      </c>
      <c r="U2066" s="9">
        <f t="shared" si="196"/>
        <v>36</v>
      </c>
      <c r="V2066">
        <f>D2066*VLOOKUP(H2066,CURR,2)</f>
        <v>261962</v>
      </c>
      <c r="W2066">
        <f>E2066*VLOOKUP(H2066,CURR,2)</f>
        <v>500784.27</v>
      </c>
      <c r="X2066" s="11">
        <f t="shared" si="197"/>
        <v>1.9116676082790633</v>
      </c>
    </row>
    <row r="2067" spans="1:2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9">
        <f t="shared" si="193"/>
        <v>51.212114395886893</v>
      </c>
      <c r="Q2067" t="s">
        <v>8322</v>
      </c>
      <c r="R2067" t="s">
        <v>8352</v>
      </c>
      <c r="S2067" s="10">
        <f t="shared" si="194"/>
        <v>41603.125335648147</v>
      </c>
      <c r="T2067" s="10">
        <f t="shared" si="195"/>
        <v>41633.125335648147</v>
      </c>
      <c r="U2067" s="9">
        <f t="shared" si="196"/>
        <v>30</v>
      </c>
      <c r="V2067">
        <f>D2067*VLOOKUP(H2067,CURR,2)</f>
        <v>51200</v>
      </c>
      <c r="W2067">
        <f>E2067*VLOOKUP(H2067,CURR,2)</f>
        <v>101998.144</v>
      </c>
      <c r="X2067" s="11">
        <f t="shared" si="197"/>
        <v>1.99215125</v>
      </c>
    </row>
    <row r="2068" spans="1:2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9">
        <f t="shared" si="193"/>
        <v>67.261538461538464</v>
      </c>
      <c r="Q2068" t="s">
        <v>8322</v>
      </c>
      <c r="R2068" t="s">
        <v>8352</v>
      </c>
      <c r="S2068" s="10">
        <f t="shared" si="194"/>
        <v>41844.563460648147</v>
      </c>
      <c r="T2068" s="10">
        <f t="shared" si="195"/>
        <v>41874.563460648147</v>
      </c>
      <c r="U2068" s="9">
        <f t="shared" si="196"/>
        <v>30</v>
      </c>
      <c r="V2068">
        <f>D2068*VLOOKUP(H2068,CURR,2)</f>
        <v>2000</v>
      </c>
      <c r="W2068">
        <f>E2068*VLOOKUP(H2068,CURR,2)</f>
        <v>4372</v>
      </c>
      <c r="X2068" s="11">
        <f t="shared" si="197"/>
        <v>2.1859999999999999</v>
      </c>
    </row>
    <row r="2069" spans="1:2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9">
        <f t="shared" si="193"/>
        <v>62.8</v>
      </c>
      <c r="Q2069" t="s">
        <v>8322</v>
      </c>
      <c r="R2069" t="s">
        <v>8352</v>
      </c>
      <c r="S2069" s="10">
        <f t="shared" si="194"/>
        <v>42115.645555555551</v>
      </c>
      <c r="T2069" s="10">
        <f t="shared" si="195"/>
        <v>42148.645555555551</v>
      </c>
      <c r="U2069" s="9">
        <f t="shared" si="196"/>
        <v>33</v>
      </c>
      <c r="V2069">
        <f>D2069*VLOOKUP(H2069,CURR,2)</f>
        <v>633.6</v>
      </c>
      <c r="W2069">
        <f>E2069*VLOOKUP(H2069,CURR,2)</f>
        <v>803.84</v>
      </c>
      <c r="X2069" s="11">
        <f t="shared" si="197"/>
        <v>1.2686868686868686</v>
      </c>
    </row>
    <row r="2070" spans="1:2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9">
        <f t="shared" si="193"/>
        <v>346.13118421052633</v>
      </c>
      <c r="Q2070" t="s">
        <v>8322</v>
      </c>
      <c r="R2070" t="s">
        <v>8352</v>
      </c>
      <c r="S2070" s="10">
        <f t="shared" si="194"/>
        <v>42633.633275462962</v>
      </c>
      <c r="T2070" s="10">
        <f t="shared" si="195"/>
        <v>42663.633275462962</v>
      </c>
      <c r="U2070" s="9">
        <f t="shared" si="196"/>
        <v>30</v>
      </c>
      <c r="V2070">
        <f>D2070*VLOOKUP(H2070,CURR,2)</f>
        <v>25000</v>
      </c>
      <c r="W2070">
        <f>E2070*VLOOKUP(H2070,CURR,2)</f>
        <v>26305.97</v>
      </c>
      <c r="X2070" s="11">
        <f t="shared" si="197"/>
        <v>1.0522388</v>
      </c>
    </row>
    <row r="2071" spans="1:2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9">
        <f t="shared" si="193"/>
        <v>244.11912547528519</v>
      </c>
      <c r="Q2071" t="s">
        <v>8322</v>
      </c>
      <c r="R2071" t="s">
        <v>8352</v>
      </c>
      <c r="S2071" s="10">
        <f t="shared" si="194"/>
        <v>42340.763784722221</v>
      </c>
      <c r="T2071" s="10">
        <f t="shared" si="195"/>
        <v>42371.763784722221</v>
      </c>
      <c r="U2071" s="9">
        <f t="shared" si="196"/>
        <v>31</v>
      </c>
      <c r="V2071">
        <f>D2071*VLOOKUP(H2071,CURR,2)</f>
        <v>50000</v>
      </c>
      <c r="W2071">
        <f>E2071*VLOOKUP(H2071,CURR,2)</f>
        <v>64203.33</v>
      </c>
      <c r="X2071" s="11">
        <f t="shared" si="197"/>
        <v>1.2840666000000001</v>
      </c>
    </row>
    <row r="2072" spans="1:2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9">
        <f t="shared" si="193"/>
        <v>259.25424836601309</v>
      </c>
      <c r="Q2072" t="s">
        <v>8322</v>
      </c>
      <c r="R2072" t="s">
        <v>8352</v>
      </c>
      <c r="S2072" s="10">
        <f t="shared" si="194"/>
        <v>42519.448182870365</v>
      </c>
      <c r="T2072" s="10">
        <f t="shared" si="195"/>
        <v>42549.448182870365</v>
      </c>
      <c r="U2072" s="9">
        <f t="shared" si="196"/>
        <v>30</v>
      </c>
      <c r="V2072">
        <f>D2072*VLOOKUP(H2072,CURR,2)</f>
        <v>141250</v>
      </c>
      <c r="W2072">
        <f>E2072*VLOOKUP(H2072,CURR,2)</f>
        <v>448224.67</v>
      </c>
      <c r="X2072" s="11">
        <f t="shared" si="197"/>
        <v>3.1732719999999999</v>
      </c>
    </row>
    <row r="2073" spans="1:2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9">
        <f t="shared" si="193"/>
        <v>201.96402877697841</v>
      </c>
      <c r="Q2073" t="s">
        <v>8322</v>
      </c>
      <c r="R2073" t="s">
        <v>8352</v>
      </c>
      <c r="S2073" s="10">
        <f t="shared" si="194"/>
        <v>42600.070416666662</v>
      </c>
      <c r="T2073" s="10">
        <f t="shared" si="195"/>
        <v>42645.070416666662</v>
      </c>
      <c r="U2073" s="9">
        <f t="shared" si="196"/>
        <v>45</v>
      </c>
      <c r="V2073">
        <f>D2073*VLOOKUP(H2073,CURR,2)</f>
        <v>20000</v>
      </c>
      <c r="W2073">
        <f>E2073*VLOOKUP(H2073,CURR,2)</f>
        <v>56146</v>
      </c>
      <c r="X2073" s="11">
        <f t="shared" si="197"/>
        <v>2.8073000000000001</v>
      </c>
    </row>
    <row r="2074" spans="1:2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9">
        <f t="shared" si="193"/>
        <v>226.20857142857142</v>
      </c>
      <c r="Q2074" t="s">
        <v>8322</v>
      </c>
      <c r="R2074" t="s">
        <v>8352</v>
      </c>
      <c r="S2074" s="10">
        <f t="shared" si="194"/>
        <v>42467.373055555552</v>
      </c>
      <c r="T2074" s="10">
        <f t="shared" si="195"/>
        <v>42497.373055555552</v>
      </c>
      <c r="U2074" s="9">
        <f t="shared" si="196"/>
        <v>30</v>
      </c>
      <c r="V2074">
        <f>D2074*VLOOKUP(H2074,CURR,2)</f>
        <v>71500</v>
      </c>
      <c r="W2074">
        <f>E2074*VLOOKUP(H2074,CURR,2)</f>
        <v>79173</v>
      </c>
      <c r="X2074" s="11">
        <f t="shared" si="197"/>
        <v>1.1073146853146854</v>
      </c>
    </row>
    <row r="2075" spans="1:2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9">
        <f t="shared" si="193"/>
        <v>324.69</v>
      </c>
      <c r="Q2075" t="s">
        <v>8322</v>
      </c>
      <c r="R2075" t="s">
        <v>8352</v>
      </c>
      <c r="S2075" s="10">
        <f t="shared" si="194"/>
        <v>42087.459699074076</v>
      </c>
      <c r="T2075" s="10">
        <f t="shared" si="195"/>
        <v>42132.459699074076</v>
      </c>
      <c r="U2075" s="9">
        <f t="shared" si="196"/>
        <v>45</v>
      </c>
      <c r="V2075">
        <f>D2075*VLOOKUP(H2075,CURR,2)</f>
        <v>100000</v>
      </c>
      <c r="W2075">
        <f>E2075*VLOOKUP(H2075,CURR,2)</f>
        <v>152604.29999999999</v>
      </c>
      <c r="X2075" s="11">
        <f t="shared" si="197"/>
        <v>1.5260429999999998</v>
      </c>
    </row>
    <row r="2076" spans="1:2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9">
        <f t="shared" si="193"/>
        <v>205</v>
      </c>
      <c r="Q2076" t="s">
        <v>8322</v>
      </c>
      <c r="R2076" t="s">
        <v>8352</v>
      </c>
      <c r="S2076" s="10">
        <f t="shared" si="194"/>
        <v>42466.617847222216</v>
      </c>
      <c r="T2076" s="10">
        <f t="shared" si="195"/>
        <v>42496.617847222216</v>
      </c>
      <c r="U2076" s="9">
        <f t="shared" si="196"/>
        <v>30</v>
      </c>
      <c r="V2076">
        <f>D2076*VLOOKUP(H2076,CURR,2)</f>
        <v>600</v>
      </c>
      <c r="W2076">
        <f>E2076*VLOOKUP(H2076,CURR,2)</f>
        <v>615</v>
      </c>
      <c r="X2076" s="11">
        <f t="shared" si="197"/>
        <v>1.0249999999999999</v>
      </c>
    </row>
    <row r="2077" spans="1:2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9">
        <f t="shared" si="193"/>
        <v>20.465926829268295</v>
      </c>
      <c r="Q2077" t="s">
        <v>8322</v>
      </c>
      <c r="R2077" t="s">
        <v>8352</v>
      </c>
      <c r="S2077" s="10">
        <f t="shared" si="194"/>
        <v>41450.473240740735</v>
      </c>
      <c r="T2077" s="10">
        <f t="shared" si="195"/>
        <v>41480.473240740735</v>
      </c>
      <c r="U2077" s="9">
        <f t="shared" si="196"/>
        <v>30</v>
      </c>
      <c r="V2077">
        <f>D2077*VLOOKUP(H2077,CURR,2)</f>
        <v>9999</v>
      </c>
      <c r="W2077">
        <f>E2077*VLOOKUP(H2077,CURR,2)</f>
        <v>167820.6</v>
      </c>
      <c r="X2077" s="11">
        <f t="shared" si="197"/>
        <v>16.783738373837384</v>
      </c>
    </row>
    <row r="2078" spans="1:2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9">
        <f t="shared" si="193"/>
        <v>116.35303146309367</v>
      </c>
      <c r="Q2078" t="s">
        <v>8322</v>
      </c>
      <c r="R2078" t="s">
        <v>8352</v>
      </c>
      <c r="S2078" s="10">
        <f t="shared" si="194"/>
        <v>41803.672326388885</v>
      </c>
      <c r="T2078" s="10">
        <f t="shared" si="195"/>
        <v>41843.672326388885</v>
      </c>
      <c r="U2078" s="9">
        <f t="shared" si="196"/>
        <v>40</v>
      </c>
      <c r="V2078">
        <f>D2078*VLOOKUP(H2078,CURR,2)</f>
        <v>229120</v>
      </c>
      <c r="W2078">
        <f>E2078*VLOOKUP(H2078,CURR,2)</f>
        <v>1244921.5872</v>
      </c>
      <c r="X2078" s="11">
        <f t="shared" si="197"/>
        <v>5.4334915642458101</v>
      </c>
    </row>
    <row r="2079" spans="1:2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9">
        <f t="shared" si="193"/>
        <v>307.20212765957444</v>
      </c>
      <c r="Q2079" t="s">
        <v>8322</v>
      </c>
      <c r="R2079" t="s">
        <v>8352</v>
      </c>
      <c r="S2079" s="10">
        <f t="shared" si="194"/>
        <v>42102.83421296296</v>
      </c>
      <c r="T2079" s="10">
        <f t="shared" si="195"/>
        <v>42160.666666666664</v>
      </c>
      <c r="U2079" s="9">
        <f t="shared" si="196"/>
        <v>57</v>
      </c>
      <c r="V2079">
        <f>D2079*VLOOKUP(H2079,CURR,2)</f>
        <v>50000</v>
      </c>
      <c r="W2079">
        <f>E2079*VLOOKUP(H2079,CURR,2)</f>
        <v>57754</v>
      </c>
      <c r="X2079" s="11">
        <f t="shared" si="197"/>
        <v>1.1550800000000001</v>
      </c>
    </row>
    <row r="2080" spans="1:2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9">
        <f t="shared" si="193"/>
        <v>546.6875</v>
      </c>
      <c r="Q2080" t="s">
        <v>8322</v>
      </c>
      <c r="R2080" t="s">
        <v>8352</v>
      </c>
      <c r="S2080" s="10">
        <f t="shared" si="194"/>
        <v>42692.563159722216</v>
      </c>
      <c r="T2080" s="10">
        <f t="shared" si="195"/>
        <v>42722.563159722216</v>
      </c>
      <c r="U2080" s="9">
        <f t="shared" si="196"/>
        <v>30</v>
      </c>
      <c r="V2080">
        <f>D2080*VLOOKUP(H2080,CURR,2)</f>
        <v>22599.999999999996</v>
      </c>
      <c r="W2080">
        <f>E2080*VLOOKUP(H2080,CURR,2)</f>
        <v>29652.329999999998</v>
      </c>
      <c r="X2080" s="11">
        <f t="shared" si="197"/>
        <v>1.3120500000000002</v>
      </c>
    </row>
    <row r="2081" spans="1:2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9">
        <f t="shared" si="193"/>
        <v>47.474464579901152</v>
      </c>
      <c r="Q2081" t="s">
        <v>8322</v>
      </c>
      <c r="R2081" t="s">
        <v>8352</v>
      </c>
      <c r="S2081" s="10">
        <f t="shared" si="194"/>
        <v>42150.502233796295</v>
      </c>
      <c r="T2081" s="10">
        <f t="shared" si="195"/>
        <v>42180.583333333336</v>
      </c>
      <c r="U2081" s="9">
        <f t="shared" si="196"/>
        <v>30</v>
      </c>
      <c r="V2081">
        <f>D2081*VLOOKUP(H2081,CURR,2)</f>
        <v>12800</v>
      </c>
      <c r="W2081">
        <f>E2081*VLOOKUP(H2081,CURR,2)</f>
        <v>36885.760000000002</v>
      </c>
      <c r="X2081" s="11">
        <f t="shared" si="197"/>
        <v>2.8817000000000004</v>
      </c>
    </row>
    <row r="2082" spans="1:2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9">
        <f t="shared" si="193"/>
        <v>101.56</v>
      </c>
      <c r="Q2082" t="s">
        <v>8322</v>
      </c>
      <c r="R2082" t="s">
        <v>8352</v>
      </c>
      <c r="S2082" s="10">
        <f t="shared" si="194"/>
        <v>42289.748842592591</v>
      </c>
      <c r="T2082" s="10">
        <f t="shared" si="195"/>
        <v>42319.790509259255</v>
      </c>
      <c r="U2082" s="9">
        <f t="shared" si="196"/>
        <v>30</v>
      </c>
      <c r="V2082">
        <f>D2082*VLOOKUP(H2082,CURR,2)</f>
        <v>1000</v>
      </c>
      <c r="W2082">
        <f>E2082*VLOOKUP(H2082,CURR,2)</f>
        <v>5078</v>
      </c>
      <c r="X2082" s="11">
        <f t="shared" si="197"/>
        <v>5.0780000000000003</v>
      </c>
    </row>
    <row r="2083" spans="1:2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9">
        <f t="shared" si="193"/>
        <v>72.909090909090907</v>
      </c>
      <c r="Q2083" t="s">
        <v>8328</v>
      </c>
      <c r="R2083" t="s">
        <v>8332</v>
      </c>
      <c r="S2083" s="10">
        <f t="shared" si="194"/>
        <v>41003.948553240734</v>
      </c>
      <c r="T2083" s="10">
        <f t="shared" si="195"/>
        <v>41044.999305555553</v>
      </c>
      <c r="U2083" s="9">
        <f t="shared" si="196"/>
        <v>41</v>
      </c>
      <c r="V2083">
        <f>D2083*VLOOKUP(H2083,CURR,2)</f>
        <v>3500</v>
      </c>
      <c r="W2083">
        <f>E2083*VLOOKUP(H2083,CURR,2)</f>
        <v>4010</v>
      </c>
      <c r="X2083" s="11">
        <f t="shared" si="197"/>
        <v>1.1457142857142857</v>
      </c>
    </row>
    <row r="2084" spans="1:2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9">
        <f t="shared" si="193"/>
        <v>43.710526315789473</v>
      </c>
      <c r="Q2084" t="s">
        <v>8328</v>
      </c>
      <c r="R2084" t="s">
        <v>8332</v>
      </c>
      <c r="S2084" s="10">
        <f t="shared" si="194"/>
        <v>40810.911990740737</v>
      </c>
      <c r="T2084" s="10">
        <f t="shared" si="195"/>
        <v>40870.953657407408</v>
      </c>
      <c r="U2084" s="9">
        <f t="shared" si="196"/>
        <v>60</v>
      </c>
      <c r="V2084">
        <f>D2084*VLOOKUP(H2084,CURR,2)</f>
        <v>1500</v>
      </c>
      <c r="W2084">
        <f>E2084*VLOOKUP(H2084,CURR,2)</f>
        <v>1661</v>
      </c>
      <c r="X2084" s="11">
        <f t="shared" si="197"/>
        <v>1.1073333333333333</v>
      </c>
    </row>
    <row r="2085" spans="1:2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9">
        <f t="shared" si="193"/>
        <v>34</v>
      </c>
      <c r="Q2085" t="s">
        <v>8328</v>
      </c>
      <c r="R2085" t="s">
        <v>8332</v>
      </c>
      <c r="S2085" s="10">
        <f t="shared" si="194"/>
        <v>41034.513831018514</v>
      </c>
      <c r="T2085" s="10">
        <f t="shared" si="195"/>
        <v>41064.513831018514</v>
      </c>
      <c r="U2085" s="9">
        <f t="shared" si="196"/>
        <v>30</v>
      </c>
      <c r="V2085">
        <f>D2085*VLOOKUP(H2085,CURR,2)</f>
        <v>750</v>
      </c>
      <c r="W2085">
        <f>E2085*VLOOKUP(H2085,CURR,2)</f>
        <v>850</v>
      </c>
      <c r="X2085" s="11">
        <f t="shared" si="197"/>
        <v>1.1333333333333333</v>
      </c>
    </row>
    <row r="2086" spans="1:2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9">
        <f t="shared" si="193"/>
        <v>70.652173913043484</v>
      </c>
      <c r="Q2086" t="s">
        <v>8328</v>
      </c>
      <c r="R2086" t="s">
        <v>8332</v>
      </c>
      <c r="S2086" s="10">
        <f t="shared" si="194"/>
        <v>41731.624791666662</v>
      </c>
      <c r="T2086" s="10">
        <f t="shared" si="195"/>
        <v>41763.082638888889</v>
      </c>
      <c r="U2086" s="9">
        <f t="shared" si="196"/>
        <v>31</v>
      </c>
      <c r="V2086">
        <f>D2086*VLOOKUP(H2086,CURR,2)</f>
        <v>3000</v>
      </c>
      <c r="W2086">
        <f>E2086*VLOOKUP(H2086,CURR,2)</f>
        <v>3250</v>
      </c>
      <c r="X2086" s="11">
        <f t="shared" si="197"/>
        <v>1.0833333333333333</v>
      </c>
    </row>
    <row r="2087" spans="1:2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9">
        <f t="shared" si="193"/>
        <v>89.301204819277103</v>
      </c>
      <c r="Q2087" t="s">
        <v>8328</v>
      </c>
      <c r="R2087" t="s">
        <v>8332</v>
      </c>
      <c r="S2087" s="10">
        <f t="shared" si="194"/>
        <v>41075.627164351848</v>
      </c>
      <c r="T2087" s="10">
        <f t="shared" si="195"/>
        <v>41105.627164351848</v>
      </c>
      <c r="U2087" s="9">
        <f t="shared" si="196"/>
        <v>30</v>
      </c>
      <c r="V2087">
        <f>D2087*VLOOKUP(H2087,CURR,2)</f>
        <v>6000</v>
      </c>
      <c r="W2087">
        <f>E2087*VLOOKUP(H2087,CURR,2)</f>
        <v>7412</v>
      </c>
      <c r="X2087" s="11">
        <f t="shared" si="197"/>
        <v>1.2353333333333334</v>
      </c>
    </row>
    <row r="2088" spans="1:2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9">
        <f t="shared" si="193"/>
        <v>115.08571428571429</v>
      </c>
      <c r="Q2088" t="s">
        <v>8328</v>
      </c>
      <c r="R2088" t="s">
        <v>8332</v>
      </c>
      <c r="S2088" s="10">
        <f t="shared" si="194"/>
        <v>40860.462175925924</v>
      </c>
      <c r="T2088" s="10">
        <f t="shared" si="195"/>
        <v>40890.999305555553</v>
      </c>
      <c r="U2088" s="9">
        <f t="shared" si="196"/>
        <v>30</v>
      </c>
      <c r="V2088">
        <f>D2088*VLOOKUP(H2088,CURR,2)</f>
        <v>4000</v>
      </c>
      <c r="W2088">
        <f>E2088*VLOOKUP(H2088,CURR,2)</f>
        <v>4028</v>
      </c>
      <c r="X2088" s="11">
        <f t="shared" si="197"/>
        <v>1.0069999999999999</v>
      </c>
    </row>
    <row r="2089" spans="1:2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9">
        <f t="shared" si="193"/>
        <v>62.12</v>
      </c>
      <c r="Q2089" t="s">
        <v>8328</v>
      </c>
      <c r="R2089" t="s">
        <v>8332</v>
      </c>
      <c r="S2089" s="10">
        <f t="shared" si="194"/>
        <v>40763.996041666665</v>
      </c>
      <c r="T2089" s="10">
        <f t="shared" si="195"/>
        <v>40793.996041666665</v>
      </c>
      <c r="U2089" s="9">
        <f t="shared" si="196"/>
        <v>30</v>
      </c>
      <c r="V2089">
        <f>D2089*VLOOKUP(H2089,CURR,2)</f>
        <v>1500</v>
      </c>
      <c r="W2089">
        <f>E2089*VLOOKUP(H2089,CURR,2)</f>
        <v>1553</v>
      </c>
      <c r="X2089" s="11">
        <f t="shared" si="197"/>
        <v>1.0353333333333334</v>
      </c>
    </row>
    <row r="2090" spans="1:2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9">
        <f t="shared" si="193"/>
        <v>46.204266666666669</v>
      </c>
      <c r="Q2090" t="s">
        <v>8328</v>
      </c>
      <c r="R2090" t="s">
        <v>8332</v>
      </c>
      <c r="S2090" s="10">
        <f t="shared" si="194"/>
        <v>40395.506388888891</v>
      </c>
      <c r="T2090" s="10">
        <f t="shared" si="195"/>
        <v>40431.957638888889</v>
      </c>
      <c r="U2090" s="9">
        <f t="shared" si="196"/>
        <v>36</v>
      </c>
      <c r="V2090">
        <f>D2090*VLOOKUP(H2090,CURR,2)</f>
        <v>3000</v>
      </c>
      <c r="W2090">
        <f>E2090*VLOOKUP(H2090,CURR,2)</f>
        <v>3465.32</v>
      </c>
      <c r="X2090" s="11">
        <f t="shared" si="197"/>
        <v>1.1551066666666667</v>
      </c>
    </row>
    <row r="2091" spans="1:2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9">
        <f t="shared" si="193"/>
        <v>48.54854838709678</v>
      </c>
      <c r="Q2091" t="s">
        <v>8328</v>
      </c>
      <c r="R2091" t="s">
        <v>8332</v>
      </c>
      <c r="S2091" s="10">
        <f t="shared" si="194"/>
        <v>41452.867986111109</v>
      </c>
      <c r="T2091" s="10">
        <f t="shared" si="195"/>
        <v>41487.867986111109</v>
      </c>
      <c r="U2091" s="9">
        <f t="shared" si="196"/>
        <v>35</v>
      </c>
      <c r="V2091">
        <f>D2091*VLOOKUP(H2091,CURR,2)</f>
        <v>2500</v>
      </c>
      <c r="W2091">
        <f>E2091*VLOOKUP(H2091,CURR,2)</f>
        <v>3010.01</v>
      </c>
      <c r="X2091" s="11">
        <f t="shared" si="197"/>
        <v>1.2040040000000001</v>
      </c>
    </row>
    <row r="2092" spans="1:2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9">
        <f t="shared" si="193"/>
        <v>57.520187499999999</v>
      </c>
      <c r="Q2092" t="s">
        <v>8328</v>
      </c>
      <c r="R2092" t="s">
        <v>8332</v>
      </c>
      <c r="S2092" s="10">
        <f t="shared" si="194"/>
        <v>41299.173090277771</v>
      </c>
      <c r="T2092" s="10">
        <f t="shared" si="195"/>
        <v>41329.173090277771</v>
      </c>
      <c r="U2092" s="9">
        <f t="shared" si="196"/>
        <v>30</v>
      </c>
      <c r="V2092">
        <f>D2092*VLOOKUP(H2092,CURR,2)</f>
        <v>8000</v>
      </c>
      <c r="W2092">
        <f>E2092*VLOOKUP(H2092,CURR,2)</f>
        <v>9203.23</v>
      </c>
      <c r="X2092" s="11">
        <f t="shared" si="197"/>
        <v>1.1504037499999999</v>
      </c>
    </row>
    <row r="2093" spans="1:2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9">
        <f t="shared" si="193"/>
        <v>88.147154471544724</v>
      </c>
      <c r="Q2093" t="s">
        <v>8328</v>
      </c>
      <c r="R2093" t="s">
        <v>8332</v>
      </c>
      <c r="S2093" s="10">
        <f t="shared" si="194"/>
        <v>40555.114328703705</v>
      </c>
      <c r="T2093" s="10">
        <f t="shared" si="195"/>
        <v>40603.625</v>
      </c>
      <c r="U2093" s="9">
        <f t="shared" si="196"/>
        <v>48</v>
      </c>
      <c r="V2093">
        <f>D2093*VLOOKUP(H2093,CURR,2)</f>
        <v>18000</v>
      </c>
      <c r="W2093">
        <f>E2093*VLOOKUP(H2093,CURR,2)</f>
        <v>21684.2</v>
      </c>
      <c r="X2093" s="11">
        <f t="shared" si="197"/>
        <v>1.2046777777777777</v>
      </c>
    </row>
    <row r="2094" spans="1:2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9">
        <f t="shared" si="193"/>
        <v>110.49090909090908</v>
      </c>
      <c r="Q2094" t="s">
        <v>8328</v>
      </c>
      <c r="R2094" t="s">
        <v>8332</v>
      </c>
      <c r="S2094" s="10">
        <f t="shared" si="194"/>
        <v>40763.499212962961</v>
      </c>
      <c r="T2094" s="10">
        <f t="shared" si="195"/>
        <v>40823.499212962961</v>
      </c>
      <c r="U2094" s="9">
        <f t="shared" si="196"/>
        <v>60</v>
      </c>
      <c r="V2094">
        <f>D2094*VLOOKUP(H2094,CURR,2)</f>
        <v>6000</v>
      </c>
      <c r="W2094">
        <f>E2094*VLOOKUP(H2094,CURR,2)</f>
        <v>6077</v>
      </c>
      <c r="X2094" s="11">
        <f t="shared" si="197"/>
        <v>1.0128333333333333</v>
      </c>
    </row>
    <row r="2095" spans="1:2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9">
        <f t="shared" si="193"/>
        <v>66.826086956521735</v>
      </c>
      <c r="Q2095" t="s">
        <v>8328</v>
      </c>
      <c r="R2095" t="s">
        <v>8332</v>
      </c>
      <c r="S2095" s="10">
        <f t="shared" si="194"/>
        <v>41205.646203703705</v>
      </c>
      <c r="T2095" s="10">
        <f t="shared" si="195"/>
        <v>41265.68787037037</v>
      </c>
      <c r="U2095" s="9">
        <f t="shared" si="196"/>
        <v>60</v>
      </c>
      <c r="V2095">
        <f>D2095*VLOOKUP(H2095,CURR,2)</f>
        <v>1500</v>
      </c>
      <c r="W2095">
        <f>E2095*VLOOKUP(H2095,CURR,2)</f>
        <v>1537</v>
      </c>
      <c r="X2095" s="11">
        <f t="shared" si="197"/>
        <v>1.0246666666666666</v>
      </c>
    </row>
    <row r="2096" spans="1:2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9">
        <f t="shared" si="193"/>
        <v>58.597222222222221</v>
      </c>
      <c r="Q2096" t="s">
        <v>8328</v>
      </c>
      <c r="R2096" t="s">
        <v>8332</v>
      </c>
      <c r="S2096" s="10">
        <f t="shared" si="194"/>
        <v>40938.811689814815</v>
      </c>
      <c r="T2096" s="10">
        <f t="shared" si="195"/>
        <v>40972.916666666664</v>
      </c>
      <c r="U2096" s="9">
        <f t="shared" si="196"/>
        <v>34</v>
      </c>
      <c r="V2096">
        <f>D2096*VLOOKUP(H2096,CURR,2)</f>
        <v>3500</v>
      </c>
      <c r="W2096">
        <f>E2096*VLOOKUP(H2096,CURR,2)</f>
        <v>4219</v>
      </c>
      <c r="X2096" s="11">
        <f t="shared" si="197"/>
        <v>1.2054285714285715</v>
      </c>
    </row>
    <row r="2097" spans="1:2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9">
        <f t="shared" si="193"/>
        <v>113.63636363636364</v>
      </c>
      <c r="Q2097" t="s">
        <v>8328</v>
      </c>
      <c r="R2097" t="s">
        <v>8332</v>
      </c>
      <c r="S2097" s="10">
        <f t="shared" si="194"/>
        <v>40758.525150462963</v>
      </c>
      <c r="T2097" s="10">
        <f t="shared" si="195"/>
        <v>40818.525150462963</v>
      </c>
      <c r="U2097" s="9">
        <f t="shared" si="196"/>
        <v>60</v>
      </c>
      <c r="V2097">
        <f>D2097*VLOOKUP(H2097,CURR,2)</f>
        <v>2500</v>
      </c>
      <c r="W2097">
        <f>E2097*VLOOKUP(H2097,CURR,2)</f>
        <v>2500</v>
      </c>
      <c r="X2097" s="11">
        <f t="shared" si="197"/>
        <v>1</v>
      </c>
    </row>
    <row r="2098" spans="1:2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9">
        <f t="shared" si="193"/>
        <v>43.571428571428569</v>
      </c>
      <c r="Q2098" t="s">
        <v>8328</v>
      </c>
      <c r="R2098" t="s">
        <v>8332</v>
      </c>
      <c r="S2098" s="10">
        <f t="shared" si="194"/>
        <v>41192.550173611111</v>
      </c>
      <c r="T2098" s="10">
        <f t="shared" si="195"/>
        <v>41207.957638888889</v>
      </c>
      <c r="U2098" s="9">
        <f t="shared" si="196"/>
        <v>15</v>
      </c>
      <c r="V2098">
        <f>D2098*VLOOKUP(H2098,CURR,2)</f>
        <v>600</v>
      </c>
      <c r="W2098">
        <f>E2098*VLOOKUP(H2098,CURR,2)</f>
        <v>610</v>
      </c>
      <c r="X2098" s="11">
        <f t="shared" si="197"/>
        <v>1.0166666666666666</v>
      </c>
    </row>
    <row r="2099" spans="1:2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9">
        <f t="shared" si="193"/>
        <v>78.94736842105263</v>
      </c>
      <c r="Q2099" t="s">
        <v>8328</v>
      </c>
      <c r="R2099" t="s">
        <v>8332</v>
      </c>
      <c r="S2099" s="10">
        <f t="shared" si="194"/>
        <v>40818.376562500001</v>
      </c>
      <c r="T2099" s="10">
        <f t="shared" si="195"/>
        <v>40878.418229166666</v>
      </c>
      <c r="U2099" s="9">
        <f t="shared" si="196"/>
        <v>60</v>
      </c>
      <c r="V2099">
        <f>D2099*VLOOKUP(H2099,CURR,2)</f>
        <v>3000</v>
      </c>
      <c r="W2099">
        <f>E2099*VLOOKUP(H2099,CURR,2)</f>
        <v>3000</v>
      </c>
      <c r="X2099" s="11">
        <f t="shared" si="197"/>
        <v>1</v>
      </c>
    </row>
    <row r="2100" spans="1:2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9">
        <f t="shared" si="193"/>
        <v>188.125</v>
      </c>
      <c r="Q2100" t="s">
        <v>8328</v>
      </c>
      <c r="R2100" t="s">
        <v>8332</v>
      </c>
      <c r="S2100" s="10">
        <f t="shared" si="194"/>
        <v>40945.905497685184</v>
      </c>
      <c r="T2100" s="10">
        <f t="shared" si="195"/>
        <v>40975.905497685184</v>
      </c>
      <c r="U2100" s="9">
        <f t="shared" si="196"/>
        <v>30</v>
      </c>
      <c r="V2100">
        <f>D2100*VLOOKUP(H2100,CURR,2)</f>
        <v>6000</v>
      </c>
      <c r="W2100">
        <f>E2100*VLOOKUP(H2100,CURR,2)</f>
        <v>6020</v>
      </c>
      <c r="X2100" s="11">
        <f t="shared" si="197"/>
        <v>1.0033333333333334</v>
      </c>
    </row>
    <row r="2101" spans="1:2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9">
        <f t="shared" si="193"/>
        <v>63.031746031746032</v>
      </c>
      <c r="Q2101" t="s">
        <v>8328</v>
      </c>
      <c r="R2101" t="s">
        <v>8332</v>
      </c>
      <c r="S2101" s="10">
        <f t="shared" si="194"/>
        <v>42173.53800925926</v>
      </c>
      <c r="T2101" s="10">
        <f t="shared" si="195"/>
        <v>42186.944444444445</v>
      </c>
      <c r="U2101" s="9">
        <f t="shared" si="196"/>
        <v>13</v>
      </c>
      <c r="V2101">
        <f>D2101*VLOOKUP(H2101,CURR,2)</f>
        <v>3000</v>
      </c>
      <c r="W2101">
        <f>E2101*VLOOKUP(H2101,CURR,2)</f>
        <v>3971</v>
      </c>
      <c r="X2101" s="11">
        <f t="shared" si="197"/>
        <v>1.3236666666666668</v>
      </c>
    </row>
    <row r="2102" spans="1:2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9">
        <f t="shared" si="193"/>
        <v>30.37037037037037</v>
      </c>
      <c r="Q2102" t="s">
        <v>8328</v>
      </c>
      <c r="R2102" t="s">
        <v>8332</v>
      </c>
      <c r="S2102" s="10">
        <f t="shared" si="194"/>
        <v>41074.62663194444</v>
      </c>
      <c r="T2102" s="10">
        <f t="shared" si="195"/>
        <v>41089.957638888889</v>
      </c>
      <c r="U2102" s="9">
        <f t="shared" si="196"/>
        <v>15</v>
      </c>
      <c r="V2102">
        <f>D2102*VLOOKUP(H2102,CURR,2)</f>
        <v>600</v>
      </c>
      <c r="W2102">
        <f>E2102*VLOOKUP(H2102,CURR,2)</f>
        <v>820</v>
      </c>
      <c r="X2102" s="11">
        <f t="shared" si="197"/>
        <v>1.3666666666666667</v>
      </c>
    </row>
    <row r="2103" spans="1:2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9">
        <f t="shared" si="193"/>
        <v>51.477272727272727</v>
      </c>
      <c r="Q2103" t="s">
        <v>8328</v>
      </c>
      <c r="R2103" t="s">
        <v>8332</v>
      </c>
      <c r="S2103" s="10">
        <f t="shared" si="194"/>
        <v>40891.941134259258</v>
      </c>
      <c r="T2103" s="10">
        <f t="shared" si="195"/>
        <v>40951.941134259258</v>
      </c>
      <c r="U2103" s="9">
        <f t="shared" si="196"/>
        <v>60</v>
      </c>
      <c r="V2103">
        <f>D2103*VLOOKUP(H2103,CURR,2)</f>
        <v>2000</v>
      </c>
      <c r="W2103">
        <f>E2103*VLOOKUP(H2103,CURR,2)</f>
        <v>2265</v>
      </c>
      <c r="X2103" s="11">
        <f t="shared" si="197"/>
        <v>1.1325000000000001</v>
      </c>
    </row>
    <row r="2104" spans="1:2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9">
        <f t="shared" si="193"/>
        <v>35.789473684210527</v>
      </c>
      <c r="Q2104" t="s">
        <v>8328</v>
      </c>
      <c r="R2104" t="s">
        <v>8332</v>
      </c>
      <c r="S2104" s="10">
        <f t="shared" si="194"/>
        <v>40638.660277777773</v>
      </c>
      <c r="T2104" s="10">
        <f t="shared" si="195"/>
        <v>40668.660277777773</v>
      </c>
      <c r="U2104" s="9">
        <f t="shared" si="196"/>
        <v>30</v>
      </c>
      <c r="V2104">
        <f>D2104*VLOOKUP(H2104,CURR,2)</f>
        <v>1000</v>
      </c>
      <c r="W2104">
        <f>E2104*VLOOKUP(H2104,CURR,2)</f>
        <v>1360</v>
      </c>
      <c r="X2104" s="11">
        <f t="shared" si="197"/>
        <v>1.36</v>
      </c>
    </row>
    <row r="2105" spans="1:2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9">
        <f t="shared" si="193"/>
        <v>98.817391304347822</v>
      </c>
      <c r="Q2105" t="s">
        <v>8328</v>
      </c>
      <c r="R2105" t="s">
        <v>8332</v>
      </c>
      <c r="S2105" s="10">
        <f t="shared" si="194"/>
        <v>41192.546608796292</v>
      </c>
      <c r="T2105" s="10">
        <f t="shared" si="195"/>
        <v>41222.588275462964</v>
      </c>
      <c r="U2105" s="9">
        <f t="shared" si="196"/>
        <v>30</v>
      </c>
      <c r="V2105">
        <f>D2105*VLOOKUP(H2105,CURR,2)</f>
        <v>7777</v>
      </c>
      <c r="W2105">
        <f>E2105*VLOOKUP(H2105,CURR,2)</f>
        <v>11364</v>
      </c>
      <c r="X2105" s="11">
        <f t="shared" si="197"/>
        <v>1.4612318374694613</v>
      </c>
    </row>
    <row r="2106" spans="1:2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9">
        <f t="shared" si="193"/>
        <v>28</v>
      </c>
      <c r="Q2106" t="s">
        <v>8328</v>
      </c>
      <c r="R2106" t="s">
        <v>8332</v>
      </c>
      <c r="S2106" s="10">
        <f t="shared" si="194"/>
        <v>41393.86613425926</v>
      </c>
      <c r="T2106" s="10">
        <f t="shared" si="195"/>
        <v>41424.791666666664</v>
      </c>
      <c r="U2106" s="9">
        <f t="shared" si="196"/>
        <v>30</v>
      </c>
      <c r="V2106">
        <f>D2106*VLOOKUP(H2106,CURR,2)</f>
        <v>800</v>
      </c>
      <c r="W2106">
        <f>E2106*VLOOKUP(H2106,CURR,2)</f>
        <v>1036</v>
      </c>
      <c r="X2106" s="11">
        <f t="shared" si="197"/>
        <v>1.2949999999999999</v>
      </c>
    </row>
    <row r="2107" spans="1:2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9">
        <f t="shared" si="193"/>
        <v>51.313131313131315</v>
      </c>
      <c r="Q2107" t="s">
        <v>8328</v>
      </c>
      <c r="R2107" t="s">
        <v>8332</v>
      </c>
      <c r="S2107" s="10">
        <f t="shared" si="194"/>
        <v>41951.580474537033</v>
      </c>
      <c r="T2107" s="10">
        <f t="shared" si="195"/>
        <v>41963.958333333336</v>
      </c>
      <c r="U2107" s="9">
        <f t="shared" si="196"/>
        <v>12</v>
      </c>
      <c r="V2107">
        <f>D2107*VLOOKUP(H2107,CURR,2)</f>
        <v>2000</v>
      </c>
      <c r="W2107">
        <f>E2107*VLOOKUP(H2107,CURR,2)</f>
        <v>5080</v>
      </c>
      <c r="X2107" s="11">
        <f t="shared" si="197"/>
        <v>2.54</v>
      </c>
    </row>
    <row r="2108" spans="1:2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9">
        <f t="shared" si="193"/>
        <v>53.522727272727273</v>
      </c>
      <c r="Q2108" t="s">
        <v>8328</v>
      </c>
      <c r="R2108" t="s">
        <v>8332</v>
      </c>
      <c r="S2108" s="10">
        <f t="shared" si="194"/>
        <v>41270.006643518514</v>
      </c>
      <c r="T2108" s="10">
        <f t="shared" si="195"/>
        <v>41300.006643518514</v>
      </c>
      <c r="U2108" s="9">
        <f t="shared" si="196"/>
        <v>30</v>
      </c>
      <c r="V2108">
        <f>D2108*VLOOKUP(H2108,CURR,2)</f>
        <v>2200</v>
      </c>
      <c r="W2108">
        <f>E2108*VLOOKUP(H2108,CURR,2)</f>
        <v>2355</v>
      </c>
      <c r="X2108" s="11">
        <f t="shared" si="197"/>
        <v>1.0704545454545455</v>
      </c>
    </row>
    <row r="2109" spans="1:2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9">
        <f t="shared" si="193"/>
        <v>37.149310344827583</v>
      </c>
      <c r="Q2109" t="s">
        <v>8328</v>
      </c>
      <c r="R2109" t="s">
        <v>8332</v>
      </c>
      <c r="S2109" s="10">
        <f t="shared" si="194"/>
        <v>41934.502233796295</v>
      </c>
      <c r="T2109" s="10">
        <f t="shared" si="195"/>
        <v>41955.543900462959</v>
      </c>
      <c r="U2109" s="9">
        <f t="shared" si="196"/>
        <v>21</v>
      </c>
      <c r="V2109">
        <f>D2109*VLOOKUP(H2109,CURR,2)</f>
        <v>2000</v>
      </c>
      <c r="W2109">
        <f>E2109*VLOOKUP(H2109,CURR,2)</f>
        <v>2154.66</v>
      </c>
      <c r="X2109" s="11">
        <f t="shared" si="197"/>
        <v>1.0773299999999999</v>
      </c>
    </row>
    <row r="2110" spans="1:2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9">
        <f t="shared" si="193"/>
        <v>89.895287958115176</v>
      </c>
      <c r="Q2110" t="s">
        <v>8328</v>
      </c>
      <c r="R2110" t="s">
        <v>8332</v>
      </c>
      <c r="S2110" s="10">
        <f t="shared" si="194"/>
        <v>41134.967361111107</v>
      </c>
      <c r="T2110" s="10">
        <f t="shared" si="195"/>
        <v>41161.954861111109</v>
      </c>
      <c r="U2110" s="9">
        <f t="shared" si="196"/>
        <v>26</v>
      </c>
      <c r="V2110">
        <f>D2110*VLOOKUP(H2110,CURR,2)</f>
        <v>16000</v>
      </c>
      <c r="W2110">
        <f>E2110*VLOOKUP(H2110,CURR,2)</f>
        <v>17170</v>
      </c>
      <c r="X2110" s="11">
        <f t="shared" si="197"/>
        <v>1.0731250000000001</v>
      </c>
    </row>
    <row r="2111" spans="1:2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9">
        <f t="shared" si="193"/>
        <v>106.52500000000001</v>
      </c>
      <c r="Q2111" t="s">
        <v>8328</v>
      </c>
      <c r="R2111" t="s">
        <v>8332</v>
      </c>
      <c r="S2111" s="10">
        <f t="shared" si="194"/>
        <v>42160.500196759262</v>
      </c>
      <c r="T2111" s="10">
        <f t="shared" si="195"/>
        <v>42190.500196759262</v>
      </c>
      <c r="U2111" s="9">
        <f t="shared" si="196"/>
        <v>30</v>
      </c>
      <c r="V2111">
        <f>D2111*VLOOKUP(H2111,CURR,2)</f>
        <v>4000</v>
      </c>
      <c r="W2111">
        <f>E2111*VLOOKUP(H2111,CURR,2)</f>
        <v>4261</v>
      </c>
      <c r="X2111" s="11">
        <f t="shared" si="197"/>
        <v>1.06525</v>
      </c>
    </row>
    <row r="2112" spans="1:2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9">
        <f t="shared" si="193"/>
        <v>52.815789473684212</v>
      </c>
      <c r="Q2112" t="s">
        <v>8328</v>
      </c>
      <c r="R2112" t="s">
        <v>8332</v>
      </c>
      <c r="S2112" s="10">
        <f t="shared" si="194"/>
        <v>41759.462604166663</v>
      </c>
      <c r="T2112" s="10">
        <f t="shared" si="195"/>
        <v>41786.999305555553</v>
      </c>
      <c r="U2112" s="9">
        <f t="shared" si="196"/>
        <v>27</v>
      </c>
      <c r="V2112">
        <f>D2112*VLOOKUP(H2112,CURR,2)</f>
        <v>2000</v>
      </c>
      <c r="W2112">
        <f>E2112*VLOOKUP(H2112,CURR,2)</f>
        <v>2007</v>
      </c>
      <c r="X2112" s="11">
        <f t="shared" si="197"/>
        <v>1.0035000000000001</v>
      </c>
    </row>
    <row r="2113" spans="1:2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9">
        <f t="shared" si="193"/>
        <v>54.615384615384613</v>
      </c>
      <c r="Q2113" t="s">
        <v>8328</v>
      </c>
      <c r="R2113" t="s">
        <v>8332</v>
      </c>
      <c r="S2113" s="10">
        <f t="shared" si="194"/>
        <v>40702.988715277774</v>
      </c>
      <c r="T2113" s="10">
        <f t="shared" si="195"/>
        <v>40769.833333333328</v>
      </c>
      <c r="U2113" s="9">
        <f t="shared" si="196"/>
        <v>66</v>
      </c>
      <c r="V2113">
        <f>D2113*VLOOKUP(H2113,CURR,2)</f>
        <v>2000</v>
      </c>
      <c r="W2113">
        <f>E2113*VLOOKUP(H2113,CURR,2)</f>
        <v>2130</v>
      </c>
      <c r="X2113" s="11">
        <f t="shared" si="197"/>
        <v>1.0649999999999999</v>
      </c>
    </row>
    <row r="2114" spans="1:2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9">
        <f t="shared" si="193"/>
        <v>27.272727272727273</v>
      </c>
      <c r="Q2114" t="s">
        <v>8328</v>
      </c>
      <c r="R2114" t="s">
        <v>8332</v>
      </c>
      <c r="S2114" s="10">
        <f t="shared" si="194"/>
        <v>41365.719826388886</v>
      </c>
      <c r="T2114" s="10">
        <f t="shared" si="195"/>
        <v>41379.719826388886</v>
      </c>
      <c r="U2114" s="9">
        <f t="shared" si="196"/>
        <v>14</v>
      </c>
      <c r="V2114">
        <f>D2114*VLOOKUP(H2114,CURR,2)</f>
        <v>300</v>
      </c>
      <c r="W2114">
        <f>E2114*VLOOKUP(H2114,CURR,2)</f>
        <v>300</v>
      </c>
      <c r="X2114" s="11">
        <f t="shared" si="197"/>
        <v>1</v>
      </c>
    </row>
    <row r="2115" spans="1:2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E2115/D2115*100</f>
        <v>104.85714285714285</v>
      </c>
      <c r="P2115" s="9">
        <f t="shared" ref="P2115:P2178" si="199">E2115/L2115</f>
        <v>68.598130841121488</v>
      </c>
      <c r="Q2115" t="s">
        <v>8328</v>
      </c>
      <c r="R2115" t="s">
        <v>8332</v>
      </c>
      <c r="S2115" s="10">
        <f t="shared" ref="S2115:S2178" si="200">(J2115/86400)+25569+(-5/24)</f>
        <v>41870.657129629624</v>
      </c>
      <c r="T2115" s="10">
        <f t="shared" ref="T2115:T2178" si="201">(I2115/86400)+25569+(-5/24)</f>
        <v>41905.657129629624</v>
      </c>
      <c r="U2115" s="9">
        <f t="shared" ref="U2115:U2178" si="202">INT(T2115-S2115)</f>
        <v>35</v>
      </c>
      <c r="V2115">
        <f>D2115*VLOOKUP(H2115,CURR,2)</f>
        <v>7000</v>
      </c>
      <c r="W2115">
        <f>E2115*VLOOKUP(H2115,CURR,2)</f>
        <v>7340</v>
      </c>
      <c r="X2115" s="11">
        <f t="shared" ref="X2115:X2178" si="203">W2115/V2115</f>
        <v>1.0485714285714285</v>
      </c>
    </row>
    <row r="2116" spans="1:2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9">
        <f t="shared" si="199"/>
        <v>35.612244897959187</v>
      </c>
      <c r="Q2116" t="s">
        <v>8328</v>
      </c>
      <c r="R2116" t="s">
        <v>8332</v>
      </c>
      <c r="S2116" s="10">
        <f t="shared" si="200"/>
        <v>40458.607291666667</v>
      </c>
      <c r="T2116" s="10">
        <f t="shared" si="201"/>
        <v>40520.999305555553</v>
      </c>
      <c r="U2116" s="9">
        <f t="shared" si="202"/>
        <v>62</v>
      </c>
      <c r="V2116">
        <f>D2116*VLOOKUP(H2116,CURR,2)</f>
        <v>5000</v>
      </c>
      <c r="W2116">
        <f>E2116*VLOOKUP(H2116,CURR,2)</f>
        <v>5235</v>
      </c>
      <c r="X2116" s="11">
        <f t="shared" si="203"/>
        <v>1.0469999999999999</v>
      </c>
    </row>
    <row r="2117" spans="1:2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9">
        <f t="shared" si="199"/>
        <v>94.027777777777771</v>
      </c>
      <c r="Q2117" t="s">
        <v>8328</v>
      </c>
      <c r="R2117" t="s">
        <v>8332</v>
      </c>
      <c r="S2117" s="10">
        <f t="shared" si="200"/>
        <v>40563.872696759259</v>
      </c>
      <c r="T2117" s="10">
        <f t="shared" si="201"/>
        <v>40593.872696759259</v>
      </c>
      <c r="U2117" s="9">
        <f t="shared" si="202"/>
        <v>30</v>
      </c>
      <c r="V2117">
        <f>D2117*VLOOKUP(H2117,CURR,2)</f>
        <v>1500</v>
      </c>
      <c r="W2117">
        <f>E2117*VLOOKUP(H2117,CURR,2)</f>
        <v>3385</v>
      </c>
      <c r="X2117" s="11">
        <f t="shared" si="203"/>
        <v>2.2566666666666668</v>
      </c>
    </row>
    <row r="2118" spans="1:2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9">
        <f t="shared" si="199"/>
        <v>526.45652173913038</v>
      </c>
      <c r="Q2118" t="s">
        <v>8328</v>
      </c>
      <c r="R2118" t="s">
        <v>8332</v>
      </c>
      <c r="S2118" s="10">
        <f t="shared" si="200"/>
        <v>41136.569479166668</v>
      </c>
      <c r="T2118" s="10">
        <f t="shared" si="201"/>
        <v>41184.569479166668</v>
      </c>
      <c r="U2118" s="9">
        <f t="shared" si="202"/>
        <v>48</v>
      </c>
      <c r="V2118">
        <f>D2118*VLOOKUP(H2118,CURR,2)</f>
        <v>48000</v>
      </c>
      <c r="W2118">
        <f>E2118*VLOOKUP(H2118,CURR,2)</f>
        <v>48434</v>
      </c>
      <c r="X2118" s="11">
        <f t="shared" si="203"/>
        <v>1.0090416666666666</v>
      </c>
    </row>
    <row r="2119" spans="1:2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9">
        <f t="shared" si="199"/>
        <v>50.657142857142858</v>
      </c>
      <c r="Q2119" t="s">
        <v>8328</v>
      </c>
      <c r="R2119" t="s">
        <v>8332</v>
      </c>
      <c r="S2119" s="10">
        <f t="shared" si="200"/>
        <v>42289.851261574069</v>
      </c>
      <c r="T2119" s="10">
        <f t="shared" si="201"/>
        <v>42303.999305555553</v>
      </c>
      <c r="U2119" s="9">
        <f t="shared" si="202"/>
        <v>14</v>
      </c>
      <c r="V2119">
        <f>D2119*VLOOKUP(H2119,CURR,2)</f>
        <v>1200</v>
      </c>
      <c r="W2119">
        <f>E2119*VLOOKUP(H2119,CURR,2)</f>
        <v>1773</v>
      </c>
      <c r="X2119" s="11">
        <f t="shared" si="203"/>
        <v>1.4775</v>
      </c>
    </row>
    <row r="2120" spans="1:2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9">
        <f t="shared" si="199"/>
        <v>79.182941176470578</v>
      </c>
      <c r="Q2120" t="s">
        <v>8328</v>
      </c>
      <c r="R2120" t="s">
        <v>8332</v>
      </c>
      <c r="S2120" s="10">
        <f t="shared" si="200"/>
        <v>40718.631203703699</v>
      </c>
      <c r="T2120" s="10">
        <f t="shared" si="201"/>
        <v>40748.631203703699</v>
      </c>
      <c r="U2120" s="9">
        <f t="shared" si="202"/>
        <v>30</v>
      </c>
      <c r="V2120">
        <f>D2120*VLOOKUP(H2120,CURR,2)</f>
        <v>1000</v>
      </c>
      <c r="W2120">
        <f>E2120*VLOOKUP(H2120,CURR,2)</f>
        <v>1346.11</v>
      </c>
      <c r="X2120" s="11">
        <f t="shared" si="203"/>
        <v>1.3461099999999999</v>
      </c>
    </row>
    <row r="2121" spans="1:2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9">
        <f t="shared" si="199"/>
        <v>91.590909090909093</v>
      </c>
      <c r="Q2121" t="s">
        <v>8328</v>
      </c>
      <c r="R2121" t="s">
        <v>8332</v>
      </c>
      <c r="S2121" s="10">
        <f t="shared" si="200"/>
        <v>41106.921817129631</v>
      </c>
      <c r="T2121" s="10">
        <f t="shared" si="201"/>
        <v>41136.921817129631</v>
      </c>
      <c r="U2121" s="9">
        <f t="shared" si="202"/>
        <v>30</v>
      </c>
      <c r="V2121">
        <f>D2121*VLOOKUP(H2121,CURR,2)</f>
        <v>2000</v>
      </c>
      <c r="W2121">
        <f>E2121*VLOOKUP(H2121,CURR,2)</f>
        <v>2015</v>
      </c>
      <c r="X2121" s="11">
        <f t="shared" si="203"/>
        <v>1.0075000000000001</v>
      </c>
    </row>
    <row r="2122" spans="1:2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9">
        <f t="shared" si="199"/>
        <v>116.96275362318841</v>
      </c>
      <c r="Q2122" t="s">
        <v>8328</v>
      </c>
      <c r="R2122" t="s">
        <v>8332</v>
      </c>
      <c r="S2122" s="10">
        <f t="shared" si="200"/>
        <v>41591.756203703699</v>
      </c>
      <c r="T2122" s="10">
        <f t="shared" si="201"/>
        <v>41640.756203703699</v>
      </c>
      <c r="U2122" s="9">
        <f t="shared" si="202"/>
        <v>49</v>
      </c>
      <c r="V2122">
        <f>D2122*VLOOKUP(H2122,CURR,2)</f>
        <v>8000</v>
      </c>
      <c r="W2122">
        <f>E2122*VLOOKUP(H2122,CURR,2)</f>
        <v>8070.43</v>
      </c>
      <c r="X2122" s="11">
        <f t="shared" si="203"/>
        <v>1.00880375</v>
      </c>
    </row>
    <row r="2123" spans="1:2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9">
        <f t="shared" si="199"/>
        <v>28.4</v>
      </c>
      <c r="Q2123" t="s">
        <v>8336</v>
      </c>
      <c r="R2123" t="s">
        <v>8337</v>
      </c>
      <c r="S2123" s="10">
        <f t="shared" si="200"/>
        <v>42716.534120370365</v>
      </c>
      <c r="T2123" s="10">
        <f t="shared" si="201"/>
        <v>42746.534120370365</v>
      </c>
      <c r="U2123" s="9">
        <f t="shared" si="202"/>
        <v>30</v>
      </c>
      <c r="V2123">
        <f>D2123*VLOOKUP(H2123,CURR,2)</f>
        <v>50000</v>
      </c>
      <c r="W2123">
        <f>E2123*VLOOKUP(H2123,CURR,2)</f>
        <v>284</v>
      </c>
      <c r="X2123" s="11">
        <f t="shared" si="203"/>
        <v>5.6800000000000002E-3</v>
      </c>
    </row>
    <row r="2124" spans="1:2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9">
        <f t="shared" si="199"/>
        <v>103.33333333333333</v>
      </c>
      <c r="Q2124" t="s">
        <v>8336</v>
      </c>
      <c r="R2124" t="s">
        <v>8337</v>
      </c>
      <c r="S2124" s="10">
        <f t="shared" si="200"/>
        <v>42712.092233796291</v>
      </c>
      <c r="T2124" s="10">
        <f t="shared" si="201"/>
        <v>42742.092233796291</v>
      </c>
      <c r="U2124" s="9">
        <f t="shared" si="202"/>
        <v>30</v>
      </c>
      <c r="V2124">
        <f>D2124*VLOOKUP(H2124,CURR,2)</f>
        <v>3920</v>
      </c>
      <c r="W2124">
        <f>E2124*VLOOKUP(H2124,CURR,2)</f>
        <v>15.190000000000001</v>
      </c>
      <c r="X2124" s="11">
        <f t="shared" si="203"/>
        <v>3.8750000000000004E-3</v>
      </c>
    </row>
    <row r="2125" spans="1:2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9">
        <f t="shared" si="199"/>
        <v>10</v>
      </c>
      <c r="Q2125" t="s">
        <v>8336</v>
      </c>
      <c r="R2125" t="s">
        <v>8337</v>
      </c>
      <c r="S2125" s="10">
        <f t="shared" si="200"/>
        <v>40198.216516203705</v>
      </c>
      <c r="T2125" s="10">
        <f t="shared" si="201"/>
        <v>40252.082638888889</v>
      </c>
      <c r="U2125" s="9">
        <f t="shared" si="202"/>
        <v>53</v>
      </c>
      <c r="V2125">
        <f>D2125*VLOOKUP(H2125,CURR,2)</f>
        <v>500</v>
      </c>
      <c r="W2125">
        <f>E2125*VLOOKUP(H2125,CURR,2)</f>
        <v>50</v>
      </c>
      <c r="X2125" s="11">
        <f t="shared" si="203"/>
        <v>0.1</v>
      </c>
    </row>
    <row r="2126" spans="1:2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9">
        <f t="shared" si="199"/>
        <v>23</v>
      </c>
      <c r="Q2126" t="s">
        <v>8336</v>
      </c>
      <c r="R2126" t="s">
        <v>8337</v>
      </c>
      <c r="S2126" s="10">
        <f t="shared" si="200"/>
        <v>40463.819849537038</v>
      </c>
      <c r="T2126" s="10">
        <f t="shared" si="201"/>
        <v>40512</v>
      </c>
      <c r="U2126" s="9">
        <f t="shared" si="202"/>
        <v>48</v>
      </c>
      <c r="V2126">
        <f>D2126*VLOOKUP(H2126,CURR,2)</f>
        <v>1100</v>
      </c>
      <c r="W2126">
        <f>E2126*VLOOKUP(H2126,CURR,2)</f>
        <v>115</v>
      </c>
      <c r="X2126" s="11">
        <f t="shared" si="203"/>
        <v>0.10454545454545454</v>
      </c>
    </row>
    <row r="2127" spans="1:2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9">
        <f t="shared" si="199"/>
        <v>31.555555555555557</v>
      </c>
      <c r="Q2127" t="s">
        <v>8336</v>
      </c>
      <c r="R2127" t="s">
        <v>8337</v>
      </c>
      <c r="S2127" s="10">
        <f t="shared" si="200"/>
        <v>42190.815196759257</v>
      </c>
      <c r="T2127" s="10">
        <f t="shared" si="201"/>
        <v>42220.815196759257</v>
      </c>
      <c r="U2127" s="9">
        <f t="shared" si="202"/>
        <v>30</v>
      </c>
      <c r="V2127">
        <f>D2127*VLOOKUP(H2127,CURR,2)</f>
        <v>60000</v>
      </c>
      <c r="W2127">
        <f>E2127*VLOOKUP(H2127,CURR,2)</f>
        <v>852</v>
      </c>
      <c r="X2127" s="11">
        <f t="shared" si="203"/>
        <v>1.4200000000000001E-2</v>
      </c>
    </row>
    <row r="2128" spans="1:2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9">
        <f t="shared" si="199"/>
        <v>5</v>
      </c>
      <c r="Q2128" t="s">
        <v>8336</v>
      </c>
      <c r="R2128" t="s">
        <v>8337</v>
      </c>
      <c r="S2128" s="10">
        <f t="shared" si="200"/>
        <v>41951.76489583333</v>
      </c>
      <c r="T2128" s="10">
        <f t="shared" si="201"/>
        <v>41981.76489583333</v>
      </c>
      <c r="U2128" s="9">
        <f t="shared" si="202"/>
        <v>30</v>
      </c>
      <c r="V2128">
        <f>D2128*VLOOKUP(H2128,CURR,2)</f>
        <v>20000</v>
      </c>
      <c r="W2128">
        <f>E2128*VLOOKUP(H2128,CURR,2)</f>
        <v>10</v>
      </c>
      <c r="X2128" s="11">
        <f t="shared" si="203"/>
        <v>5.0000000000000001E-4</v>
      </c>
    </row>
    <row r="2129" spans="1:2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9">
        <f t="shared" si="199"/>
        <v>34.220338983050844</v>
      </c>
      <c r="Q2129" t="s">
        <v>8336</v>
      </c>
      <c r="R2129" t="s">
        <v>8337</v>
      </c>
      <c r="S2129" s="10">
        <f t="shared" si="200"/>
        <v>42045.297025462962</v>
      </c>
      <c r="T2129" s="10">
        <f t="shared" si="201"/>
        <v>42075.255358796298</v>
      </c>
      <c r="U2129" s="9">
        <f t="shared" si="202"/>
        <v>29</v>
      </c>
      <c r="V2129">
        <f>D2129*VLOOKUP(H2129,CURR,2)</f>
        <v>35840</v>
      </c>
      <c r="W2129">
        <f>E2129*VLOOKUP(H2129,CURR,2)</f>
        <v>10337.280000000001</v>
      </c>
      <c r="X2129" s="11">
        <f t="shared" si="203"/>
        <v>0.28842857142857142</v>
      </c>
    </row>
    <row r="2130" spans="1:2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9">
        <f t="shared" si="199"/>
        <v>25</v>
      </c>
      <c r="Q2130" t="s">
        <v>8336</v>
      </c>
      <c r="R2130" t="s">
        <v>8337</v>
      </c>
      <c r="S2130" s="10">
        <f t="shared" si="200"/>
        <v>41843.564456018517</v>
      </c>
      <c r="T2130" s="10">
        <f t="shared" si="201"/>
        <v>41903.564456018517</v>
      </c>
      <c r="U2130" s="9">
        <f t="shared" si="202"/>
        <v>60</v>
      </c>
      <c r="V2130">
        <f>D2130*VLOOKUP(H2130,CURR,2)</f>
        <v>11400</v>
      </c>
      <c r="W2130">
        <f>E2130*VLOOKUP(H2130,CURR,2)</f>
        <v>19</v>
      </c>
      <c r="X2130" s="11">
        <f t="shared" si="203"/>
        <v>1.6666666666666668E-3</v>
      </c>
    </row>
    <row r="2131" spans="1:2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9">
        <f t="shared" si="199"/>
        <v>19.666666666666668</v>
      </c>
      <c r="Q2131" t="s">
        <v>8336</v>
      </c>
      <c r="R2131" t="s">
        <v>8337</v>
      </c>
      <c r="S2131" s="10">
        <f t="shared" si="200"/>
        <v>42408.815972222219</v>
      </c>
      <c r="T2131" s="10">
        <f t="shared" si="201"/>
        <v>42438.815972222219</v>
      </c>
      <c r="U2131" s="9">
        <f t="shared" si="202"/>
        <v>30</v>
      </c>
      <c r="V2131">
        <f>D2131*VLOOKUP(H2131,CURR,2)</f>
        <v>2000</v>
      </c>
      <c r="W2131">
        <f>E2131*VLOOKUP(H2131,CURR,2)</f>
        <v>236</v>
      </c>
      <c r="X2131" s="11">
        <f t="shared" si="203"/>
        <v>0.11799999999999999</v>
      </c>
    </row>
    <row r="2132" spans="1:2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9">
        <f t="shared" si="199"/>
        <v>21.25</v>
      </c>
      <c r="Q2132" t="s">
        <v>8336</v>
      </c>
      <c r="R2132" t="s">
        <v>8337</v>
      </c>
      <c r="S2132" s="10">
        <f t="shared" si="200"/>
        <v>41831.87804398148</v>
      </c>
      <c r="T2132" s="10">
        <f t="shared" si="201"/>
        <v>41866.87804398148</v>
      </c>
      <c r="U2132" s="9">
        <f t="shared" si="202"/>
        <v>35</v>
      </c>
      <c r="V2132">
        <f>D2132*VLOOKUP(H2132,CURR,2)</f>
        <v>42000</v>
      </c>
      <c r="W2132">
        <f>E2132*VLOOKUP(H2132,CURR,2)</f>
        <v>85</v>
      </c>
      <c r="X2132" s="11">
        <f t="shared" si="203"/>
        <v>2.0238095238095236E-3</v>
      </c>
    </row>
    <row r="2133" spans="1:2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9">
        <f t="shared" si="199"/>
        <v>8.3333333333333339</v>
      </c>
      <c r="Q2133" t="s">
        <v>8336</v>
      </c>
      <c r="R2133" t="s">
        <v>8337</v>
      </c>
      <c r="S2133" s="10">
        <f t="shared" si="200"/>
        <v>42166.998738425922</v>
      </c>
      <c r="T2133" s="10">
        <f t="shared" si="201"/>
        <v>42196.998738425922</v>
      </c>
      <c r="U2133" s="9">
        <f t="shared" si="202"/>
        <v>30</v>
      </c>
      <c r="V2133">
        <f>D2133*VLOOKUP(H2133,CURR,2)</f>
        <v>500</v>
      </c>
      <c r="W2133">
        <f>E2133*VLOOKUP(H2133,CURR,2)</f>
        <v>25</v>
      </c>
      <c r="X2133" s="11">
        <f t="shared" si="203"/>
        <v>0.05</v>
      </c>
    </row>
    <row r="2134" spans="1:2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9">
        <f t="shared" si="199"/>
        <v>21.34333333333333</v>
      </c>
      <c r="Q2134" t="s">
        <v>8336</v>
      </c>
      <c r="R2134" t="s">
        <v>8337</v>
      </c>
      <c r="S2134" s="10">
        <f t="shared" si="200"/>
        <v>41643.27884259259</v>
      </c>
      <c r="T2134" s="10">
        <f t="shared" si="201"/>
        <v>41673.27884259259</v>
      </c>
      <c r="U2134" s="9">
        <f t="shared" si="202"/>
        <v>30</v>
      </c>
      <c r="V2134">
        <f>D2134*VLOOKUP(H2134,CURR,2)</f>
        <v>100000</v>
      </c>
      <c r="W2134">
        <f>E2134*VLOOKUP(H2134,CURR,2)</f>
        <v>2112.9899999999998</v>
      </c>
      <c r="X2134" s="11">
        <f t="shared" si="203"/>
        <v>2.1129899999999997E-2</v>
      </c>
    </row>
    <row r="2135" spans="1:2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9">
        <f t="shared" si="199"/>
        <v>5.333333333333333</v>
      </c>
      <c r="Q2135" t="s">
        <v>8336</v>
      </c>
      <c r="R2135" t="s">
        <v>8337</v>
      </c>
      <c r="S2135" s="10">
        <f t="shared" si="200"/>
        <v>40618.888877314814</v>
      </c>
      <c r="T2135" s="10">
        <f t="shared" si="201"/>
        <v>40657.082638888889</v>
      </c>
      <c r="U2135" s="9">
        <f t="shared" si="202"/>
        <v>38</v>
      </c>
      <c r="V2135">
        <f>D2135*VLOOKUP(H2135,CURR,2)</f>
        <v>1000</v>
      </c>
      <c r="W2135">
        <f>E2135*VLOOKUP(H2135,CURR,2)</f>
        <v>16</v>
      </c>
      <c r="X2135" s="11">
        <f t="shared" si="203"/>
        <v>1.6E-2</v>
      </c>
    </row>
    <row r="2136" spans="1:2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9">
        <f t="shared" si="199"/>
        <v>34.666666666666664</v>
      </c>
      <c r="Q2136" t="s">
        <v>8336</v>
      </c>
      <c r="R2136" t="s">
        <v>8337</v>
      </c>
      <c r="S2136" s="10">
        <f t="shared" si="200"/>
        <v>41361.678136574068</v>
      </c>
      <c r="T2136" s="10">
        <f t="shared" si="201"/>
        <v>41391.678136574068</v>
      </c>
      <c r="U2136" s="9">
        <f t="shared" si="202"/>
        <v>30</v>
      </c>
      <c r="V2136">
        <f>D2136*VLOOKUP(H2136,CURR,2)</f>
        <v>6000</v>
      </c>
      <c r="W2136">
        <f>E2136*VLOOKUP(H2136,CURR,2)</f>
        <v>104</v>
      </c>
      <c r="X2136" s="11">
        <f t="shared" si="203"/>
        <v>1.7333333333333333E-2</v>
      </c>
    </row>
    <row r="2137" spans="1:2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9">
        <f t="shared" si="199"/>
        <v>21.727272727272727</v>
      </c>
      <c r="Q2137" t="s">
        <v>8336</v>
      </c>
      <c r="R2137" t="s">
        <v>8337</v>
      </c>
      <c r="S2137" s="10">
        <f t="shared" si="200"/>
        <v>41156.755011574074</v>
      </c>
      <c r="T2137" s="10">
        <f t="shared" si="201"/>
        <v>41186.755011574074</v>
      </c>
      <c r="U2137" s="9">
        <f t="shared" si="202"/>
        <v>30</v>
      </c>
      <c r="V2137">
        <f>D2137*VLOOKUP(H2137,CURR,2)</f>
        <v>5000</v>
      </c>
      <c r="W2137">
        <f>E2137*VLOOKUP(H2137,CURR,2)</f>
        <v>478</v>
      </c>
      <c r="X2137" s="11">
        <f t="shared" si="203"/>
        <v>9.5600000000000004E-2</v>
      </c>
    </row>
    <row r="2138" spans="1:2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9">
        <f t="shared" si="199"/>
        <v>11.922499999999999</v>
      </c>
      <c r="Q2138" t="s">
        <v>8336</v>
      </c>
      <c r="R2138" t="s">
        <v>8337</v>
      </c>
      <c r="S2138" s="10">
        <f t="shared" si="200"/>
        <v>41536.300763888888</v>
      </c>
      <c r="T2138" s="10">
        <f t="shared" si="201"/>
        <v>41566.300763888888</v>
      </c>
      <c r="U2138" s="9">
        <f t="shared" si="202"/>
        <v>30</v>
      </c>
      <c r="V2138">
        <f>D2138*VLOOKUP(H2138,CURR,2)</f>
        <v>80000</v>
      </c>
      <c r="W2138">
        <f>E2138*VLOOKUP(H2138,CURR,2)</f>
        <v>47.69</v>
      </c>
      <c r="X2138" s="11">
        <f t="shared" si="203"/>
        <v>5.9612499999999998E-4</v>
      </c>
    </row>
    <row r="2139" spans="1:2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9">
        <f t="shared" si="199"/>
        <v>26.59737827715356</v>
      </c>
      <c r="Q2139" t="s">
        <v>8336</v>
      </c>
      <c r="R2139" t="s">
        <v>8337</v>
      </c>
      <c r="S2139" s="10">
        <f t="shared" si="200"/>
        <v>41948.562835648147</v>
      </c>
      <c r="T2139" s="10">
        <f t="shared" si="201"/>
        <v>41978.562835648147</v>
      </c>
      <c r="U2139" s="9">
        <f t="shared" si="202"/>
        <v>30</v>
      </c>
      <c r="V2139">
        <f>D2139*VLOOKUP(H2139,CURR,2)</f>
        <v>38000</v>
      </c>
      <c r="W2139">
        <f>E2139*VLOOKUP(H2139,CURR,2)</f>
        <v>10794.28</v>
      </c>
      <c r="X2139" s="11">
        <f t="shared" si="203"/>
        <v>0.28406000000000003</v>
      </c>
    </row>
    <row r="2140" spans="1:2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9">
        <f t="shared" si="199"/>
        <v>10.666666666666666</v>
      </c>
      <c r="Q2140" t="s">
        <v>8336</v>
      </c>
      <c r="R2140" t="s">
        <v>8337</v>
      </c>
      <c r="S2140" s="10">
        <f t="shared" si="200"/>
        <v>41556.804849537039</v>
      </c>
      <c r="T2140" s="10">
        <f t="shared" si="201"/>
        <v>41586.846516203703</v>
      </c>
      <c r="U2140" s="9">
        <f t="shared" si="202"/>
        <v>30</v>
      </c>
      <c r="V2140">
        <f>D2140*VLOOKUP(H2140,CURR,2)</f>
        <v>1280</v>
      </c>
      <c r="W2140">
        <f>E2140*VLOOKUP(H2140,CURR,2)</f>
        <v>163.84</v>
      </c>
      <c r="X2140" s="11">
        <f t="shared" si="203"/>
        <v>0.128</v>
      </c>
    </row>
    <row r="2141" spans="1:2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9">
        <f t="shared" si="199"/>
        <v>29.035714285714285</v>
      </c>
      <c r="Q2141" t="s">
        <v>8336</v>
      </c>
      <c r="R2141" t="s">
        <v>8337</v>
      </c>
      <c r="S2141" s="10">
        <f t="shared" si="200"/>
        <v>42647.541759259257</v>
      </c>
      <c r="T2141" s="10">
        <f t="shared" si="201"/>
        <v>42677.541759259257</v>
      </c>
      <c r="U2141" s="9">
        <f t="shared" si="202"/>
        <v>30</v>
      </c>
      <c r="V2141">
        <f>D2141*VLOOKUP(H2141,CURR,2)</f>
        <v>30000</v>
      </c>
      <c r="W2141">
        <f>E2141*VLOOKUP(H2141,CURR,2)</f>
        <v>1626</v>
      </c>
      <c r="X2141" s="11">
        <f t="shared" si="203"/>
        <v>5.4199999999999998E-2</v>
      </c>
    </row>
    <row r="2142" spans="1:2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9">
        <f t="shared" si="199"/>
        <v>50.909090909090907</v>
      </c>
      <c r="Q2142" t="s">
        <v>8336</v>
      </c>
      <c r="R2142" t="s">
        <v>8337</v>
      </c>
      <c r="S2142" s="10">
        <f t="shared" si="200"/>
        <v>41255.625277777777</v>
      </c>
      <c r="T2142" s="10">
        <f t="shared" si="201"/>
        <v>41285.625277777777</v>
      </c>
      <c r="U2142" s="9">
        <f t="shared" si="202"/>
        <v>30</v>
      </c>
      <c r="V2142">
        <f>D2142*VLOOKUP(H2142,CURR,2)</f>
        <v>500000</v>
      </c>
      <c r="W2142">
        <f>E2142*VLOOKUP(H2142,CURR,2)</f>
        <v>560</v>
      </c>
      <c r="X2142" s="11">
        <f t="shared" si="203"/>
        <v>1.1199999999999999E-3</v>
      </c>
    </row>
    <row r="2143" spans="1:2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 t="e">
        <f t="shared" si="199"/>
        <v>#DIV/0!</v>
      </c>
      <c r="Q2143" t="s">
        <v>8336</v>
      </c>
      <c r="R2143" t="s">
        <v>8337</v>
      </c>
      <c r="S2143" s="10">
        <f t="shared" si="200"/>
        <v>41927.027303240735</v>
      </c>
      <c r="T2143" s="10">
        <f t="shared" si="201"/>
        <v>41957.068969907406</v>
      </c>
      <c r="U2143" s="9">
        <f t="shared" si="202"/>
        <v>30</v>
      </c>
      <c r="V2143">
        <f>D2143*VLOOKUP(H2143,CURR,2)</f>
        <v>15000</v>
      </c>
      <c r="W2143">
        <f>E2143*VLOOKUP(H2143,CURR,2)</f>
        <v>0</v>
      </c>
      <c r="X2143" s="11">
        <f t="shared" si="203"/>
        <v>0</v>
      </c>
    </row>
    <row r="2144" spans="1:2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9">
        <f t="shared" si="199"/>
        <v>50.083333333333336</v>
      </c>
      <c r="Q2144" t="s">
        <v>8336</v>
      </c>
      <c r="R2144" t="s">
        <v>8337</v>
      </c>
      <c r="S2144" s="10">
        <f t="shared" si="200"/>
        <v>42340.493171296293</v>
      </c>
      <c r="T2144" s="10">
        <f t="shared" si="201"/>
        <v>42368.493171296293</v>
      </c>
      <c r="U2144" s="9">
        <f t="shared" si="202"/>
        <v>28</v>
      </c>
      <c r="V2144">
        <f>D2144*VLOOKUP(H2144,CURR,2)</f>
        <v>11864.999999999998</v>
      </c>
      <c r="W2144">
        <f>E2144*VLOOKUP(H2144,CURR,2)</f>
        <v>679.12999999999988</v>
      </c>
      <c r="X2144" s="11">
        <f t="shared" si="203"/>
        <v>5.7238095238095234E-2</v>
      </c>
    </row>
    <row r="2145" spans="1:2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9">
        <f t="shared" si="199"/>
        <v>45</v>
      </c>
      <c r="Q2145" t="s">
        <v>8336</v>
      </c>
      <c r="R2145" t="s">
        <v>8337</v>
      </c>
      <c r="S2145" s="10">
        <f t="shared" si="200"/>
        <v>40332.678379629629</v>
      </c>
      <c r="T2145" s="10">
        <f t="shared" si="201"/>
        <v>40380.583333333328</v>
      </c>
      <c r="U2145" s="9">
        <f t="shared" si="202"/>
        <v>47</v>
      </c>
      <c r="V2145">
        <f>D2145*VLOOKUP(H2145,CURR,2)</f>
        <v>2000</v>
      </c>
      <c r="W2145">
        <f>E2145*VLOOKUP(H2145,CURR,2)</f>
        <v>225</v>
      </c>
      <c r="X2145" s="11">
        <f t="shared" si="203"/>
        <v>0.1125</v>
      </c>
    </row>
    <row r="2146" spans="1:2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9">
        <f t="shared" si="199"/>
        <v>25.291666666666668</v>
      </c>
      <c r="Q2146" t="s">
        <v>8336</v>
      </c>
      <c r="R2146" t="s">
        <v>8337</v>
      </c>
      <c r="S2146" s="10">
        <f t="shared" si="200"/>
        <v>41499.338425925926</v>
      </c>
      <c r="T2146" s="10">
        <f t="shared" si="201"/>
        <v>41531.338425925926</v>
      </c>
      <c r="U2146" s="9">
        <f t="shared" si="202"/>
        <v>32</v>
      </c>
      <c r="V2146">
        <f>D2146*VLOOKUP(H2146,CURR,2)</f>
        <v>35500</v>
      </c>
      <c r="W2146">
        <f>E2146*VLOOKUP(H2146,CURR,2)</f>
        <v>607</v>
      </c>
      <c r="X2146" s="11">
        <f t="shared" si="203"/>
        <v>1.7098591549295775E-2</v>
      </c>
    </row>
    <row r="2147" spans="1:2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9">
        <f t="shared" si="199"/>
        <v>51.292134831460672</v>
      </c>
      <c r="Q2147" t="s">
        <v>8336</v>
      </c>
      <c r="R2147" t="s">
        <v>8337</v>
      </c>
      <c r="S2147" s="10">
        <f t="shared" si="200"/>
        <v>41575.029097222221</v>
      </c>
      <c r="T2147" s="10">
        <f t="shared" si="201"/>
        <v>41605.070763888885</v>
      </c>
      <c r="U2147" s="9">
        <f t="shared" si="202"/>
        <v>30</v>
      </c>
      <c r="V2147">
        <f>D2147*VLOOKUP(H2147,CURR,2)</f>
        <v>15000</v>
      </c>
      <c r="W2147">
        <f>E2147*VLOOKUP(H2147,CURR,2)</f>
        <v>4565</v>
      </c>
      <c r="X2147" s="11">
        <f t="shared" si="203"/>
        <v>0.30433333333333334</v>
      </c>
    </row>
    <row r="2148" spans="1:2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9">
        <f t="shared" si="199"/>
        <v>1</v>
      </c>
      <c r="Q2148" t="s">
        <v>8336</v>
      </c>
      <c r="R2148" t="s">
        <v>8337</v>
      </c>
      <c r="S2148" s="10">
        <f t="shared" si="200"/>
        <v>42397.471180555549</v>
      </c>
      <c r="T2148" s="10">
        <f t="shared" si="201"/>
        <v>42411.471180555549</v>
      </c>
      <c r="U2148" s="9">
        <f t="shared" si="202"/>
        <v>14</v>
      </c>
      <c r="V2148">
        <f>D2148*VLOOKUP(H2148,CURR,2)</f>
        <v>5000</v>
      </c>
      <c r="W2148">
        <f>E2148*VLOOKUP(H2148,CURR,2)</f>
        <v>1</v>
      </c>
      <c r="X2148" s="11">
        <f t="shared" si="203"/>
        <v>2.0000000000000001E-4</v>
      </c>
    </row>
    <row r="2149" spans="1:2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9">
        <f t="shared" si="199"/>
        <v>49.381818181818183</v>
      </c>
      <c r="Q2149" t="s">
        <v>8336</v>
      </c>
      <c r="R2149" t="s">
        <v>8337</v>
      </c>
      <c r="S2149" s="10">
        <f t="shared" si="200"/>
        <v>41927.087361111109</v>
      </c>
      <c r="T2149" s="10">
        <f t="shared" si="201"/>
        <v>41959.129027777781</v>
      </c>
      <c r="U2149" s="9">
        <f t="shared" si="202"/>
        <v>32</v>
      </c>
      <c r="V2149">
        <f>D2149*VLOOKUP(H2149,CURR,2)</f>
        <v>390000</v>
      </c>
      <c r="W2149">
        <f>E2149*VLOOKUP(H2149,CURR,2)</f>
        <v>2716</v>
      </c>
      <c r="X2149" s="11">
        <f t="shared" si="203"/>
        <v>6.9641025641025639E-3</v>
      </c>
    </row>
    <row r="2150" spans="1:2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9">
        <f t="shared" si="199"/>
        <v>1</v>
      </c>
      <c r="Q2150" t="s">
        <v>8336</v>
      </c>
      <c r="R2150" t="s">
        <v>8337</v>
      </c>
      <c r="S2150" s="10">
        <f t="shared" si="200"/>
        <v>42066.525254629632</v>
      </c>
      <c r="T2150" s="10">
        <f t="shared" si="201"/>
        <v>42096.483587962961</v>
      </c>
      <c r="U2150" s="9">
        <f t="shared" si="202"/>
        <v>29</v>
      </c>
      <c r="V2150">
        <f>D2150*VLOOKUP(H2150,CURR,2)</f>
        <v>128</v>
      </c>
      <c r="W2150">
        <f>E2150*VLOOKUP(H2150,CURR,2)</f>
        <v>2.56</v>
      </c>
      <c r="X2150" s="11">
        <f t="shared" si="203"/>
        <v>0.02</v>
      </c>
    </row>
    <row r="2151" spans="1:2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 t="e">
        <f t="shared" si="199"/>
        <v>#DIV/0!</v>
      </c>
      <c r="Q2151" t="s">
        <v>8336</v>
      </c>
      <c r="R2151" t="s">
        <v>8337</v>
      </c>
      <c r="S2151" s="10">
        <f t="shared" si="200"/>
        <v>40354.816620370366</v>
      </c>
      <c r="T2151" s="10">
        <f t="shared" si="201"/>
        <v>40389.791666666664</v>
      </c>
      <c r="U2151" s="9">
        <f t="shared" si="202"/>
        <v>34</v>
      </c>
      <c r="V2151">
        <f>D2151*VLOOKUP(H2151,CURR,2)</f>
        <v>2000</v>
      </c>
      <c r="W2151">
        <f>E2151*VLOOKUP(H2151,CURR,2)</f>
        <v>0</v>
      </c>
      <c r="X2151" s="11">
        <f t="shared" si="203"/>
        <v>0</v>
      </c>
    </row>
    <row r="2152" spans="1:2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9">
        <f t="shared" si="199"/>
        <v>101.25</v>
      </c>
      <c r="Q2152" t="s">
        <v>8336</v>
      </c>
      <c r="R2152" t="s">
        <v>8337</v>
      </c>
      <c r="S2152" s="10">
        <f t="shared" si="200"/>
        <v>42534.076377314814</v>
      </c>
      <c r="T2152" s="10">
        <f t="shared" si="201"/>
        <v>42564.076377314814</v>
      </c>
      <c r="U2152" s="9">
        <f t="shared" si="202"/>
        <v>30</v>
      </c>
      <c r="V2152">
        <f>D2152*VLOOKUP(H2152,CURR,2)</f>
        <v>6000</v>
      </c>
      <c r="W2152">
        <f>E2152*VLOOKUP(H2152,CURR,2)</f>
        <v>48.6</v>
      </c>
      <c r="X2152" s="11">
        <f t="shared" si="203"/>
        <v>8.0999999999999996E-3</v>
      </c>
    </row>
    <row r="2153" spans="1:2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9">
        <f t="shared" si="199"/>
        <v>19.666666666666668</v>
      </c>
      <c r="Q2153" t="s">
        <v>8336</v>
      </c>
      <c r="R2153" t="s">
        <v>8337</v>
      </c>
      <c r="S2153" s="10">
        <f t="shared" si="200"/>
        <v>42520.639050925922</v>
      </c>
      <c r="T2153" s="10">
        <f t="shared" si="201"/>
        <v>42550.639050925922</v>
      </c>
      <c r="U2153" s="9">
        <f t="shared" si="202"/>
        <v>30</v>
      </c>
      <c r="V2153">
        <f>D2153*VLOOKUP(H2153,CURR,2)</f>
        <v>45000</v>
      </c>
      <c r="W2153">
        <f>E2153*VLOOKUP(H2153,CURR,2)</f>
        <v>118</v>
      </c>
      <c r="X2153" s="11">
        <f t="shared" si="203"/>
        <v>2.6222222222222224E-3</v>
      </c>
    </row>
    <row r="2154" spans="1:2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9">
        <f t="shared" si="199"/>
        <v>12.5</v>
      </c>
      <c r="Q2154" t="s">
        <v>8336</v>
      </c>
      <c r="R2154" t="s">
        <v>8337</v>
      </c>
      <c r="S2154" s="10">
        <f t="shared" si="200"/>
        <v>41683.62394675926</v>
      </c>
      <c r="T2154" s="10">
        <f t="shared" si="201"/>
        <v>41713.582280092589</v>
      </c>
      <c r="U2154" s="9">
        <f t="shared" si="202"/>
        <v>29</v>
      </c>
      <c r="V2154">
        <f>D2154*VLOOKUP(H2154,CURR,2)</f>
        <v>30000</v>
      </c>
      <c r="W2154">
        <f>E2154*VLOOKUP(H2154,CURR,2)</f>
        <v>50</v>
      </c>
      <c r="X2154" s="11">
        <f t="shared" si="203"/>
        <v>1.6666666666666668E-3</v>
      </c>
    </row>
    <row r="2155" spans="1:2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9">
        <f t="shared" si="199"/>
        <v>8.5</v>
      </c>
      <c r="Q2155" t="s">
        <v>8336</v>
      </c>
      <c r="R2155" t="s">
        <v>8337</v>
      </c>
      <c r="S2155" s="10">
        <f t="shared" si="200"/>
        <v>41974.702754629623</v>
      </c>
      <c r="T2155" s="10">
        <f t="shared" si="201"/>
        <v>42014.124305555553</v>
      </c>
      <c r="U2155" s="9">
        <f t="shared" si="202"/>
        <v>39</v>
      </c>
      <c r="V2155">
        <f>D2155*VLOOKUP(H2155,CURR,2)</f>
        <v>372625</v>
      </c>
      <c r="W2155">
        <f>E2155*VLOOKUP(H2155,CURR,2)</f>
        <v>34</v>
      </c>
      <c r="X2155" s="11">
        <f t="shared" si="203"/>
        <v>9.1244548809124457E-5</v>
      </c>
    </row>
    <row r="2156" spans="1:2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9">
        <f t="shared" si="199"/>
        <v>1</v>
      </c>
      <c r="Q2156" t="s">
        <v>8336</v>
      </c>
      <c r="R2156" t="s">
        <v>8337</v>
      </c>
      <c r="S2156" s="10">
        <f t="shared" si="200"/>
        <v>41647.42392361111</v>
      </c>
      <c r="T2156" s="10">
        <f t="shared" si="201"/>
        <v>41667.42392361111</v>
      </c>
      <c r="U2156" s="9">
        <f t="shared" si="202"/>
        <v>20</v>
      </c>
      <c r="V2156">
        <f>D2156*VLOOKUP(H2156,CURR,2)</f>
        <v>250</v>
      </c>
      <c r="W2156">
        <f>E2156*VLOOKUP(H2156,CURR,2)</f>
        <v>2</v>
      </c>
      <c r="X2156" s="11">
        <f t="shared" si="203"/>
        <v>8.0000000000000002E-3</v>
      </c>
    </row>
    <row r="2157" spans="1:2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9">
        <f t="shared" si="199"/>
        <v>23</v>
      </c>
      <c r="Q2157" t="s">
        <v>8336</v>
      </c>
      <c r="R2157" t="s">
        <v>8337</v>
      </c>
      <c r="S2157" s="10">
        <f t="shared" si="200"/>
        <v>42430.539178240739</v>
      </c>
      <c r="T2157" s="10">
        <f t="shared" si="201"/>
        <v>42460.497511574074</v>
      </c>
      <c r="U2157" s="9">
        <f t="shared" si="202"/>
        <v>29</v>
      </c>
      <c r="V2157">
        <f>D2157*VLOOKUP(H2157,CURR,2)</f>
        <v>6400</v>
      </c>
      <c r="W2157">
        <f>E2157*VLOOKUP(H2157,CURR,2)</f>
        <v>147.20000000000002</v>
      </c>
      <c r="X2157" s="11">
        <f t="shared" si="203"/>
        <v>2.3000000000000003E-2</v>
      </c>
    </row>
    <row r="2158" spans="1:2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9">
        <f t="shared" si="199"/>
        <v>17.987951807228917</v>
      </c>
      <c r="Q2158" t="s">
        <v>8336</v>
      </c>
      <c r="R2158" t="s">
        <v>8337</v>
      </c>
      <c r="S2158" s="10">
        <f t="shared" si="200"/>
        <v>41488.645902777775</v>
      </c>
      <c r="T2158" s="10">
        <f t="shared" si="201"/>
        <v>41533.645902777775</v>
      </c>
      <c r="U2158" s="9">
        <f t="shared" si="202"/>
        <v>45</v>
      </c>
      <c r="V2158">
        <f>D2158*VLOOKUP(H2158,CURR,2)</f>
        <v>56000</v>
      </c>
      <c r="W2158">
        <f>E2158*VLOOKUP(H2158,CURR,2)</f>
        <v>1493</v>
      </c>
      <c r="X2158" s="11">
        <f t="shared" si="203"/>
        <v>2.6660714285714284E-2</v>
      </c>
    </row>
    <row r="2159" spans="1:2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9">
        <f t="shared" si="199"/>
        <v>370.94736842105266</v>
      </c>
      <c r="Q2159" t="s">
        <v>8336</v>
      </c>
      <c r="R2159" t="s">
        <v>8337</v>
      </c>
      <c r="S2159" s="10">
        <f t="shared" si="200"/>
        <v>42694.772951388884</v>
      </c>
      <c r="T2159" s="10">
        <f t="shared" si="201"/>
        <v>42727.124305555553</v>
      </c>
      <c r="U2159" s="9">
        <f t="shared" si="202"/>
        <v>32</v>
      </c>
      <c r="V2159">
        <f>D2159*VLOOKUP(H2159,CURR,2)</f>
        <v>75000</v>
      </c>
      <c r="W2159">
        <f>E2159*VLOOKUP(H2159,CURR,2)</f>
        <v>21144</v>
      </c>
      <c r="X2159" s="11">
        <f t="shared" si="203"/>
        <v>0.28192</v>
      </c>
    </row>
    <row r="2160" spans="1:2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9">
        <f t="shared" si="199"/>
        <v>63.569485530546629</v>
      </c>
      <c r="Q2160" t="s">
        <v>8336</v>
      </c>
      <c r="R2160" t="s">
        <v>8337</v>
      </c>
      <c r="S2160" s="10">
        <f t="shared" si="200"/>
        <v>41264.645532407405</v>
      </c>
      <c r="T2160" s="10">
        <f t="shared" si="201"/>
        <v>41309.645532407405</v>
      </c>
      <c r="U2160" s="9">
        <f t="shared" si="202"/>
        <v>45</v>
      </c>
      <c r="V2160">
        <f>D2160*VLOOKUP(H2160,CURR,2)</f>
        <v>300000</v>
      </c>
      <c r="W2160">
        <f>E2160*VLOOKUP(H2160,CURR,2)</f>
        <v>19770.11</v>
      </c>
      <c r="X2160" s="11">
        <f t="shared" si="203"/>
        <v>6.5900366666666668E-2</v>
      </c>
    </row>
    <row r="2161" spans="1:2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9">
        <f t="shared" si="199"/>
        <v>13</v>
      </c>
      <c r="Q2161" t="s">
        <v>8336</v>
      </c>
      <c r="R2161" t="s">
        <v>8337</v>
      </c>
      <c r="S2161" s="10">
        <f t="shared" si="200"/>
        <v>40710.522847222222</v>
      </c>
      <c r="T2161" s="10">
        <f t="shared" si="201"/>
        <v>40740.522847222222</v>
      </c>
      <c r="U2161" s="9">
        <f t="shared" si="202"/>
        <v>30</v>
      </c>
      <c r="V2161">
        <f>D2161*VLOOKUP(H2161,CURR,2)</f>
        <v>3600</v>
      </c>
      <c r="W2161">
        <f>E2161*VLOOKUP(H2161,CURR,2)</f>
        <v>26</v>
      </c>
      <c r="X2161" s="11">
        <f t="shared" si="203"/>
        <v>7.2222222222222219E-3</v>
      </c>
    </row>
    <row r="2162" spans="1:2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9">
        <f t="shared" si="199"/>
        <v>5.3125</v>
      </c>
      <c r="Q2162" t="s">
        <v>8336</v>
      </c>
      <c r="R2162" t="s">
        <v>8337</v>
      </c>
      <c r="S2162" s="10">
        <f t="shared" si="200"/>
        <v>41018.503530092588</v>
      </c>
      <c r="T2162" s="10">
        <f t="shared" si="201"/>
        <v>41048.503530092588</v>
      </c>
      <c r="U2162" s="9">
        <f t="shared" si="202"/>
        <v>30</v>
      </c>
      <c r="V2162">
        <f>D2162*VLOOKUP(H2162,CURR,2)</f>
        <v>10000</v>
      </c>
      <c r="W2162">
        <f>E2162*VLOOKUP(H2162,CURR,2)</f>
        <v>85</v>
      </c>
      <c r="X2162" s="11">
        <f t="shared" si="203"/>
        <v>8.5000000000000006E-3</v>
      </c>
    </row>
    <row r="2163" spans="1:2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9">
        <f t="shared" si="199"/>
        <v>35.615384615384613</v>
      </c>
      <c r="Q2163" t="s">
        <v>8328</v>
      </c>
      <c r="R2163" t="s">
        <v>8329</v>
      </c>
      <c r="S2163" s="10">
        <f t="shared" si="200"/>
        <v>42240.644201388888</v>
      </c>
      <c r="T2163" s="10">
        <f t="shared" si="201"/>
        <v>42270.644201388888</v>
      </c>
      <c r="U2163" s="9">
        <f t="shared" si="202"/>
        <v>30</v>
      </c>
      <c r="V2163">
        <f>D2163*VLOOKUP(H2163,CURR,2)</f>
        <v>400</v>
      </c>
      <c r="W2163">
        <f>E2163*VLOOKUP(H2163,CURR,2)</f>
        <v>463</v>
      </c>
      <c r="X2163" s="11">
        <f t="shared" si="203"/>
        <v>1.1575</v>
      </c>
    </row>
    <row r="2164" spans="1:2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9">
        <f t="shared" si="199"/>
        <v>87.103448275862064</v>
      </c>
      <c r="Q2164" t="s">
        <v>8328</v>
      </c>
      <c r="R2164" t="s">
        <v>8329</v>
      </c>
      <c r="S2164" s="10">
        <f t="shared" si="200"/>
        <v>41813.557766203703</v>
      </c>
      <c r="T2164" s="10">
        <f t="shared" si="201"/>
        <v>41844.557766203703</v>
      </c>
      <c r="U2164" s="9">
        <f t="shared" si="202"/>
        <v>31</v>
      </c>
      <c r="V2164">
        <f>D2164*VLOOKUP(H2164,CURR,2)</f>
        <v>4500</v>
      </c>
      <c r="W2164">
        <f>E2164*VLOOKUP(H2164,CURR,2)</f>
        <v>5052</v>
      </c>
      <c r="X2164" s="11">
        <f t="shared" si="203"/>
        <v>1.1226666666666667</v>
      </c>
    </row>
    <row r="2165" spans="1:2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9">
        <f t="shared" si="199"/>
        <v>75.11363636363636</v>
      </c>
      <c r="Q2165" t="s">
        <v>8328</v>
      </c>
      <c r="R2165" t="s">
        <v>8329</v>
      </c>
      <c r="S2165" s="10">
        <f t="shared" si="200"/>
        <v>42111.691203703704</v>
      </c>
      <c r="T2165" s="10">
        <f t="shared" si="201"/>
        <v>42162.951388888883</v>
      </c>
      <c r="U2165" s="9">
        <f t="shared" si="202"/>
        <v>51</v>
      </c>
      <c r="V2165">
        <f>D2165*VLOOKUP(H2165,CURR,2)</f>
        <v>2500</v>
      </c>
      <c r="W2165">
        <f>E2165*VLOOKUP(H2165,CURR,2)</f>
        <v>3305</v>
      </c>
      <c r="X2165" s="11">
        <f t="shared" si="203"/>
        <v>1.3220000000000001</v>
      </c>
    </row>
    <row r="2166" spans="1:2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9">
        <f t="shared" si="199"/>
        <v>68.01204819277109</v>
      </c>
      <c r="Q2166" t="s">
        <v>8328</v>
      </c>
      <c r="R2166" t="s">
        <v>8329</v>
      </c>
      <c r="S2166" s="10">
        <f t="shared" si="200"/>
        <v>42515.509421296294</v>
      </c>
      <c r="T2166" s="10">
        <f t="shared" si="201"/>
        <v>42545.957638888889</v>
      </c>
      <c r="U2166" s="9">
        <f t="shared" si="202"/>
        <v>30</v>
      </c>
      <c r="V2166">
        <f>D2166*VLOOKUP(H2166,CURR,2)</f>
        <v>5500</v>
      </c>
      <c r="W2166">
        <f>E2166*VLOOKUP(H2166,CURR,2)</f>
        <v>5645</v>
      </c>
      <c r="X2166" s="11">
        <f t="shared" si="203"/>
        <v>1.0263636363636364</v>
      </c>
    </row>
    <row r="2167" spans="1:2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9">
        <f t="shared" si="199"/>
        <v>29.623931623931625</v>
      </c>
      <c r="Q2167" t="s">
        <v>8328</v>
      </c>
      <c r="R2167" t="s">
        <v>8329</v>
      </c>
      <c r="S2167" s="10">
        <f t="shared" si="200"/>
        <v>42438.458738425928</v>
      </c>
      <c r="T2167" s="10">
        <f t="shared" si="201"/>
        <v>42468.417071759257</v>
      </c>
      <c r="U2167" s="9">
        <f t="shared" si="202"/>
        <v>29</v>
      </c>
      <c r="V2167">
        <f>D2167*VLOOKUP(H2167,CURR,2)</f>
        <v>2824.9999999999995</v>
      </c>
      <c r="W2167">
        <f>E2167*VLOOKUP(H2167,CURR,2)</f>
        <v>3916.5799999999995</v>
      </c>
      <c r="X2167" s="11">
        <f t="shared" si="203"/>
        <v>1.3864000000000001</v>
      </c>
    </row>
    <row r="2168" spans="1:2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9">
        <f t="shared" si="199"/>
        <v>91.625</v>
      </c>
      <c r="Q2168" t="s">
        <v>8328</v>
      </c>
      <c r="R2168" t="s">
        <v>8329</v>
      </c>
      <c r="S2168" s="10">
        <f t="shared" si="200"/>
        <v>41933.629837962959</v>
      </c>
      <c r="T2168" s="10">
        <f t="shared" si="201"/>
        <v>41978.671504629623</v>
      </c>
      <c r="U2168" s="9">
        <f t="shared" si="202"/>
        <v>45</v>
      </c>
      <c r="V2168">
        <f>D2168*VLOOKUP(H2168,CURR,2)</f>
        <v>2000</v>
      </c>
      <c r="W2168">
        <f>E2168*VLOOKUP(H2168,CURR,2)</f>
        <v>2932</v>
      </c>
      <c r="X2168" s="11">
        <f t="shared" si="203"/>
        <v>1.466</v>
      </c>
    </row>
    <row r="2169" spans="1:2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9">
        <f t="shared" si="199"/>
        <v>22.5</v>
      </c>
      <c r="Q2169" t="s">
        <v>8328</v>
      </c>
      <c r="R2169" t="s">
        <v>8329</v>
      </c>
      <c r="S2169" s="10">
        <f t="shared" si="200"/>
        <v>41152.858067129629</v>
      </c>
      <c r="T2169" s="10">
        <f t="shared" si="201"/>
        <v>41166.858067129629</v>
      </c>
      <c r="U2169" s="9">
        <f t="shared" si="202"/>
        <v>14</v>
      </c>
      <c r="V2169">
        <f>D2169*VLOOKUP(H2169,CURR,2)</f>
        <v>150</v>
      </c>
      <c r="W2169">
        <f>E2169*VLOOKUP(H2169,CURR,2)</f>
        <v>180</v>
      </c>
      <c r="X2169" s="11">
        <f t="shared" si="203"/>
        <v>1.2</v>
      </c>
    </row>
    <row r="2170" spans="1:2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9">
        <f t="shared" si="199"/>
        <v>64.366735294117646</v>
      </c>
      <c r="Q2170" t="s">
        <v>8328</v>
      </c>
      <c r="R2170" t="s">
        <v>8329</v>
      </c>
      <c r="S2170" s="10">
        <f t="shared" si="200"/>
        <v>42745.391909722217</v>
      </c>
      <c r="T2170" s="10">
        <f t="shared" si="201"/>
        <v>42775.999999999993</v>
      </c>
      <c r="U2170" s="9">
        <f t="shared" si="202"/>
        <v>30</v>
      </c>
      <c r="V2170">
        <f>D2170*VLOOKUP(H2170,CURR,2)</f>
        <v>18000</v>
      </c>
      <c r="W2170">
        <f>E2170*VLOOKUP(H2170,CURR,2)</f>
        <v>21884.69</v>
      </c>
      <c r="X2170" s="11">
        <f t="shared" si="203"/>
        <v>1.215816111111111</v>
      </c>
    </row>
    <row r="2171" spans="1:2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9">
        <f t="shared" si="199"/>
        <v>21.857142857142858</v>
      </c>
      <c r="Q2171" t="s">
        <v>8328</v>
      </c>
      <c r="R2171" t="s">
        <v>8329</v>
      </c>
      <c r="S2171" s="10">
        <f t="shared" si="200"/>
        <v>42793.492488425924</v>
      </c>
      <c r="T2171" s="10">
        <f t="shared" si="201"/>
        <v>42796.492488425924</v>
      </c>
      <c r="U2171" s="9">
        <f t="shared" si="202"/>
        <v>3</v>
      </c>
      <c r="V2171">
        <f>D2171*VLOOKUP(H2171,CURR,2)</f>
        <v>153</v>
      </c>
      <c r="W2171">
        <f>E2171*VLOOKUP(H2171,CURR,2)</f>
        <v>153</v>
      </c>
      <c r="X2171" s="11">
        <f t="shared" si="203"/>
        <v>1</v>
      </c>
    </row>
    <row r="2172" spans="1:2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9">
        <f t="shared" si="199"/>
        <v>33.315789473684212</v>
      </c>
      <c r="Q2172" t="s">
        <v>8328</v>
      </c>
      <c r="R2172" t="s">
        <v>8329</v>
      </c>
      <c r="S2172" s="10">
        <f t="shared" si="200"/>
        <v>42198.541921296295</v>
      </c>
      <c r="T2172" s="10">
        <f t="shared" si="201"/>
        <v>42238.541921296295</v>
      </c>
      <c r="U2172" s="9">
        <f t="shared" si="202"/>
        <v>40</v>
      </c>
      <c r="V2172">
        <f>D2172*VLOOKUP(H2172,CURR,2)</f>
        <v>350</v>
      </c>
      <c r="W2172">
        <f>E2172*VLOOKUP(H2172,CURR,2)</f>
        <v>633</v>
      </c>
      <c r="X2172" s="11">
        <f t="shared" si="203"/>
        <v>1.8085714285714285</v>
      </c>
    </row>
    <row r="2173" spans="1:2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9">
        <f t="shared" si="199"/>
        <v>90.276595744680847</v>
      </c>
      <c r="Q2173" t="s">
        <v>8328</v>
      </c>
      <c r="R2173" t="s">
        <v>8329</v>
      </c>
      <c r="S2173" s="10">
        <f t="shared" si="200"/>
        <v>42141.748784722215</v>
      </c>
      <c r="T2173" s="10">
        <f t="shared" si="201"/>
        <v>42176.999999999993</v>
      </c>
      <c r="U2173" s="9">
        <f t="shared" si="202"/>
        <v>35</v>
      </c>
      <c r="V2173">
        <f>D2173*VLOOKUP(H2173,CURR,2)</f>
        <v>4000</v>
      </c>
      <c r="W2173">
        <f>E2173*VLOOKUP(H2173,CURR,2)</f>
        <v>4243</v>
      </c>
      <c r="X2173" s="11">
        <f t="shared" si="203"/>
        <v>1.0607500000000001</v>
      </c>
    </row>
    <row r="2174" spans="1:2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9">
        <f t="shared" si="199"/>
        <v>76.92307692307692</v>
      </c>
      <c r="Q2174" t="s">
        <v>8328</v>
      </c>
      <c r="R2174" t="s">
        <v>8329</v>
      </c>
      <c r="S2174" s="10">
        <f t="shared" si="200"/>
        <v>42082.371759259258</v>
      </c>
      <c r="T2174" s="10">
        <f t="shared" si="201"/>
        <v>42112.371759259258</v>
      </c>
      <c r="U2174" s="9">
        <f t="shared" si="202"/>
        <v>30</v>
      </c>
      <c r="V2174">
        <f>D2174*VLOOKUP(H2174,CURR,2)</f>
        <v>1000</v>
      </c>
      <c r="W2174">
        <f>E2174*VLOOKUP(H2174,CURR,2)</f>
        <v>1000</v>
      </c>
      <c r="X2174" s="11">
        <f t="shared" si="203"/>
        <v>1</v>
      </c>
    </row>
    <row r="2175" spans="1:2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9">
        <f t="shared" si="199"/>
        <v>59.233333333333334</v>
      </c>
      <c r="Q2175" t="s">
        <v>8328</v>
      </c>
      <c r="R2175" t="s">
        <v>8329</v>
      </c>
      <c r="S2175" s="10">
        <f t="shared" si="200"/>
        <v>41495.484293981477</v>
      </c>
      <c r="T2175" s="10">
        <f t="shared" si="201"/>
        <v>41526.957638888889</v>
      </c>
      <c r="U2175" s="9">
        <f t="shared" si="202"/>
        <v>31</v>
      </c>
      <c r="V2175">
        <f>D2175*VLOOKUP(H2175,CURR,2)</f>
        <v>4200</v>
      </c>
      <c r="W2175">
        <f>E2175*VLOOKUP(H2175,CURR,2)</f>
        <v>5331</v>
      </c>
      <c r="X2175" s="11">
        <f t="shared" si="203"/>
        <v>1.2692857142857144</v>
      </c>
    </row>
    <row r="2176" spans="1:2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9">
        <f t="shared" si="199"/>
        <v>65.38095238095238</v>
      </c>
      <c r="Q2176" t="s">
        <v>8328</v>
      </c>
      <c r="R2176" t="s">
        <v>8329</v>
      </c>
      <c r="S2176" s="10">
        <f t="shared" si="200"/>
        <v>42465.334571759253</v>
      </c>
      <c r="T2176" s="10">
        <f t="shared" si="201"/>
        <v>42495.334571759253</v>
      </c>
      <c r="U2176" s="9">
        <f t="shared" si="202"/>
        <v>30</v>
      </c>
      <c r="V2176">
        <f>D2176*VLOOKUP(H2176,CURR,2)</f>
        <v>5120</v>
      </c>
      <c r="W2176">
        <f>E2176*VLOOKUP(H2176,CURR,2)</f>
        <v>5272.32</v>
      </c>
      <c r="X2176" s="11">
        <f t="shared" si="203"/>
        <v>1.0297499999999999</v>
      </c>
    </row>
    <row r="2177" spans="1:2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9">
        <f t="shared" si="199"/>
        <v>67.307692307692307</v>
      </c>
      <c r="Q2177" t="s">
        <v>8328</v>
      </c>
      <c r="R2177" t="s">
        <v>8329</v>
      </c>
      <c r="S2177" s="10">
        <f t="shared" si="200"/>
        <v>42564.800763888888</v>
      </c>
      <c r="T2177" s="10">
        <f t="shared" si="201"/>
        <v>42571.800763888888</v>
      </c>
      <c r="U2177" s="9">
        <f t="shared" si="202"/>
        <v>7</v>
      </c>
      <c r="V2177">
        <f>D2177*VLOOKUP(H2177,CURR,2)</f>
        <v>700</v>
      </c>
      <c r="W2177">
        <f>E2177*VLOOKUP(H2177,CURR,2)</f>
        <v>1750</v>
      </c>
      <c r="X2177" s="11">
        <f t="shared" si="203"/>
        <v>2.5</v>
      </c>
    </row>
    <row r="2178" spans="1:2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9">
        <f t="shared" si="199"/>
        <v>88.74647887323944</v>
      </c>
      <c r="Q2178" t="s">
        <v>8328</v>
      </c>
      <c r="R2178" t="s">
        <v>8329</v>
      </c>
      <c r="S2178" s="10">
        <f t="shared" si="200"/>
        <v>42096.424872685187</v>
      </c>
      <c r="T2178" s="10">
        <f t="shared" si="201"/>
        <v>42126.424872685187</v>
      </c>
      <c r="U2178" s="9">
        <f t="shared" si="202"/>
        <v>30</v>
      </c>
      <c r="V2178">
        <f>D2178*VLOOKUP(H2178,CURR,2)</f>
        <v>5000</v>
      </c>
      <c r="W2178">
        <f>E2178*VLOOKUP(H2178,CURR,2)</f>
        <v>6301</v>
      </c>
      <c r="X2178" s="11">
        <f t="shared" si="203"/>
        <v>1.2602</v>
      </c>
    </row>
    <row r="2179" spans="1:2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E2179/D2179*100</f>
        <v>100.12</v>
      </c>
      <c r="P2179" s="9">
        <f t="shared" ref="P2179:P2242" si="205">E2179/L2179</f>
        <v>65.868421052631575</v>
      </c>
      <c r="Q2179" t="s">
        <v>8328</v>
      </c>
      <c r="R2179" t="s">
        <v>8329</v>
      </c>
      <c r="S2179" s="10">
        <f t="shared" ref="S2179:S2242" si="206">(J2179/86400)+25569+(-5/24)</f>
        <v>42502.042442129627</v>
      </c>
      <c r="T2179" s="10">
        <f t="shared" ref="T2179:T2242" si="207">(I2179/86400)+25569+(-5/24)</f>
        <v>42527.042442129627</v>
      </c>
      <c r="U2179" s="9">
        <f t="shared" ref="U2179:U2242" si="208">INT(T2179-S2179)</f>
        <v>25</v>
      </c>
      <c r="V2179">
        <f>D2179*VLOOKUP(H2179,CURR,2)</f>
        <v>2500</v>
      </c>
      <c r="W2179">
        <f>E2179*VLOOKUP(H2179,CURR,2)</f>
        <v>2503</v>
      </c>
      <c r="X2179" s="11">
        <f t="shared" ref="X2179:X2242" si="209">W2179/V2179</f>
        <v>1.0012000000000001</v>
      </c>
    </row>
    <row r="2180" spans="1:2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9">
        <f t="shared" si="205"/>
        <v>40.349243306169967</v>
      </c>
      <c r="Q2180" t="s">
        <v>8328</v>
      </c>
      <c r="R2180" t="s">
        <v>8329</v>
      </c>
      <c r="S2180" s="10">
        <f t="shared" si="206"/>
        <v>42723.428206018514</v>
      </c>
      <c r="T2180" s="10">
        <f t="shared" si="207"/>
        <v>42753.428206018514</v>
      </c>
      <c r="U2180" s="9">
        <f t="shared" si="208"/>
        <v>30</v>
      </c>
      <c r="V2180">
        <f>D2180*VLOOKUP(H2180,CURR,2)</f>
        <v>25000</v>
      </c>
      <c r="W2180">
        <f>E2180*VLOOKUP(H2180,CURR,2)</f>
        <v>34660</v>
      </c>
      <c r="X2180" s="11">
        <f t="shared" si="209"/>
        <v>1.3864000000000001</v>
      </c>
    </row>
    <row r="2181" spans="1:2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9">
        <f t="shared" si="205"/>
        <v>76.857142857142861</v>
      </c>
      <c r="Q2181" t="s">
        <v>8328</v>
      </c>
      <c r="R2181" t="s">
        <v>8329</v>
      </c>
      <c r="S2181" s="10">
        <f t="shared" si="206"/>
        <v>42074.962870370371</v>
      </c>
      <c r="T2181" s="10">
        <f t="shared" si="207"/>
        <v>42104.962870370371</v>
      </c>
      <c r="U2181" s="9">
        <f t="shared" si="208"/>
        <v>30</v>
      </c>
      <c r="V2181">
        <f>D2181*VLOOKUP(H2181,CURR,2)</f>
        <v>1000</v>
      </c>
      <c r="W2181">
        <f>E2181*VLOOKUP(H2181,CURR,2)</f>
        <v>1614</v>
      </c>
      <c r="X2181" s="11">
        <f t="shared" si="209"/>
        <v>1.6140000000000001</v>
      </c>
    </row>
    <row r="2182" spans="1:2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9">
        <f t="shared" si="205"/>
        <v>68.707820512820518</v>
      </c>
      <c r="Q2182" t="s">
        <v>8328</v>
      </c>
      <c r="R2182" t="s">
        <v>8329</v>
      </c>
      <c r="S2182" s="10">
        <f t="shared" si="206"/>
        <v>42279.461435185185</v>
      </c>
      <c r="T2182" s="10">
        <f t="shared" si="207"/>
        <v>42321.503101851849</v>
      </c>
      <c r="U2182" s="9">
        <f t="shared" si="208"/>
        <v>42</v>
      </c>
      <c r="V2182">
        <f>D2182*VLOOKUP(H2182,CURR,2)</f>
        <v>5000</v>
      </c>
      <c r="W2182">
        <f>E2182*VLOOKUP(H2182,CURR,2)</f>
        <v>5359.21</v>
      </c>
      <c r="X2182" s="11">
        <f t="shared" si="209"/>
        <v>1.071842</v>
      </c>
    </row>
    <row r="2183" spans="1:2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9">
        <f t="shared" si="205"/>
        <v>57.773584905660378</v>
      </c>
      <c r="Q2183" t="s">
        <v>8336</v>
      </c>
      <c r="R2183" t="s">
        <v>8354</v>
      </c>
      <c r="S2183" s="10">
        <f t="shared" si="206"/>
        <v>42772.796909722216</v>
      </c>
      <c r="T2183" s="10">
        <f t="shared" si="207"/>
        <v>42786.796909722216</v>
      </c>
      <c r="U2183" s="9">
        <f t="shared" si="208"/>
        <v>14</v>
      </c>
      <c r="V2183">
        <f>D2183*VLOOKUP(H2183,CURR,2)</f>
        <v>2000</v>
      </c>
      <c r="W2183">
        <f>E2183*VLOOKUP(H2183,CURR,2)</f>
        <v>3062</v>
      </c>
      <c r="X2183" s="11">
        <f t="shared" si="209"/>
        <v>1.5309999999999999</v>
      </c>
    </row>
    <row r="2184" spans="1:2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9">
        <f t="shared" si="205"/>
        <v>44.171348314606739</v>
      </c>
      <c r="Q2184" t="s">
        <v>8336</v>
      </c>
      <c r="R2184" t="s">
        <v>8354</v>
      </c>
      <c r="S2184" s="10">
        <f t="shared" si="206"/>
        <v>41879.692418981482</v>
      </c>
      <c r="T2184" s="10">
        <f t="shared" si="207"/>
        <v>41914.692418981482</v>
      </c>
      <c r="U2184" s="9">
        <f t="shared" si="208"/>
        <v>35</v>
      </c>
      <c r="V2184">
        <f>D2184*VLOOKUP(H2184,CURR,2)</f>
        <v>2280</v>
      </c>
      <c r="W2184">
        <f>E2184*VLOOKUP(H2184,CURR,2)</f>
        <v>11951</v>
      </c>
      <c r="X2184" s="11">
        <f t="shared" si="209"/>
        <v>5.2416666666666663</v>
      </c>
    </row>
    <row r="2185" spans="1:2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9">
        <f t="shared" si="205"/>
        <v>31.566308243727597</v>
      </c>
      <c r="Q2185" t="s">
        <v>8336</v>
      </c>
      <c r="R2185" t="s">
        <v>8354</v>
      </c>
      <c r="S2185" s="10">
        <f t="shared" si="206"/>
        <v>42745.157141203701</v>
      </c>
      <c r="T2185" s="10">
        <f t="shared" si="207"/>
        <v>42774.999999999993</v>
      </c>
      <c r="U2185" s="9">
        <f t="shared" si="208"/>
        <v>29</v>
      </c>
      <c r="V2185">
        <f>D2185*VLOOKUP(H2185,CURR,2)</f>
        <v>1800</v>
      </c>
      <c r="W2185">
        <f>E2185*VLOOKUP(H2185,CURR,2)</f>
        <v>8807</v>
      </c>
      <c r="X2185" s="11">
        <f t="shared" si="209"/>
        <v>4.8927777777777779</v>
      </c>
    </row>
    <row r="2186" spans="1:2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9">
        <f t="shared" si="205"/>
        <v>107.04511278195488</v>
      </c>
      <c r="Q2186" t="s">
        <v>8336</v>
      </c>
      <c r="R2186" t="s">
        <v>8354</v>
      </c>
      <c r="S2186" s="10">
        <f t="shared" si="206"/>
        <v>42380.481956018521</v>
      </c>
      <c r="T2186" s="10">
        <f t="shared" si="207"/>
        <v>42394.458333333336</v>
      </c>
      <c r="U2186" s="9">
        <f t="shared" si="208"/>
        <v>13</v>
      </c>
      <c r="V2186">
        <f>D2186*VLOOKUP(H2186,CURR,2)</f>
        <v>10000</v>
      </c>
      <c r="W2186">
        <f>E2186*VLOOKUP(H2186,CURR,2)</f>
        <v>28474</v>
      </c>
      <c r="X2186" s="11">
        <f t="shared" si="209"/>
        <v>2.8473999999999999</v>
      </c>
    </row>
    <row r="2187" spans="1:2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9">
        <f t="shared" si="205"/>
        <v>149.03451043338683</v>
      </c>
      <c r="Q2187" t="s">
        <v>8336</v>
      </c>
      <c r="R2187" t="s">
        <v>8354</v>
      </c>
      <c r="S2187" s="10">
        <f t="shared" si="206"/>
        <v>41319.141655092586</v>
      </c>
      <c r="T2187" s="10">
        <f t="shared" si="207"/>
        <v>41359.141655092586</v>
      </c>
      <c r="U2187" s="9">
        <f t="shared" si="208"/>
        <v>40</v>
      </c>
      <c r="V2187">
        <f>D2187*VLOOKUP(H2187,CURR,2)</f>
        <v>6400</v>
      </c>
      <c r="W2187">
        <f>E2187*VLOOKUP(H2187,CURR,2)</f>
        <v>118846.08</v>
      </c>
      <c r="X2187" s="11">
        <f t="shared" si="209"/>
        <v>18.569700000000001</v>
      </c>
    </row>
    <row r="2188" spans="1:2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9">
        <f t="shared" si="205"/>
        <v>55.956632653061227</v>
      </c>
      <c r="Q2188" t="s">
        <v>8336</v>
      </c>
      <c r="R2188" t="s">
        <v>8354</v>
      </c>
      <c r="S2188" s="10">
        <f t="shared" si="206"/>
        <v>42583.406747685185</v>
      </c>
      <c r="T2188" s="10">
        <f t="shared" si="207"/>
        <v>42619.874999999993</v>
      </c>
      <c r="U2188" s="9">
        <f t="shared" si="208"/>
        <v>36</v>
      </c>
      <c r="V2188">
        <f>D2188*VLOOKUP(H2188,CURR,2)</f>
        <v>20000</v>
      </c>
      <c r="W2188">
        <f>E2188*VLOOKUP(H2188,CURR,2)</f>
        <v>21935</v>
      </c>
      <c r="X2188" s="11">
        <f t="shared" si="209"/>
        <v>1.0967499999999999</v>
      </c>
    </row>
    <row r="2189" spans="1:2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9">
        <f t="shared" si="205"/>
        <v>56.970381807973048</v>
      </c>
      <c r="Q2189" t="s">
        <v>8336</v>
      </c>
      <c r="R2189" t="s">
        <v>8354</v>
      </c>
      <c r="S2189" s="10">
        <f t="shared" si="206"/>
        <v>42068.000763888886</v>
      </c>
      <c r="T2189" s="10">
        <f t="shared" si="207"/>
        <v>42096.957638888889</v>
      </c>
      <c r="U2189" s="9">
        <f t="shared" si="208"/>
        <v>28</v>
      </c>
      <c r="V2189">
        <f>D2189*VLOOKUP(H2189,CURR,2)</f>
        <v>20000</v>
      </c>
      <c r="W2189">
        <f>E2189*VLOOKUP(H2189,CURR,2)</f>
        <v>202928.5</v>
      </c>
      <c r="X2189" s="11">
        <f t="shared" si="209"/>
        <v>10.146425000000001</v>
      </c>
    </row>
    <row r="2190" spans="1:2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9">
        <f t="shared" si="205"/>
        <v>44.056420233463037</v>
      </c>
      <c r="Q2190" t="s">
        <v>8336</v>
      </c>
      <c r="R2190" t="s">
        <v>8354</v>
      </c>
      <c r="S2190" s="10">
        <f t="shared" si="206"/>
        <v>42633.377789351849</v>
      </c>
      <c r="T2190" s="10">
        <f t="shared" si="207"/>
        <v>42668.499999999993</v>
      </c>
      <c r="U2190" s="9">
        <f t="shared" si="208"/>
        <v>35</v>
      </c>
      <c r="V2190">
        <f>D2190*VLOOKUP(H2190,CURR,2)</f>
        <v>3955.68</v>
      </c>
      <c r="W2190">
        <f>E2190*VLOOKUP(H2190,CURR,2)</f>
        <v>16304.4</v>
      </c>
      <c r="X2190" s="11">
        <f t="shared" si="209"/>
        <v>4.1217692027666546</v>
      </c>
    </row>
    <row r="2191" spans="1:2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9">
        <f t="shared" si="205"/>
        <v>68.625</v>
      </c>
      <c r="Q2191" t="s">
        <v>8336</v>
      </c>
      <c r="R2191" t="s">
        <v>8354</v>
      </c>
      <c r="S2191" s="10">
        <f t="shared" si="206"/>
        <v>42467.579861111109</v>
      </c>
      <c r="T2191" s="10">
        <f t="shared" si="207"/>
        <v>42481.708333333336</v>
      </c>
      <c r="U2191" s="9">
        <f t="shared" si="208"/>
        <v>14</v>
      </c>
      <c r="V2191">
        <f>D2191*VLOOKUP(H2191,CURR,2)</f>
        <v>1536</v>
      </c>
      <c r="W2191">
        <f>E2191*VLOOKUP(H2191,CURR,2)</f>
        <v>7729.92</v>
      </c>
      <c r="X2191" s="11">
        <f t="shared" si="209"/>
        <v>5.0324999999999998</v>
      </c>
    </row>
    <row r="2192" spans="1:2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9">
        <f t="shared" si="205"/>
        <v>65.318435754189949</v>
      </c>
      <c r="Q2192" t="s">
        <v>8336</v>
      </c>
      <c r="R2192" t="s">
        <v>8354</v>
      </c>
      <c r="S2192" s="10">
        <f t="shared" si="206"/>
        <v>42417.416712962957</v>
      </c>
      <c r="T2192" s="10">
        <f t="shared" si="207"/>
        <v>42452.082638888889</v>
      </c>
      <c r="U2192" s="9">
        <f t="shared" si="208"/>
        <v>34</v>
      </c>
      <c r="V2192">
        <f>D2192*VLOOKUP(H2192,CURR,2)</f>
        <v>19000</v>
      </c>
      <c r="W2192">
        <f>E2192*VLOOKUP(H2192,CURR,2)</f>
        <v>35076</v>
      </c>
      <c r="X2192" s="11">
        <f t="shared" si="209"/>
        <v>1.8461052631578947</v>
      </c>
    </row>
    <row r="2193" spans="1:2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9">
        <f t="shared" si="205"/>
        <v>35.92</v>
      </c>
      <c r="Q2193" t="s">
        <v>8336</v>
      </c>
      <c r="R2193" t="s">
        <v>8354</v>
      </c>
      <c r="S2193" s="10">
        <f t="shared" si="206"/>
        <v>42768.6253125</v>
      </c>
      <c r="T2193" s="10">
        <f t="shared" si="207"/>
        <v>42780.6253125</v>
      </c>
      <c r="U2193" s="9">
        <f t="shared" si="208"/>
        <v>12</v>
      </c>
      <c r="V2193">
        <f>D2193*VLOOKUP(H2193,CURR,2)</f>
        <v>960</v>
      </c>
      <c r="W2193">
        <f>E2193*VLOOKUP(H2193,CURR,2)</f>
        <v>1149.44</v>
      </c>
      <c r="X2193" s="11">
        <f t="shared" si="209"/>
        <v>1.1973333333333334</v>
      </c>
    </row>
    <row r="2194" spans="1:2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9">
        <f t="shared" si="205"/>
        <v>40.070667078443485</v>
      </c>
      <c r="Q2194" t="s">
        <v>8336</v>
      </c>
      <c r="R2194" t="s">
        <v>8354</v>
      </c>
      <c r="S2194" s="10">
        <f t="shared" si="206"/>
        <v>42691.642870370364</v>
      </c>
      <c r="T2194" s="10">
        <f t="shared" si="207"/>
        <v>42719.749999999993</v>
      </c>
      <c r="U2194" s="9">
        <f t="shared" si="208"/>
        <v>28</v>
      </c>
      <c r="V2194">
        <f>D2194*VLOOKUP(H2194,CURR,2)</f>
        <v>15360</v>
      </c>
      <c r="W2194">
        <f>E2194*VLOOKUP(H2194,CURR,2)</f>
        <v>166078.4896</v>
      </c>
      <c r="X2194" s="11">
        <f t="shared" si="209"/>
        <v>10.812401666666666</v>
      </c>
    </row>
    <row r="2195" spans="1:2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9">
        <f t="shared" si="205"/>
        <v>75.647714604236342</v>
      </c>
      <c r="Q2195" t="s">
        <v>8336</v>
      </c>
      <c r="R2195" t="s">
        <v>8354</v>
      </c>
      <c r="S2195" s="10">
        <f t="shared" si="206"/>
        <v>42664.197592592587</v>
      </c>
      <c r="T2195" s="10">
        <f t="shared" si="207"/>
        <v>42694.999305555553</v>
      </c>
      <c r="U2195" s="9">
        <f t="shared" si="208"/>
        <v>30</v>
      </c>
      <c r="V2195">
        <f>D2195*VLOOKUP(H2195,CURR,2)</f>
        <v>15000</v>
      </c>
      <c r="W2195">
        <f>E2195*VLOOKUP(H2195,CURR,2)</f>
        <v>67856</v>
      </c>
      <c r="X2195" s="11">
        <f t="shared" si="209"/>
        <v>4.5237333333333334</v>
      </c>
    </row>
    <row r="2196" spans="1:2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9">
        <f t="shared" si="205"/>
        <v>61.203872437357631</v>
      </c>
      <c r="Q2196" t="s">
        <v>8336</v>
      </c>
      <c r="R2196" t="s">
        <v>8354</v>
      </c>
      <c r="S2196" s="10">
        <f t="shared" si="206"/>
        <v>42425.54965277778</v>
      </c>
      <c r="T2196" s="10">
        <f t="shared" si="207"/>
        <v>42455.507986111108</v>
      </c>
      <c r="U2196" s="9">
        <f t="shared" si="208"/>
        <v>29</v>
      </c>
      <c r="V2196">
        <f>D2196*VLOOKUP(H2196,CURR,2)</f>
        <v>10000</v>
      </c>
      <c r="W2196">
        <f>E2196*VLOOKUP(H2196,CURR,2)</f>
        <v>53737</v>
      </c>
      <c r="X2196" s="11">
        <f t="shared" si="209"/>
        <v>5.3737000000000004</v>
      </c>
    </row>
    <row r="2197" spans="1:2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9">
        <f t="shared" si="205"/>
        <v>48.130434782608695</v>
      </c>
      <c r="Q2197" t="s">
        <v>8336</v>
      </c>
      <c r="R2197" t="s">
        <v>8354</v>
      </c>
      <c r="S2197" s="10">
        <f t="shared" si="206"/>
        <v>42197.563657407409</v>
      </c>
      <c r="T2197" s="10">
        <f t="shared" si="207"/>
        <v>42227.563657407409</v>
      </c>
      <c r="U2197" s="9">
        <f t="shared" si="208"/>
        <v>30</v>
      </c>
      <c r="V2197">
        <f>D2197*VLOOKUP(H2197,CURR,2)</f>
        <v>4600</v>
      </c>
      <c r="W2197">
        <f>E2197*VLOOKUP(H2197,CURR,2)</f>
        <v>5535</v>
      </c>
      <c r="X2197" s="11">
        <f t="shared" si="209"/>
        <v>1.2032608695652174</v>
      </c>
    </row>
    <row r="2198" spans="1:2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9">
        <f t="shared" si="205"/>
        <v>68.106837606837601</v>
      </c>
      <c r="Q2198" t="s">
        <v>8336</v>
      </c>
      <c r="R2198" t="s">
        <v>8354</v>
      </c>
      <c r="S2198" s="10">
        <f t="shared" si="206"/>
        <v>42675.278958333329</v>
      </c>
      <c r="T2198" s="10">
        <f t="shared" si="207"/>
        <v>42706.083333333336</v>
      </c>
      <c r="U2198" s="9">
        <f t="shared" si="208"/>
        <v>30</v>
      </c>
      <c r="V2198">
        <f>D2198*VLOOKUP(H2198,CURR,2)</f>
        <v>14000</v>
      </c>
      <c r="W2198">
        <f>E2198*VLOOKUP(H2198,CURR,2)</f>
        <v>15937</v>
      </c>
      <c r="X2198" s="11">
        <f t="shared" si="209"/>
        <v>1.1383571428571428</v>
      </c>
    </row>
    <row r="2199" spans="1:2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9">
        <f t="shared" si="205"/>
        <v>65.891300230946882</v>
      </c>
      <c r="Q2199" t="s">
        <v>8336</v>
      </c>
      <c r="R2199" t="s">
        <v>8354</v>
      </c>
      <c r="S2199" s="10">
        <f t="shared" si="206"/>
        <v>42033.37568287037</v>
      </c>
      <c r="T2199" s="10">
        <f t="shared" si="207"/>
        <v>42063.37568287037</v>
      </c>
      <c r="U2199" s="9">
        <f t="shared" si="208"/>
        <v>30</v>
      </c>
      <c r="V2199">
        <f>D2199*VLOOKUP(H2199,CURR,2)</f>
        <v>30000</v>
      </c>
      <c r="W2199">
        <f>E2199*VLOOKUP(H2199,CURR,2)</f>
        <v>285309.33</v>
      </c>
      <c r="X2199" s="11">
        <f t="shared" si="209"/>
        <v>9.5103109999999997</v>
      </c>
    </row>
    <row r="2200" spans="1:2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9">
        <f t="shared" si="205"/>
        <v>81.654377880184327</v>
      </c>
      <c r="Q2200" t="s">
        <v>8336</v>
      </c>
      <c r="R2200" t="s">
        <v>8354</v>
      </c>
      <c r="S2200" s="10">
        <f t="shared" si="206"/>
        <v>42292.305555555555</v>
      </c>
      <c r="T2200" s="10">
        <f t="shared" si="207"/>
        <v>42322.347222222219</v>
      </c>
      <c r="U2200" s="9">
        <f t="shared" si="208"/>
        <v>30</v>
      </c>
      <c r="V2200">
        <f>D2200*VLOOKUP(H2200,CURR,2)</f>
        <v>40000</v>
      </c>
      <c r="W2200">
        <f>E2200*VLOOKUP(H2200,CURR,2)</f>
        <v>53157</v>
      </c>
      <c r="X2200" s="11">
        <f t="shared" si="209"/>
        <v>1.3289249999999999</v>
      </c>
    </row>
    <row r="2201" spans="1:2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9">
        <f t="shared" si="205"/>
        <v>52.701195219123505</v>
      </c>
      <c r="Q2201" t="s">
        <v>8336</v>
      </c>
      <c r="R2201" t="s">
        <v>8354</v>
      </c>
      <c r="S2201" s="10">
        <f t="shared" si="206"/>
        <v>42262.208310185182</v>
      </c>
      <c r="T2201" s="10">
        <f t="shared" si="207"/>
        <v>42292.208310185182</v>
      </c>
      <c r="U2201" s="9">
        <f t="shared" si="208"/>
        <v>30</v>
      </c>
      <c r="V2201">
        <f>D2201*VLOOKUP(H2201,CURR,2)</f>
        <v>10169.999999999998</v>
      </c>
      <c r="W2201">
        <f>E2201*VLOOKUP(H2201,CURR,2)</f>
        <v>14947.64</v>
      </c>
      <c r="X2201" s="11">
        <f t="shared" si="209"/>
        <v>1.4697777777777781</v>
      </c>
    </row>
    <row r="2202" spans="1:2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9">
        <f t="shared" si="205"/>
        <v>41.228136882129277</v>
      </c>
      <c r="Q2202" t="s">
        <v>8336</v>
      </c>
      <c r="R2202" t="s">
        <v>8354</v>
      </c>
      <c r="S2202" s="10">
        <f t="shared" si="206"/>
        <v>42163.417453703696</v>
      </c>
      <c r="T2202" s="10">
        <f t="shared" si="207"/>
        <v>42190.916666666664</v>
      </c>
      <c r="U2202" s="9">
        <f t="shared" si="208"/>
        <v>27</v>
      </c>
      <c r="V2202">
        <f>D2202*VLOOKUP(H2202,CURR,2)</f>
        <v>2560</v>
      </c>
      <c r="W2202">
        <f>E2202*VLOOKUP(H2202,CURR,2)</f>
        <v>13879.04</v>
      </c>
      <c r="X2202" s="11">
        <f t="shared" si="209"/>
        <v>5.4215</v>
      </c>
    </row>
    <row r="2203" spans="1:2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9">
        <f t="shared" si="205"/>
        <v>15.035357142857142</v>
      </c>
      <c r="Q2203" t="s">
        <v>8328</v>
      </c>
      <c r="R2203" t="s">
        <v>8333</v>
      </c>
      <c r="S2203" s="10">
        <f t="shared" si="206"/>
        <v>41276.638483796291</v>
      </c>
      <c r="T2203" s="10">
        <f t="shared" si="207"/>
        <v>41290.638483796291</v>
      </c>
      <c r="U2203" s="9">
        <f t="shared" si="208"/>
        <v>14</v>
      </c>
      <c r="V2203">
        <f>D2203*VLOOKUP(H2203,CURR,2)</f>
        <v>140.80000000000001</v>
      </c>
      <c r="W2203">
        <f>E2203*VLOOKUP(H2203,CURR,2)</f>
        <v>538.86720000000003</v>
      </c>
      <c r="X2203" s="11">
        <f t="shared" si="209"/>
        <v>3.8271818181818182</v>
      </c>
    </row>
    <row r="2204" spans="1:2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9">
        <f t="shared" si="205"/>
        <v>39.066920943134534</v>
      </c>
      <c r="Q2204" t="s">
        <v>8328</v>
      </c>
      <c r="R2204" t="s">
        <v>8333</v>
      </c>
      <c r="S2204" s="10">
        <f t="shared" si="206"/>
        <v>41184.640833333331</v>
      </c>
      <c r="T2204" s="10">
        <f t="shared" si="207"/>
        <v>41214.640833333331</v>
      </c>
      <c r="U2204" s="9">
        <f t="shared" si="208"/>
        <v>30</v>
      </c>
      <c r="V2204">
        <f>D2204*VLOOKUP(H2204,CURR,2)</f>
        <v>4000</v>
      </c>
      <c r="W2204">
        <f>E2204*VLOOKUP(H2204,CURR,2)</f>
        <v>28167.25</v>
      </c>
      <c r="X2204" s="11">
        <f t="shared" si="209"/>
        <v>7.0418124999999998</v>
      </c>
    </row>
    <row r="2205" spans="1:2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9">
        <f t="shared" si="205"/>
        <v>43.82</v>
      </c>
      <c r="Q2205" t="s">
        <v>8328</v>
      </c>
      <c r="R2205" t="s">
        <v>8333</v>
      </c>
      <c r="S2205" s="10">
        <f t="shared" si="206"/>
        <v>42241.651412037034</v>
      </c>
      <c r="T2205" s="10">
        <f t="shared" si="207"/>
        <v>42271.651412037034</v>
      </c>
      <c r="U2205" s="9">
        <f t="shared" si="208"/>
        <v>30</v>
      </c>
      <c r="V2205">
        <f>D2205*VLOOKUP(H2205,CURR,2)</f>
        <v>1520</v>
      </c>
      <c r="W2205">
        <f>E2205*VLOOKUP(H2205,CURR,2)</f>
        <v>1665.16</v>
      </c>
      <c r="X2205" s="11">
        <f t="shared" si="209"/>
        <v>1.0955000000000001</v>
      </c>
    </row>
    <row r="2206" spans="1:2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9">
        <f t="shared" si="205"/>
        <v>27.301369863013697</v>
      </c>
      <c r="Q2206" t="s">
        <v>8328</v>
      </c>
      <c r="R2206" t="s">
        <v>8333</v>
      </c>
      <c r="S2206" s="10">
        <f t="shared" si="206"/>
        <v>41312.103229166663</v>
      </c>
      <c r="T2206" s="10">
        <f t="shared" si="207"/>
        <v>41342.103229166663</v>
      </c>
      <c r="U2206" s="9">
        <f t="shared" si="208"/>
        <v>30</v>
      </c>
      <c r="V2206">
        <f>D2206*VLOOKUP(H2206,CURR,2)</f>
        <v>1500</v>
      </c>
      <c r="W2206">
        <f>E2206*VLOOKUP(H2206,CURR,2)</f>
        <v>1993</v>
      </c>
      <c r="X2206" s="11">
        <f t="shared" si="209"/>
        <v>1.3286666666666667</v>
      </c>
    </row>
    <row r="2207" spans="1:2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9">
        <f t="shared" si="205"/>
        <v>42.222222222222221</v>
      </c>
      <c r="Q2207" t="s">
        <v>8328</v>
      </c>
      <c r="R2207" t="s">
        <v>8333</v>
      </c>
      <c r="S2207" s="10">
        <f t="shared" si="206"/>
        <v>41031.613298611112</v>
      </c>
      <c r="T2207" s="10">
        <f t="shared" si="207"/>
        <v>41061.613298611112</v>
      </c>
      <c r="U2207" s="9">
        <f t="shared" si="208"/>
        <v>30</v>
      </c>
      <c r="V2207">
        <f>D2207*VLOOKUP(H2207,CURR,2)</f>
        <v>750</v>
      </c>
      <c r="W2207">
        <f>E2207*VLOOKUP(H2207,CURR,2)</f>
        <v>1140</v>
      </c>
      <c r="X2207" s="11">
        <f t="shared" si="209"/>
        <v>1.52</v>
      </c>
    </row>
    <row r="2208" spans="1:2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9">
        <f t="shared" si="205"/>
        <v>33.235294117647058</v>
      </c>
      <c r="Q2208" t="s">
        <v>8328</v>
      </c>
      <c r="R2208" t="s">
        <v>8333</v>
      </c>
      <c r="S2208" s="10">
        <f t="shared" si="206"/>
        <v>40997.048888888887</v>
      </c>
      <c r="T2208" s="10">
        <f t="shared" si="207"/>
        <v>41015.048888888887</v>
      </c>
      <c r="U2208" s="9">
        <f t="shared" si="208"/>
        <v>18</v>
      </c>
      <c r="V2208">
        <f>D2208*VLOOKUP(H2208,CURR,2)</f>
        <v>1100</v>
      </c>
      <c r="W2208">
        <f>E2208*VLOOKUP(H2208,CURR,2)</f>
        <v>1130</v>
      </c>
      <c r="X2208" s="11">
        <f t="shared" si="209"/>
        <v>1.0272727272727273</v>
      </c>
    </row>
    <row r="2209" spans="1:2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9">
        <f t="shared" si="205"/>
        <v>285.71428571428572</v>
      </c>
      <c r="Q2209" t="s">
        <v>8328</v>
      </c>
      <c r="R2209" t="s">
        <v>8333</v>
      </c>
      <c r="S2209" s="10">
        <f t="shared" si="206"/>
        <v>41563.985798611109</v>
      </c>
      <c r="T2209" s="10">
        <f t="shared" si="207"/>
        <v>41594.027465277773</v>
      </c>
      <c r="U2209" s="9">
        <f t="shared" si="208"/>
        <v>30</v>
      </c>
      <c r="V2209">
        <f>D2209*VLOOKUP(H2209,CURR,2)</f>
        <v>2000</v>
      </c>
      <c r="W2209">
        <f>E2209*VLOOKUP(H2209,CURR,2)</f>
        <v>2000</v>
      </c>
      <c r="X2209" s="11">
        <f t="shared" si="209"/>
        <v>1</v>
      </c>
    </row>
    <row r="2210" spans="1:2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9">
        <f t="shared" si="205"/>
        <v>42.333333333333336</v>
      </c>
      <c r="Q2210" t="s">
        <v>8328</v>
      </c>
      <c r="R2210" t="s">
        <v>8333</v>
      </c>
      <c r="S2210" s="10">
        <f t="shared" si="206"/>
        <v>40946.673912037033</v>
      </c>
      <c r="T2210" s="10">
        <f t="shared" si="207"/>
        <v>41005.958333333328</v>
      </c>
      <c r="U2210" s="9">
        <f t="shared" si="208"/>
        <v>59</v>
      </c>
      <c r="V2210">
        <f>D2210*VLOOKUP(H2210,CURR,2)</f>
        <v>1000</v>
      </c>
      <c r="W2210">
        <f>E2210*VLOOKUP(H2210,CURR,2)</f>
        <v>1016</v>
      </c>
      <c r="X2210" s="11">
        <f t="shared" si="209"/>
        <v>1.016</v>
      </c>
    </row>
    <row r="2211" spans="1:2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9">
        <f t="shared" si="205"/>
        <v>50.266666666666666</v>
      </c>
      <c r="Q2211" t="s">
        <v>8328</v>
      </c>
      <c r="R2211" t="s">
        <v>8333</v>
      </c>
      <c r="S2211" s="10">
        <f t="shared" si="206"/>
        <v>41732.27134259259</v>
      </c>
      <c r="T2211" s="10">
        <f t="shared" si="207"/>
        <v>41743.75</v>
      </c>
      <c r="U2211" s="9">
        <f t="shared" si="208"/>
        <v>11</v>
      </c>
      <c r="V2211">
        <f>D2211*VLOOKUP(H2211,CURR,2)</f>
        <v>640</v>
      </c>
      <c r="W2211">
        <f>E2211*VLOOKUP(H2211,CURR,2)</f>
        <v>965.12</v>
      </c>
      <c r="X2211" s="11">
        <f t="shared" si="209"/>
        <v>1.508</v>
      </c>
    </row>
    <row r="2212" spans="1:2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9">
        <f t="shared" si="205"/>
        <v>61.902777777777779</v>
      </c>
      <c r="Q2212" t="s">
        <v>8328</v>
      </c>
      <c r="R2212" t="s">
        <v>8333</v>
      </c>
      <c r="S2212" s="10">
        <f t="shared" si="206"/>
        <v>40955.857754629629</v>
      </c>
      <c r="T2212" s="10">
        <f t="shared" si="207"/>
        <v>41013.525000000001</v>
      </c>
      <c r="U2212" s="9">
        <f t="shared" si="208"/>
        <v>57</v>
      </c>
      <c r="V2212">
        <f>D2212*VLOOKUP(H2212,CURR,2)</f>
        <v>4000</v>
      </c>
      <c r="W2212">
        <f>E2212*VLOOKUP(H2212,CURR,2)</f>
        <v>4457</v>
      </c>
      <c r="X2212" s="11">
        <f t="shared" si="209"/>
        <v>1.11425</v>
      </c>
    </row>
    <row r="2213" spans="1:2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9">
        <f t="shared" si="205"/>
        <v>40.75</v>
      </c>
      <c r="Q2213" t="s">
        <v>8328</v>
      </c>
      <c r="R2213" t="s">
        <v>8333</v>
      </c>
      <c r="S2213" s="10">
        <f t="shared" si="206"/>
        <v>41716.576678240737</v>
      </c>
      <c r="T2213" s="10">
        <f t="shared" si="207"/>
        <v>41739.082638888889</v>
      </c>
      <c r="U2213" s="9">
        <f t="shared" si="208"/>
        <v>22</v>
      </c>
      <c r="V2213">
        <f>D2213*VLOOKUP(H2213,CURR,2)</f>
        <v>2500</v>
      </c>
      <c r="W2213">
        <f>E2213*VLOOKUP(H2213,CURR,2)</f>
        <v>4890</v>
      </c>
      <c r="X2213" s="11">
        <f t="shared" si="209"/>
        <v>1.956</v>
      </c>
    </row>
    <row r="2214" spans="1:2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9">
        <f t="shared" si="205"/>
        <v>55.796747967479675</v>
      </c>
      <c r="Q2214" t="s">
        <v>8328</v>
      </c>
      <c r="R2214" t="s">
        <v>8333</v>
      </c>
      <c r="S2214" s="10">
        <f t="shared" si="206"/>
        <v>41548.539085648146</v>
      </c>
      <c r="T2214" s="10">
        <f t="shared" si="207"/>
        <v>41581.833333333328</v>
      </c>
      <c r="U2214" s="9">
        <f t="shared" si="208"/>
        <v>33</v>
      </c>
      <c r="V2214">
        <f>D2214*VLOOKUP(H2214,CURR,2)</f>
        <v>6000</v>
      </c>
      <c r="W2214">
        <f>E2214*VLOOKUP(H2214,CURR,2)</f>
        <v>6863</v>
      </c>
      <c r="X2214" s="11">
        <f t="shared" si="209"/>
        <v>1.1438333333333333</v>
      </c>
    </row>
    <row r="2215" spans="1:2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9">
        <f t="shared" si="205"/>
        <v>10</v>
      </c>
      <c r="Q2215" t="s">
        <v>8328</v>
      </c>
      <c r="R2215" t="s">
        <v>8333</v>
      </c>
      <c r="S2215" s="10">
        <f t="shared" si="206"/>
        <v>42109.617812499993</v>
      </c>
      <c r="T2215" s="10">
        <f t="shared" si="207"/>
        <v>42139.617812499993</v>
      </c>
      <c r="U2215" s="9">
        <f t="shared" si="208"/>
        <v>30</v>
      </c>
      <c r="V2215">
        <f>D2215*VLOOKUP(H2215,CURR,2)</f>
        <v>5</v>
      </c>
      <c r="W2215">
        <f>E2215*VLOOKUP(H2215,CURR,2)</f>
        <v>10</v>
      </c>
      <c r="X2215" s="11">
        <f t="shared" si="209"/>
        <v>2</v>
      </c>
    </row>
    <row r="2216" spans="1:2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9">
        <f t="shared" si="205"/>
        <v>73.125416666666666</v>
      </c>
      <c r="Q2216" t="s">
        <v>8328</v>
      </c>
      <c r="R2216" t="s">
        <v>8333</v>
      </c>
      <c r="S2216" s="10">
        <f t="shared" si="206"/>
        <v>41646.58388888889</v>
      </c>
      <c r="T2216" s="10">
        <f t="shared" si="207"/>
        <v>41676.58388888889</v>
      </c>
      <c r="U2216" s="9">
        <f t="shared" si="208"/>
        <v>30</v>
      </c>
      <c r="V2216">
        <f>D2216*VLOOKUP(H2216,CURR,2)</f>
        <v>600</v>
      </c>
      <c r="W2216">
        <f>E2216*VLOOKUP(H2216,CURR,2)</f>
        <v>1755.01</v>
      </c>
      <c r="X2216" s="11">
        <f t="shared" si="209"/>
        <v>2.9250166666666666</v>
      </c>
    </row>
    <row r="2217" spans="1:2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9">
        <f t="shared" si="205"/>
        <v>26.060606060606062</v>
      </c>
      <c r="Q2217" t="s">
        <v>8328</v>
      </c>
      <c r="R2217" t="s">
        <v>8333</v>
      </c>
      <c r="S2217" s="10">
        <f t="shared" si="206"/>
        <v>40958.508935185186</v>
      </c>
      <c r="T2217" s="10">
        <f t="shared" si="207"/>
        <v>40981.082638888889</v>
      </c>
      <c r="U2217" s="9">
        <f t="shared" si="208"/>
        <v>22</v>
      </c>
      <c r="V2217">
        <f>D2217*VLOOKUP(H2217,CURR,2)</f>
        <v>550</v>
      </c>
      <c r="W2217">
        <f>E2217*VLOOKUP(H2217,CURR,2)</f>
        <v>860</v>
      </c>
      <c r="X2217" s="11">
        <f t="shared" si="209"/>
        <v>1.5636363636363637</v>
      </c>
    </row>
    <row r="2218" spans="1:2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9">
        <f t="shared" si="205"/>
        <v>22.642857142857142</v>
      </c>
      <c r="Q2218" t="s">
        <v>8328</v>
      </c>
      <c r="R2218" t="s">
        <v>8333</v>
      </c>
      <c r="S2218" s="10">
        <f t="shared" si="206"/>
        <v>42194.543344907404</v>
      </c>
      <c r="T2218" s="10">
        <f t="shared" si="207"/>
        <v>42208.543344907404</v>
      </c>
      <c r="U2218" s="9">
        <f t="shared" si="208"/>
        <v>14</v>
      </c>
      <c r="V2218">
        <f>D2218*VLOOKUP(H2218,CURR,2)</f>
        <v>300</v>
      </c>
      <c r="W2218">
        <f>E2218*VLOOKUP(H2218,CURR,2)</f>
        <v>317</v>
      </c>
      <c r="X2218" s="11">
        <f t="shared" si="209"/>
        <v>1.0566666666666666</v>
      </c>
    </row>
    <row r="2219" spans="1:2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9">
        <f t="shared" si="205"/>
        <v>47.222222222222221</v>
      </c>
      <c r="Q2219" t="s">
        <v>8328</v>
      </c>
      <c r="R2219" t="s">
        <v>8333</v>
      </c>
      <c r="S2219" s="10">
        <f t="shared" si="206"/>
        <v>42299.568437499998</v>
      </c>
      <c r="T2219" s="10">
        <f t="shared" si="207"/>
        <v>42310.124999999993</v>
      </c>
      <c r="U2219" s="9">
        <f t="shared" si="208"/>
        <v>10</v>
      </c>
      <c r="V2219">
        <f>D2219*VLOOKUP(H2219,CURR,2)</f>
        <v>420</v>
      </c>
      <c r="W2219">
        <f>E2219*VLOOKUP(H2219,CURR,2)</f>
        <v>425</v>
      </c>
      <c r="X2219" s="11">
        <f t="shared" si="209"/>
        <v>1.0119047619047619</v>
      </c>
    </row>
    <row r="2220" spans="1:2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9">
        <f t="shared" si="205"/>
        <v>32.324473684210524</v>
      </c>
      <c r="Q2220" t="s">
        <v>8328</v>
      </c>
      <c r="R2220" t="s">
        <v>8333</v>
      </c>
      <c r="S2220" s="10">
        <f t="shared" si="206"/>
        <v>41127.603969907403</v>
      </c>
      <c r="T2220" s="10">
        <f t="shared" si="207"/>
        <v>41149.791666666664</v>
      </c>
      <c r="U2220" s="9">
        <f t="shared" si="208"/>
        <v>22</v>
      </c>
      <c r="V2220">
        <f>D2220*VLOOKUP(H2220,CURR,2)</f>
        <v>2000</v>
      </c>
      <c r="W2220">
        <f>E2220*VLOOKUP(H2220,CURR,2)</f>
        <v>2456.66</v>
      </c>
      <c r="X2220" s="11">
        <f t="shared" si="209"/>
        <v>1.2283299999999999</v>
      </c>
    </row>
    <row r="2221" spans="1:2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9">
        <f t="shared" si="205"/>
        <v>53.421052631578945</v>
      </c>
      <c r="Q2221" t="s">
        <v>8328</v>
      </c>
      <c r="R2221" t="s">
        <v>8333</v>
      </c>
      <c r="S2221" s="10">
        <f t="shared" si="206"/>
        <v>42205.510555555556</v>
      </c>
      <c r="T2221" s="10">
        <f t="shared" si="207"/>
        <v>42235.510555555556</v>
      </c>
      <c r="U2221" s="9">
        <f t="shared" si="208"/>
        <v>30</v>
      </c>
      <c r="V2221">
        <f>D2221*VLOOKUP(H2221,CURR,2)</f>
        <v>1000</v>
      </c>
      <c r="W2221">
        <f>E2221*VLOOKUP(H2221,CURR,2)</f>
        <v>1015</v>
      </c>
      <c r="X2221" s="11">
        <f t="shared" si="209"/>
        <v>1.0149999999999999</v>
      </c>
    </row>
    <row r="2222" spans="1:2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9">
        <f t="shared" si="205"/>
        <v>51.304347826086953</v>
      </c>
      <c r="Q2222" t="s">
        <v>8328</v>
      </c>
      <c r="R2222" t="s">
        <v>8333</v>
      </c>
      <c r="S2222" s="10">
        <f t="shared" si="206"/>
        <v>41451.852268518516</v>
      </c>
      <c r="T2222" s="10">
        <f t="shared" si="207"/>
        <v>41481.852268518516</v>
      </c>
      <c r="U2222" s="9">
        <f t="shared" si="208"/>
        <v>30</v>
      </c>
      <c r="V2222">
        <f>D2222*VLOOKUP(H2222,CURR,2)</f>
        <v>3500</v>
      </c>
      <c r="W2222">
        <f>E2222*VLOOKUP(H2222,CURR,2)</f>
        <v>3540</v>
      </c>
      <c r="X2222" s="11">
        <f t="shared" si="209"/>
        <v>1.0114285714285713</v>
      </c>
    </row>
    <row r="2223" spans="1:2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9">
        <f t="shared" si="205"/>
        <v>37.197247706422019</v>
      </c>
      <c r="Q2223" t="s">
        <v>8336</v>
      </c>
      <c r="R2223" t="s">
        <v>8354</v>
      </c>
      <c r="S2223" s="10">
        <f t="shared" si="206"/>
        <v>42452.458437499998</v>
      </c>
      <c r="T2223" s="10">
        <f t="shared" si="207"/>
        <v>42482.791666666664</v>
      </c>
      <c r="U2223" s="9">
        <f t="shared" si="208"/>
        <v>30</v>
      </c>
      <c r="V2223">
        <f>D2223*VLOOKUP(H2223,CURR,2)</f>
        <v>7500</v>
      </c>
      <c r="W2223">
        <f>E2223*VLOOKUP(H2223,CURR,2)</f>
        <v>8109</v>
      </c>
      <c r="X2223" s="11">
        <f t="shared" si="209"/>
        <v>1.0811999999999999</v>
      </c>
    </row>
    <row r="2224" spans="1:2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9">
        <f t="shared" si="205"/>
        <v>27.1</v>
      </c>
      <c r="Q2224" t="s">
        <v>8336</v>
      </c>
      <c r="R2224" t="s">
        <v>8354</v>
      </c>
      <c r="S2224" s="10">
        <f t="shared" si="206"/>
        <v>40906.579247685186</v>
      </c>
      <c r="T2224" s="10">
        <f t="shared" si="207"/>
        <v>40936.579247685186</v>
      </c>
      <c r="U2224" s="9">
        <f t="shared" si="208"/>
        <v>30</v>
      </c>
      <c r="V2224">
        <f>D2224*VLOOKUP(H2224,CURR,2)</f>
        <v>500</v>
      </c>
      <c r="W2224">
        <f>E2224*VLOOKUP(H2224,CURR,2)</f>
        <v>813</v>
      </c>
      <c r="X2224" s="11">
        <f t="shared" si="209"/>
        <v>1.6259999999999999</v>
      </c>
    </row>
    <row r="2225" spans="1:2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9">
        <f t="shared" si="205"/>
        <v>206.31</v>
      </c>
      <c r="Q2225" t="s">
        <v>8336</v>
      </c>
      <c r="R2225" t="s">
        <v>8354</v>
      </c>
      <c r="S2225" s="10">
        <f t="shared" si="206"/>
        <v>42152.432500000003</v>
      </c>
      <c r="T2225" s="10">
        <f t="shared" si="207"/>
        <v>42182.432500000003</v>
      </c>
      <c r="U2225" s="9">
        <f t="shared" si="208"/>
        <v>30</v>
      </c>
      <c r="V2225">
        <f>D2225*VLOOKUP(H2225,CURR,2)</f>
        <v>14820</v>
      </c>
      <c r="W2225">
        <f>E2225*VLOOKUP(H2225,CURR,2)</f>
        <v>15679.56</v>
      </c>
      <c r="X2225" s="11">
        <f t="shared" si="209"/>
        <v>1.0580000000000001</v>
      </c>
    </row>
    <row r="2226" spans="1:2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9">
        <f t="shared" si="205"/>
        <v>82.145270270270274</v>
      </c>
      <c r="Q2226" t="s">
        <v>8336</v>
      </c>
      <c r="R2226" t="s">
        <v>8354</v>
      </c>
      <c r="S2226" s="10">
        <f t="shared" si="206"/>
        <v>42644.459201388883</v>
      </c>
      <c r="T2226" s="10">
        <f t="shared" si="207"/>
        <v>42672.583333333336</v>
      </c>
      <c r="U2226" s="9">
        <f t="shared" si="208"/>
        <v>28</v>
      </c>
      <c r="V2226">
        <f>D2226*VLOOKUP(H2226,CURR,2)</f>
        <v>10000</v>
      </c>
      <c r="W2226">
        <f>E2226*VLOOKUP(H2226,CURR,2)</f>
        <v>24315</v>
      </c>
      <c r="X2226" s="11">
        <f t="shared" si="209"/>
        <v>2.4315000000000002</v>
      </c>
    </row>
    <row r="2227" spans="1:2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9">
        <f t="shared" si="205"/>
        <v>164.79651993355483</v>
      </c>
      <c r="Q2227" t="s">
        <v>8336</v>
      </c>
      <c r="R2227" t="s">
        <v>8354</v>
      </c>
      <c r="S2227" s="10">
        <f t="shared" si="206"/>
        <v>41873.583506944444</v>
      </c>
      <c r="T2227" s="10">
        <f t="shared" si="207"/>
        <v>41903.583506944444</v>
      </c>
      <c r="U2227" s="9">
        <f t="shared" si="208"/>
        <v>30</v>
      </c>
      <c r="V2227">
        <f>D2227*VLOOKUP(H2227,CURR,2)</f>
        <v>26880</v>
      </c>
      <c r="W2227">
        <f>E2227*VLOOKUP(H2227,CURR,2)</f>
        <v>253971.21280000001</v>
      </c>
      <c r="X2227" s="11">
        <f t="shared" si="209"/>
        <v>9.4483338095238096</v>
      </c>
    </row>
    <row r="2228" spans="1:2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9">
        <f t="shared" si="205"/>
        <v>60.820280373831778</v>
      </c>
      <c r="Q2228" t="s">
        <v>8336</v>
      </c>
      <c r="R2228" t="s">
        <v>8354</v>
      </c>
      <c r="S2228" s="10">
        <f t="shared" si="206"/>
        <v>42381.590532407405</v>
      </c>
      <c r="T2228" s="10">
        <f t="shared" si="207"/>
        <v>42411.999305555553</v>
      </c>
      <c r="U2228" s="9">
        <f t="shared" si="208"/>
        <v>30</v>
      </c>
      <c r="V2228">
        <f>D2228*VLOOKUP(H2228,CURR,2)</f>
        <v>18000</v>
      </c>
      <c r="W2228">
        <f>E2228*VLOOKUP(H2228,CURR,2)</f>
        <v>19523.310000000001</v>
      </c>
      <c r="X2228" s="11">
        <f t="shared" si="209"/>
        <v>1.0846283333333333</v>
      </c>
    </row>
    <row r="2229" spans="1:2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9">
        <f t="shared" si="205"/>
        <v>67.970099667774093</v>
      </c>
      <c r="Q2229" t="s">
        <v>8336</v>
      </c>
      <c r="R2229" t="s">
        <v>8354</v>
      </c>
      <c r="S2229" s="10">
        <f t="shared" si="206"/>
        <v>41561.599016203698</v>
      </c>
      <c r="T2229" s="10">
        <f t="shared" si="207"/>
        <v>41591.640682870369</v>
      </c>
      <c r="U2229" s="9">
        <f t="shared" si="208"/>
        <v>30</v>
      </c>
      <c r="V2229">
        <f>D2229*VLOOKUP(H2229,CURR,2)</f>
        <v>16640</v>
      </c>
      <c r="W2229">
        <f>E2229*VLOOKUP(H2229,CURR,2)</f>
        <v>26187.52</v>
      </c>
      <c r="X2229" s="11">
        <f t="shared" si="209"/>
        <v>1.5737692307692308</v>
      </c>
    </row>
    <row r="2230" spans="1:2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9">
        <f t="shared" si="205"/>
        <v>81.561805555555551</v>
      </c>
      <c r="Q2230" t="s">
        <v>8336</v>
      </c>
      <c r="R2230" t="s">
        <v>8354</v>
      </c>
      <c r="S2230" s="10">
        <f t="shared" si="206"/>
        <v>42202.069861111107</v>
      </c>
      <c r="T2230" s="10">
        <f t="shared" si="207"/>
        <v>42232.069861111107</v>
      </c>
      <c r="U2230" s="9">
        <f t="shared" si="208"/>
        <v>30</v>
      </c>
      <c r="V2230">
        <f>D2230*VLOOKUP(H2230,CURR,2)</f>
        <v>1130</v>
      </c>
      <c r="W2230">
        <f>E2230*VLOOKUP(H2230,CURR,2)</f>
        <v>13271.736999999999</v>
      </c>
      <c r="X2230" s="11">
        <f t="shared" si="209"/>
        <v>11.744899999999999</v>
      </c>
    </row>
    <row r="2231" spans="1:2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9">
        <f t="shared" si="205"/>
        <v>25.42547309833024</v>
      </c>
      <c r="Q2231" t="s">
        <v>8336</v>
      </c>
      <c r="R2231" t="s">
        <v>8354</v>
      </c>
      <c r="S2231" s="10">
        <f t="shared" si="206"/>
        <v>41484.455914351849</v>
      </c>
      <c r="T2231" s="10">
        <f t="shared" si="207"/>
        <v>41519.958333333328</v>
      </c>
      <c r="U2231" s="9">
        <f t="shared" si="208"/>
        <v>35</v>
      </c>
      <c r="V2231">
        <f>D2231*VLOOKUP(H2231,CURR,2)</f>
        <v>8012</v>
      </c>
      <c r="W2231">
        <f>E2231*VLOOKUP(H2231,CURR,2)</f>
        <v>13704.33</v>
      </c>
      <c r="X2231" s="11">
        <f t="shared" si="209"/>
        <v>1.7104755366949576</v>
      </c>
    </row>
    <row r="2232" spans="1:2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9">
        <f t="shared" si="205"/>
        <v>21.497991967871485</v>
      </c>
      <c r="Q2232" t="s">
        <v>8336</v>
      </c>
      <c r="R2232" t="s">
        <v>8354</v>
      </c>
      <c r="S2232" s="10">
        <f t="shared" si="206"/>
        <v>41724.672766203701</v>
      </c>
      <c r="T2232" s="10">
        <f t="shared" si="207"/>
        <v>41754.672766203701</v>
      </c>
      <c r="U2232" s="9">
        <f t="shared" si="208"/>
        <v>30</v>
      </c>
      <c r="V2232">
        <f>D2232*VLOOKUP(H2232,CURR,2)</f>
        <v>8500</v>
      </c>
      <c r="W2232">
        <f>E2232*VLOOKUP(H2232,CURR,2)</f>
        <v>10706</v>
      </c>
      <c r="X2232" s="11">
        <f t="shared" si="209"/>
        <v>1.2595294117647058</v>
      </c>
    </row>
    <row r="2233" spans="1:2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9">
        <f t="shared" si="205"/>
        <v>27.226630727762803</v>
      </c>
      <c r="Q2233" t="s">
        <v>8336</v>
      </c>
      <c r="R2233" t="s">
        <v>8354</v>
      </c>
      <c r="S2233" s="10">
        <f t="shared" si="206"/>
        <v>41423.702557870369</v>
      </c>
      <c r="T2233" s="10">
        <f t="shared" si="207"/>
        <v>41450</v>
      </c>
      <c r="U2233" s="9">
        <f t="shared" si="208"/>
        <v>26</v>
      </c>
      <c r="V2233">
        <f>D2233*VLOOKUP(H2233,CURR,2)</f>
        <v>2500</v>
      </c>
      <c r="W2233">
        <f>E2233*VLOOKUP(H2233,CURR,2)</f>
        <v>30303.24</v>
      </c>
      <c r="X2233" s="11">
        <f t="shared" si="209"/>
        <v>12.121296000000001</v>
      </c>
    </row>
    <row r="2234" spans="1:2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9">
        <f t="shared" si="205"/>
        <v>25.091093117408906</v>
      </c>
      <c r="Q2234" t="s">
        <v>8336</v>
      </c>
      <c r="R2234" t="s">
        <v>8354</v>
      </c>
      <c r="S2234" s="10">
        <f t="shared" si="206"/>
        <v>41806.585740740738</v>
      </c>
      <c r="T2234" s="10">
        <f t="shared" si="207"/>
        <v>41838.916666666664</v>
      </c>
      <c r="U2234" s="9">
        <f t="shared" si="208"/>
        <v>32</v>
      </c>
      <c r="V2234">
        <f>D2234*VLOOKUP(H2234,CURR,2)</f>
        <v>5000</v>
      </c>
      <c r="W2234">
        <f>E2234*VLOOKUP(H2234,CURR,2)</f>
        <v>24790</v>
      </c>
      <c r="X2234" s="11">
        <f t="shared" si="209"/>
        <v>4.9580000000000002</v>
      </c>
    </row>
    <row r="2235" spans="1:2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9">
        <f t="shared" si="205"/>
        <v>21.230179028132991</v>
      </c>
      <c r="Q2235" t="s">
        <v>8336</v>
      </c>
      <c r="R2235" t="s">
        <v>8354</v>
      </c>
      <c r="S2235" s="10">
        <f t="shared" si="206"/>
        <v>42331.170590277776</v>
      </c>
      <c r="T2235" s="10">
        <f t="shared" si="207"/>
        <v>42351.791666666664</v>
      </c>
      <c r="U2235" s="9">
        <f t="shared" si="208"/>
        <v>20</v>
      </c>
      <c r="V2235">
        <f>D2235*VLOOKUP(H2235,CURR,2)</f>
        <v>3200</v>
      </c>
      <c r="W2235">
        <f>E2235*VLOOKUP(H2235,CURR,2)</f>
        <v>10625.28</v>
      </c>
      <c r="X2235" s="11">
        <f t="shared" si="209"/>
        <v>3.3204000000000002</v>
      </c>
    </row>
    <row r="2236" spans="1:2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9">
        <f t="shared" si="205"/>
        <v>41.607142857142854</v>
      </c>
      <c r="Q2236" t="s">
        <v>8336</v>
      </c>
      <c r="R2236" t="s">
        <v>8354</v>
      </c>
      <c r="S2236" s="10">
        <f t="shared" si="206"/>
        <v>42710.616284722222</v>
      </c>
      <c r="T2236" s="10">
        <f t="shared" si="207"/>
        <v>42740.616284722222</v>
      </c>
      <c r="U2236" s="9">
        <f t="shared" si="208"/>
        <v>30</v>
      </c>
      <c r="V2236">
        <f>D2236*VLOOKUP(H2236,CURR,2)</f>
        <v>100</v>
      </c>
      <c r="W2236">
        <f>E2236*VLOOKUP(H2236,CURR,2)</f>
        <v>1165</v>
      </c>
      <c r="X2236" s="11">
        <f t="shared" si="209"/>
        <v>11.65</v>
      </c>
    </row>
    <row r="2237" spans="1:2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9">
        <f t="shared" si="205"/>
        <v>135.58503401360545</v>
      </c>
      <c r="Q2237" t="s">
        <v>8336</v>
      </c>
      <c r="R2237" t="s">
        <v>8354</v>
      </c>
      <c r="S2237" s="10">
        <f t="shared" si="206"/>
        <v>42061.813784722217</v>
      </c>
      <c r="T2237" s="10">
        <f t="shared" si="207"/>
        <v>42091.772118055553</v>
      </c>
      <c r="U2237" s="9">
        <f t="shared" si="208"/>
        <v>29</v>
      </c>
      <c r="V2237">
        <f>D2237*VLOOKUP(H2237,CURR,2)</f>
        <v>9880</v>
      </c>
      <c r="W2237">
        <f>E2237*VLOOKUP(H2237,CURR,2)</f>
        <v>15147.56</v>
      </c>
      <c r="X2237" s="11">
        <f t="shared" si="209"/>
        <v>1.5331538461538461</v>
      </c>
    </row>
    <row r="2238" spans="1:2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9">
        <f t="shared" si="205"/>
        <v>22.116176470588236</v>
      </c>
      <c r="Q2238" t="s">
        <v>8336</v>
      </c>
      <c r="R2238" t="s">
        <v>8354</v>
      </c>
      <c r="S2238" s="10">
        <f t="shared" si="206"/>
        <v>42371.408831018511</v>
      </c>
      <c r="T2238" s="10">
        <f t="shared" si="207"/>
        <v>42401.408831018511</v>
      </c>
      <c r="U2238" s="9">
        <f t="shared" si="208"/>
        <v>30</v>
      </c>
      <c r="V2238">
        <f>D2238*VLOOKUP(H2238,CURR,2)</f>
        <v>2800</v>
      </c>
      <c r="W2238">
        <f>E2238*VLOOKUP(H2238,CURR,2)</f>
        <v>15039</v>
      </c>
      <c r="X2238" s="11">
        <f t="shared" si="209"/>
        <v>5.3710714285714287</v>
      </c>
    </row>
    <row r="2239" spans="1:2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9">
        <f t="shared" si="205"/>
        <v>64.625635808748726</v>
      </c>
      <c r="Q2239" t="s">
        <v>8336</v>
      </c>
      <c r="R2239" t="s">
        <v>8354</v>
      </c>
      <c r="S2239" s="10">
        <f t="shared" si="206"/>
        <v>41914.794942129629</v>
      </c>
      <c r="T2239" s="10">
        <f t="shared" si="207"/>
        <v>41955.124305555553</v>
      </c>
      <c r="U2239" s="9">
        <f t="shared" si="208"/>
        <v>40</v>
      </c>
      <c r="V2239">
        <f>D2239*VLOOKUP(H2239,CURR,2)</f>
        <v>18000</v>
      </c>
      <c r="W2239">
        <f>E2239*VLOOKUP(H2239,CURR,2)</f>
        <v>63527</v>
      </c>
      <c r="X2239" s="11">
        <f t="shared" si="209"/>
        <v>3.5292777777777777</v>
      </c>
    </row>
    <row r="2240" spans="1:2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9">
        <f t="shared" si="205"/>
        <v>69.569620253164558</v>
      </c>
      <c r="Q2240" t="s">
        <v>8336</v>
      </c>
      <c r="R2240" t="s">
        <v>8354</v>
      </c>
      <c r="S2240" s="10">
        <f t="shared" si="206"/>
        <v>42774.41337962963</v>
      </c>
      <c r="T2240" s="10">
        <f t="shared" si="207"/>
        <v>42804.41337962963</v>
      </c>
      <c r="U2240" s="9">
        <f t="shared" si="208"/>
        <v>30</v>
      </c>
      <c r="V2240">
        <f>D2240*VLOOKUP(H2240,CURR,2)</f>
        <v>4520</v>
      </c>
      <c r="W2240">
        <f>E2240*VLOOKUP(H2240,CURR,2)</f>
        <v>6210.48</v>
      </c>
      <c r="X2240" s="11">
        <f t="shared" si="209"/>
        <v>1.3739999999999999</v>
      </c>
    </row>
    <row r="2241" spans="1:2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9">
        <f t="shared" si="205"/>
        <v>75.133028169014082</v>
      </c>
      <c r="Q2241" t="s">
        <v>8336</v>
      </c>
      <c r="R2241" t="s">
        <v>8354</v>
      </c>
      <c r="S2241" s="10">
        <f t="shared" si="206"/>
        <v>41572.750162037039</v>
      </c>
      <c r="T2241" s="10">
        <f t="shared" si="207"/>
        <v>41608.959722222222</v>
      </c>
      <c r="U2241" s="9">
        <f t="shared" si="208"/>
        <v>36</v>
      </c>
      <c r="V2241">
        <f>D2241*VLOOKUP(H2241,CURR,2)</f>
        <v>25000</v>
      </c>
      <c r="W2241">
        <f>E2241*VLOOKUP(H2241,CURR,2)</f>
        <v>32006.67</v>
      </c>
      <c r="X2241" s="11">
        <f t="shared" si="209"/>
        <v>1.2802667999999999</v>
      </c>
    </row>
    <row r="2242" spans="1:2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9">
        <f t="shared" si="205"/>
        <v>140.97916666666666</v>
      </c>
      <c r="Q2242" t="s">
        <v>8336</v>
      </c>
      <c r="R2242" t="s">
        <v>8354</v>
      </c>
      <c r="S2242" s="10">
        <f t="shared" si="206"/>
        <v>42452.617407407401</v>
      </c>
      <c r="T2242" s="10">
        <f t="shared" si="207"/>
        <v>42482.617407407401</v>
      </c>
      <c r="U2242" s="9">
        <f t="shared" si="208"/>
        <v>30</v>
      </c>
      <c r="V2242">
        <f>D2242*VLOOKUP(H2242,CURR,2)</f>
        <v>5000</v>
      </c>
      <c r="W2242">
        <f>E2242*VLOOKUP(H2242,CURR,2)</f>
        <v>13534</v>
      </c>
      <c r="X2242" s="11">
        <f t="shared" si="209"/>
        <v>2.7067999999999999</v>
      </c>
    </row>
    <row r="2243" spans="1:2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E2243/D2243*100</f>
        <v>806.4</v>
      </c>
      <c r="P2243" s="9">
        <f t="shared" ref="P2243:P2306" si="211">E2243/L2243</f>
        <v>49.472392638036808</v>
      </c>
      <c r="Q2243" t="s">
        <v>8336</v>
      </c>
      <c r="R2243" t="s">
        <v>8354</v>
      </c>
      <c r="S2243" s="10">
        <f t="shared" ref="S2243:S2306" si="212">(J2243/86400)+25569+(-5/24)</f>
        <v>42766.619212962956</v>
      </c>
      <c r="T2243" s="10">
        <f t="shared" ref="T2243:T2306" si="213">(I2243/86400)+25569+(-5/24)</f>
        <v>42796.619212962956</v>
      </c>
      <c r="U2243" s="9">
        <f t="shared" ref="U2243:U2306" si="214">INT(T2243-S2243)</f>
        <v>30</v>
      </c>
      <c r="V2243">
        <f>D2243*VLOOKUP(H2243,CURR,2)</f>
        <v>1280</v>
      </c>
      <c r="W2243">
        <f>E2243*VLOOKUP(H2243,CURR,2)</f>
        <v>10321.92</v>
      </c>
      <c r="X2243" s="11">
        <f t="shared" ref="X2243:X2306" si="215">W2243/V2243</f>
        <v>8.0640000000000001</v>
      </c>
    </row>
    <row r="2244" spans="1:2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9">
        <f t="shared" si="211"/>
        <v>53.865251485148519</v>
      </c>
      <c r="Q2244" t="s">
        <v>8336</v>
      </c>
      <c r="R2244" t="s">
        <v>8354</v>
      </c>
      <c r="S2244" s="10">
        <f t="shared" si="212"/>
        <v>41569.367280092592</v>
      </c>
      <c r="T2244" s="10">
        <f t="shared" si="213"/>
        <v>41604.918055555558</v>
      </c>
      <c r="U2244" s="9">
        <f t="shared" si="214"/>
        <v>35</v>
      </c>
      <c r="V2244">
        <f>D2244*VLOOKUP(H2244,CURR,2)</f>
        <v>10000</v>
      </c>
      <c r="W2244">
        <f>E2244*VLOOKUP(H2244,CURR,2)</f>
        <v>136009.76</v>
      </c>
      <c r="X2244" s="11">
        <f t="shared" si="215"/>
        <v>13.600976000000001</v>
      </c>
    </row>
    <row r="2245" spans="1:2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9">
        <f t="shared" si="211"/>
        <v>4.5712530712530715</v>
      </c>
      <c r="Q2245" t="s">
        <v>8336</v>
      </c>
      <c r="R2245" t="s">
        <v>8354</v>
      </c>
      <c r="S2245" s="10">
        <f t="shared" si="212"/>
        <v>42800.542708333327</v>
      </c>
      <c r="T2245" s="10">
        <f t="shared" si="213"/>
        <v>42806.916666666664</v>
      </c>
      <c r="U2245" s="9">
        <f t="shared" si="214"/>
        <v>6</v>
      </c>
      <c r="V2245">
        <f>D2245*VLOOKUP(H2245,CURR,2)</f>
        <v>1</v>
      </c>
      <c r="W2245">
        <f>E2245*VLOOKUP(H2245,CURR,2)</f>
        <v>9302.5</v>
      </c>
      <c r="X2245" s="11">
        <f t="shared" si="215"/>
        <v>9302.5</v>
      </c>
    </row>
    <row r="2246" spans="1:2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9">
        <f t="shared" si="211"/>
        <v>65.00344827586207</v>
      </c>
      <c r="Q2246" t="s">
        <v>8336</v>
      </c>
      <c r="R2246" t="s">
        <v>8354</v>
      </c>
      <c r="S2246" s="10">
        <f t="shared" si="212"/>
        <v>42647.610486111109</v>
      </c>
      <c r="T2246" s="10">
        <f t="shared" si="213"/>
        <v>42659.645833333336</v>
      </c>
      <c r="U2246" s="9">
        <f t="shared" si="214"/>
        <v>12</v>
      </c>
      <c r="V2246">
        <f>D2246*VLOOKUP(H2246,CURR,2)</f>
        <v>5000</v>
      </c>
      <c r="W2246">
        <f>E2246*VLOOKUP(H2246,CURR,2)</f>
        <v>18851</v>
      </c>
      <c r="X2246" s="11">
        <f t="shared" si="215"/>
        <v>3.7702</v>
      </c>
    </row>
    <row r="2247" spans="1:2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9">
        <f t="shared" si="211"/>
        <v>53.475252525252522</v>
      </c>
      <c r="Q2247" t="s">
        <v>8336</v>
      </c>
      <c r="R2247" t="s">
        <v>8354</v>
      </c>
      <c r="S2247" s="10">
        <f t="shared" si="212"/>
        <v>41660.500196759254</v>
      </c>
      <c r="T2247" s="10">
        <f t="shared" si="213"/>
        <v>41691.541666666664</v>
      </c>
      <c r="U2247" s="9">
        <f t="shared" si="214"/>
        <v>31</v>
      </c>
      <c r="V2247">
        <f>D2247*VLOOKUP(H2247,CURR,2)</f>
        <v>4000</v>
      </c>
      <c r="W2247">
        <f>E2247*VLOOKUP(H2247,CURR,2)</f>
        <v>105881</v>
      </c>
      <c r="X2247" s="11">
        <f t="shared" si="215"/>
        <v>26.47025</v>
      </c>
    </row>
    <row r="2248" spans="1:2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9">
        <f t="shared" si="211"/>
        <v>43.912280701754383</v>
      </c>
      <c r="Q2248" t="s">
        <v>8336</v>
      </c>
      <c r="R2248" t="s">
        <v>8354</v>
      </c>
      <c r="S2248" s="10">
        <f t="shared" si="212"/>
        <v>42221.583449074074</v>
      </c>
      <c r="T2248" s="10">
        <f t="shared" si="213"/>
        <v>42251.583449074074</v>
      </c>
      <c r="U2248" s="9">
        <f t="shared" si="214"/>
        <v>30</v>
      </c>
      <c r="V2248">
        <f>D2248*VLOOKUP(H2248,CURR,2)</f>
        <v>3200</v>
      </c>
      <c r="W2248">
        <f>E2248*VLOOKUP(H2248,CURR,2)</f>
        <v>3203.84</v>
      </c>
      <c r="X2248" s="11">
        <f t="shared" si="215"/>
        <v>1.0012000000000001</v>
      </c>
    </row>
    <row r="2249" spans="1:2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9">
        <f t="shared" si="211"/>
        <v>50.852631578947367</v>
      </c>
      <c r="Q2249" t="s">
        <v>8336</v>
      </c>
      <c r="R2249" t="s">
        <v>8354</v>
      </c>
      <c r="S2249" s="10">
        <f t="shared" si="212"/>
        <v>42200.457928240743</v>
      </c>
      <c r="T2249" s="10">
        <f t="shared" si="213"/>
        <v>42214.457928240743</v>
      </c>
      <c r="U2249" s="9">
        <f t="shared" si="214"/>
        <v>14</v>
      </c>
      <c r="V2249">
        <f>D2249*VLOOKUP(H2249,CURR,2)</f>
        <v>18500</v>
      </c>
      <c r="W2249">
        <f>E2249*VLOOKUP(H2249,CURR,2)</f>
        <v>19324</v>
      </c>
      <c r="X2249" s="11">
        <f t="shared" si="215"/>
        <v>1.0445405405405406</v>
      </c>
    </row>
    <row r="2250" spans="1:2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9">
        <f t="shared" si="211"/>
        <v>58.6328125</v>
      </c>
      <c r="Q2250" t="s">
        <v>8336</v>
      </c>
      <c r="R2250" t="s">
        <v>8354</v>
      </c>
      <c r="S2250" s="10">
        <f t="shared" si="212"/>
        <v>42688.667569444442</v>
      </c>
      <c r="T2250" s="10">
        <f t="shared" si="213"/>
        <v>42718.667569444442</v>
      </c>
      <c r="U2250" s="9">
        <f t="shared" si="214"/>
        <v>30</v>
      </c>
      <c r="V2250">
        <f>D2250*VLOOKUP(H2250,CURR,2)</f>
        <v>8960</v>
      </c>
      <c r="W2250">
        <f>E2250*VLOOKUP(H2250,CURR,2)</f>
        <v>9606.4</v>
      </c>
      <c r="X2250" s="11">
        <f t="shared" si="215"/>
        <v>1.0721428571428571</v>
      </c>
    </row>
    <row r="2251" spans="1:2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9">
        <f t="shared" si="211"/>
        <v>32.81666666666667</v>
      </c>
      <c r="Q2251" t="s">
        <v>8336</v>
      </c>
      <c r="R2251" t="s">
        <v>8354</v>
      </c>
      <c r="S2251" s="10">
        <f t="shared" si="212"/>
        <v>41336.49496527778</v>
      </c>
      <c r="T2251" s="10">
        <f t="shared" si="213"/>
        <v>41366.453298611108</v>
      </c>
      <c r="U2251" s="9">
        <f t="shared" si="214"/>
        <v>29</v>
      </c>
      <c r="V2251">
        <f>D2251*VLOOKUP(H2251,CURR,2)</f>
        <v>3500</v>
      </c>
      <c r="W2251">
        <f>E2251*VLOOKUP(H2251,CURR,2)</f>
        <v>5907</v>
      </c>
      <c r="X2251" s="11">
        <f t="shared" si="215"/>
        <v>1.6877142857142857</v>
      </c>
    </row>
    <row r="2252" spans="1:2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9">
        <f t="shared" si="211"/>
        <v>426.93169877408059</v>
      </c>
      <c r="Q2252" t="s">
        <v>8336</v>
      </c>
      <c r="R2252" t="s">
        <v>8354</v>
      </c>
      <c r="S2252" s="10">
        <f t="shared" si="212"/>
        <v>42676.7971412037</v>
      </c>
      <c r="T2252" s="10">
        <f t="shared" si="213"/>
        <v>42706.838807870365</v>
      </c>
      <c r="U2252" s="9">
        <f t="shared" si="214"/>
        <v>30</v>
      </c>
      <c r="V2252">
        <f>D2252*VLOOKUP(H2252,CURR,2)</f>
        <v>25000</v>
      </c>
      <c r="W2252">
        <f>E2252*VLOOKUP(H2252,CURR,2)</f>
        <v>243778</v>
      </c>
      <c r="X2252" s="11">
        <f t="shared" si="215"/>
        <v>9.7511200000000002</v>
      </c>
    </row>
    <row r="2253" spans="1:2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9">
        <f t="shared" si="211"/>
        <v>23.808729166666669</v>
      </c>
      <c r="Q2253" t="s">
        <v>8336</v>
      </c>
      <c r="R2253" t="s">
        <v>8354</v>
      </c>
      <c r="S2253" s="10">
        <f t="shared" si="212"/>
        <v>41846.137465277774</v>
      </c>
      <c r="T2253" s="10">
        <f t="shared" si="213"/>
        <v>41867.137465277774</v>
      </c>
      <c r="U2253" s="9">
        <f t="shared" si="214"/>
        <v>21</v>
      </c>
      <c r="V2253">
        <f>D2253*VLOOKUP(H2253,CURR,2)</f>
        <v>8500</v>
      </c>
      <c r="W2253">
        <f>E2253*VLOOKUP(H2253,CURR,2)</f>
        <v>11428.19</v>
      </c>
      <c r="X2253" s="11">
        <f t="shared" si="215"/>
        <v>1.3444929411764706</v>
      </c>
    </row>
    <row r="2254" spans="1:2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9">
        <f t="shared" si="211"/>
        <v>98.413654618473899</v>
      </c>
      <c r="Q2254" t="s">
        <v>8336</v>
      </c>
      <c r="R2254" t="s">
        <v>8354</v>
      </c>
      <c r="S2254" s="10">
        <f t="shared" si="212"/>
        <v>42573.119652777772</v>
      </c>
      <c r="T2254" s="10">
        <f t="shared" si="213"/>
        <v>42588.119652777772</v>
      </c>
      <c r="U2254" s="9">
        <f t="shared" si="214"/>
        <v>15</v>
      </c>
      <c r="V2254">
        <f>D2254*VLOOKUP(H2254,CURR,2)</f>
        <v>10169.999999999998</v>
      </c>
      <c r="W2254">
        <f>E2254*VLOOKUP(H2254,CURR,2)</f>
        <v>27690.649999999998</v>
      </c>
      <c r="X2254" s="11">
        <f t="shared" si="215"/>
        <v>2.722777777777778</v>
      </c>
    </row>
    <row r="2255" spans="1:2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9">
        <f t="shared" si="211"/>
        <v>107.32142857142857</v>
      </c>
      <c r="Q2255" t="s">
        <v>8336</v>
      </c>
      <c r="R2255" t="s">
        <v>8354</v>
      </c>
      <c r="S2255" s="10">
        <f t="shared" si="212"/>
        <v>42296.422997685186</v>
      </c>
      <c r="T2255" s="10">
        <f t="shared" si="213"/>
        <v>42326.46466435185</v>
      </c>
      <c r="U2255" s="9">
        <f t="shared" si="214"/>
        <v>30</v>
      </c>
      <c r="V2255">
        <f>D2255*VLOOKUP(H2255,CURR,2)</f>
        <v>8000</v>
      </c>
      <c r="W2255">
        <f>E2255*VLOOKUP(H2255,CURR,2)</f>
        <v>9015</v>
      </c>
      <c r="X2255" s="11">
        <f t="shared" si="215"/>
        <v>1.1268750000000001</v>
      </c>
    </row>
    <row r="2256" spans="1:2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9">
        <f t="shared" si="211"/>
        <v>11.67005076142132</v>
      </c>
      <c r="Q2256" t="s">
        <v>8336</v>
      </c>
      <c r="R2256" t="s">
        <v>8354</v>
      </c>
      <c r="S2256" s="10">
        <f t="shared" si="212"/>
        <v>42752.439444444441</v>
      </c>
      <c r="T2256" s="10">
        <f t="shared" si="213"/>
        <v>42759.439444444441</v>
      </c>
      <c r="U2256" s="9">
        <f t="shared" si="214"/>
        <v>7</v>
      </c>
      <c r="V2256">
        <f>D2256*VLOOKUP(H2256,CURR,2)</f>
        <v>500</v>
      </c>
      <c r="W2256">
        <f>E2256*VLOOKUP(H2256,CURR,2)</f>
        <v>2299</v>
      </c>
      <c r="X2256" s="11">
        <f t="shared" si="215"/>
        <v>4.5979999999999999</v>
      </c>
    </row>
    <row r="2257" spans="1:2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9">
        <f t="shared" si="211"/>
        <v>41.782287822878232</v>
      </c>
      <c r="Q2257" t="s">
        <v>8336</v>
      </c>
      <c r="R2257" t="s">
        <v>8354</v>
      </c>
      <c r="S2257" s="10">
        <f t="shared" si="212"/>
        <v>42467.743645833332</v>
      </c>
      <c r="T2257" s="10">
        <f t="shared" si="213"/>
        <v>42497.743645833332</v>
      </c>
      <c r="U2257" s="9">
        <f t="shared" si="214"/>
        <v>30</v>
      </c>
      <c r="V2257">
        <f>D2257*VLOOKUP(H2257,CURR,2)</f>
        <v>3950</v>
      </c>
      <c r="W2257">
        <f>E2257*VLOOKUP(H2257,CURR,2)</f>
        <v>11323</v>
      </c>
      <c r="X2257" s="11">
        <f t="shared" si="215"/>
        <v>2.8665822784810127</v>
      </c>
    </row>
    <row r="2258" spans="1:2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9">
        <f t="shared" si="211"/>
        <v>21.38</v>
      </c>
      <c r="Q2258" t="s">
        <v>8336</v>
      </c>
      <c r="R2258" t="s">
        <v>8354</v>
      </c>
      <c r="S2258" s="10">
        <f t="shared" si="212"/>
        <v>42682.243587962956</v>
      </c>
      <c r="T2258" s="10">
        <f t="shared" si="213"/>
        <v>42696.243587962956</v>
      </c>
      <c r="U2258" s="9">
        <f t="shared" si="214"/>
        <v>14</v>
      </c>
      <c r="V2258">
        <f>D2258*VLOOKUP(H2258,CURR,2)</f>
        <v>614.4</v>
      </c>
      <c r="W2258">
        <f>E2258*VLOOKUP(H2258,CURR,2)</f>
        <v>1368.32</v>
      </c>
      <c r="X2258" s="11">
        <f t="shared" si="215"/>
        <v>2.2270833333333333</v>
      </c>
    </row>
    <row r="2259" spans="1:2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9">
        <f t="shared" si="211"/>
        <v>94.103550295857985</v>
      </c>
      <c r="Q2259" t="s">
        <v>8336</v>
      </c>
      <c r="R2259" t="s">
        <v>8354</v>
      </c>
      <c r="S2259" s="10">
        <f t="shared" si="212"/>
        <v>42505.728344907409</v>
      </c>
      <c r="T2259" s="10">
        <f t="shared" si="213"/>
        <v>42540.749999999993</v>
      </c>
      <c r="U2259" s="9">
        <f t="shared" si="214"/>
        <v>35</v>
      </c>
      <c r="V2259">
        <f>D2259*VLOOKUP(H2259,CURR,2)</f>
        <v>3200</v>
      </c>
      <c r="W2259">
        <f>E2259*VLOOKUP(H2259,CURR,2)</f>
        <v>20356.48</v>
      </c>
      <c r="X2259" s="11">
        <f t="shared" si="215"/>
        <v>6.3613999999999997</v>
      </c>
    </row>
    <row r="2260" spans="1:2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9">
        <f t="shared" si="211"/>
        <v>15.721951219512196</v>
      </c>
      <c r="Q2260" t="s">
        <v>8336</v>
      </c>
      <c r="R2260" t="s">
        <v>8354</v>
      </c>
      <c r="S2260" s="10">
        <f t="shared" si="212"/>
        <v>42136.542673611104</v>
      </c>
      <c r="T2260" s="10">
        <f t="shared" si="213"/>
        <v>42166.542673611104</v>
      </c>
      <c r="U2260" s="9">
        <f t="shared" si="214"/>
        <v>30</v>
      </c>
      <c r="V2260">
        <f>D2260*VLOOKUP(H2260,CURR,2)</f>
        <v>2200</v>
      </c>
      <c r="W2260">
        <f>E2260*VLOOKUP(H2260,CURR,2)</f>
        <v>3223</v>
      </c>
      <c r="X2260" s="11">
        <f t="shared" si="215"/>
        <v>1.4650000000000001</v>
      </c>
    </row>
    <row r="2261" spans="1:2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9">
        <f t="shared" si="211"/>
        <v>90.635922330097088</v>
      </c>
      <c r="Q2261" t="s">
        <v>8336</v>
      </c>
      <c r="R2261" t="s">
        <v>8354</v>
      </c>
      <c r="S2261" s="10">
        <f t="shared" si="212"/>
        <v>42702.59648148148</v>
      </c>
      <c r="T2261" s="10">
        <f t="shared" si="213"/>
        <v>42712.59648148148</v>
      </c>
      <c r="U2261" s="9">
        <f t="shared" si="214"/>
        <v>10</v>
      </c>
      <c r="V2261">
        <f>D2261*VLOOKUP(H2261,CURR,2)</f>
        <v>1280</v>
      </c>
      <c r="W2261">
        <f>E2261*VLOOKUP(H2261,CURR,2)</f>
        <v>23898.880000000001</v>
      </c>
      <c r="X2261" s="11">
        <f t="shared" si="215"/>
        <v>18.670999999999999</v>
      </c>
    </row>
    <row r="2262" spans="1:2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9">
        <f t="shared" si="211"/>
        <v>97.297619047619051</v>
      </c>
      <c r="Q2262" t="s">
        <v>8336</v>
      </c>
      <c r="R2262" t="s">
        <v>8354</v>
      </c>
      <c r="S2262" s="10">
        <f t="shared" si="212"/>
        <v>41694.808449074073</v>
      </c>
      <c r="T2262" s="10">
        <f t="shared" si="213"/>
        <v>41724.766782407409</v>
      </c>
      <c r="U2262" s="9">
        <f t="shared" si="214"/>
        <v>29</v>
      </c>
      <c r="V2262">
        <f>D2262*VLOOKUP(H2262,CURR,2)</f>
        <v>2500</v>
      </c>
      <c r="W2262">
        <f>E2262*VLOOKUP(H2262,CURR,2)</f>
        <v>8173</v>
      </c>
      <c r="X2262" s="11">
        <f t="shared" si="215"/>
        <v>3.2692000000000001</v>
      </c>
    </row>
    <row r="2263" spans="1:2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9">
        <f t="shared" si="211"/>
        <v>37.11904761904762</v>
      </c>
      <c r="Q2263" t="s">
        <v>8336</v>
      </c>
      <c r="R2263" t="s">
        <v>8354</v>
      </c>
      <c r="S2263" s="10">
        <f t="shared" si="212"/>
        <v>42759.516435185178</v>
      </c>
      <c r="T2263" s="10">
        <f t="shared" si="213"/>
        <v>42780.516435185178</v>
      </c>
      <c r="U2263" s="9">
        <f t="shared" si="214"/>
        <v>21</v>
      </c>
      <c r="V2263">
        <f>D2263*VLOOKUP(H2263,CURR,2)</f>
        <v>720</v>
      </c>
      <c r="W2263">
        <f>E2263*VLOOKUP(H2263,CURR,2)</f>
        <v>5612.4</v>
      </c>
      <c r="X2263" s="11">
        <f t="shared" si="215"/>
        <v>7.7949999999999999</v>
      </c>
    </row>
    <row r="2264" spans="1:2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9">
        <f t="shared" si="211"/>
        <v>28.104972375690608</v>
      </c>
      <c r="Q2264" t="s">
        <v>8336</v>
      </c>
      <c r="R2264" t="s">
        <v>8354</v>
      </c>
      <c r="S2264" s="10">
        <f t="shared" si="212"/>
        <v>41926.376828703702</v>
      </c>
      <c r="T2264" s="10">
        <f t="shared" si="213"/>
        <v>41960.791666666664</v>
      </c>
      <c r="U2264" s="9">
        <f t="shared" si="214"/>
        <v>34</v>
      </c>
      <c r="V2264">
        <f>D2264*VLOOKUP(H2264,CURR,2)</f>
        <v>3300</v>
      </c>
      <c r="W2264">
        <f>E2264*VLOOKUP(H2264,CURR,2)</f>
        <v>5087</v>
      </c>
      <c r="X2264" s="11">
        <f t="shared" si="215"/>
        <v>1.5415151515151515</v>
      </c>
    </row>
    <row r="2265" spans="1:2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9">
        <f t="shared" si="211"/>
        <v>144.43333333333334</v>
      </c>
      <c r="Q2265" t="s">
        <v>8336</v>
      </c>
      <c r="R2265" t="s">
        <v>8354</v>
      </c>
      <c r="S2265" s="10">
        <f t="shared" si="212"/>
        <v>42014.623993055553</v>
      </c>
      <c r="T2265" s="10">
        <f t="shared" si="213"/>
        <v>42035.623993055553</v>
      </c>
      <c r="U2265" s="9">
        <f t="shared" si="214"/>
        <v>21</v>
      </c>
      <c r="V2265">
        <f>D2265*VLOOKUP(H2265,CURR,2)</f>
        <v>825</v>
      </c>
      <c r="W2265">
        <f>E2265*VLOOKUP(H2265,CURR,2)</f>
        <v>953.26</v>
      </c>
      <c r="X2265" s="11">
        <f t="shared" si="215"/>
        <v>1.1554666666666666</v>
      </c>
    </row>
    <row r="2266" spans="1:2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9">
        <f t="shared" si="211"/>
        <v>24.274157303370785</v>
      </c>
      <c r="Q2266" t="s">
        <v>8336</v>
      </c>
      <c r="R2266" t="s">
        <v>8354</v>
      </c>
      <c r="S2266" s="10">
        <f t="shared" si="212"/>
        <v>42496.374004629623</v>
      </c>
      <c r="T2266" s="10">
        <f t="shared" si="213"/>
        <v>42512.916666666664</v>
      </c>
      <c r="U2266" s="9">
        <f t="shared" si="214"/>
        <v>16</v>
      </c>
      <c r="V2266">
        <f>D2266*VLOOKUP(H2266,CURR,2)</f>
        <v>6000</v>
      </c>
      <c r="W2266">
        <f>E2266*VLOOKUP(H2266,CURR,2)</f>
        <v>10802</v>
      </c>
      <c r="X2266" s="11">
        <f t="shared" si="215"/>
        <v>1.8003333333333333</v>
      </c>
    </row>
    <row r="2267" spans="1:2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9">
        <f t="shared" si="211"/>
        <v>35.117647058823529</v>
      </c>
      <c r="Q2267" t="s">
        <v>8336</v>
      </c>
      <c r="R2267" t="s">
        <v>8354</v>
      </c>
      <c r="S2267" s="10">
        <f t="shared" si="212"/>
        <v>42689.644756944443</v>
      </c>
      <c r="T2267" s="10">
        <f t="shared" si="213"/>
        <v>42696.644756944443</v>
      </c>
      <c r="U2267" s="9">
        <f t="shared" si="214"/>
        <v>7</v>
      </c>
      <c r="V2267">
        <f>D2267*VLOOKUP(H2267,CURR,2)</f>
        <v>256</v>
      </c>
      <c r="W2267">
        <f>E2267*VLOOKUP(H2267,CURR,2)</f>
        <v>764.16</v>
      </c>
      <c r="X2267" s="11">
        <f t="shared" si="215"/>
        <v>2.9849999999999999</v>
      </c>
    </row>
    <row r="2268" spans="1:2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9">
        <f t="shared" si="211"/>
        <v>24.762886597938145</v>
      </c>
      <c r="Q2268" t="s">
        <v>8336</v>
      </c>
      <c r="R2268" t="s">
        <v>8354</v>
      </c>
      <c r="S2268" s="10">
        <f t="shared" si="212"/>
        <v>42469.666574074072</v>
      </c>
      <c r="T2268" s="10">
        <f t="shared" si="213"/>
        <v>42486.874999999993</v>
      </c>
      <c r="U2268" s="9">
        <f t="shared" si="214"/>
        <v>17</v>
      </c>
      <c r="V2268">
        <f>D2268*VLOOKUP(H2268,CURR,2)</f>
        <v>1500</v>
      </c>
      <c r="W2268">
        <f>E2268*VLOOKUP(H2268,CURR,2)</f>
        <v>4804</v>
      </c>
      <c r="X2268" s="11">
        <f t="shared" si="215"/>
        <v>3.2026666666666666</v>
      </c>
    </row>
    <row r="2269" spans="1:2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9">
        <f t="shared" si="211"/>
        <v>188.37871287128712</v>
      </c>
      <c r="Q2269" t="s">
        <v>8336</v>
      </c>
      <c r="R2269" t="s">
        <v>8354</v>
      </c>
      <c r="S2269" s="10">
        <f t="shared" si="212"/>
        <v>41968.621493055551</v>
      </c>
      <c r="T2269" s="10">
        <f t="shared" si="213"/>
        <v>41993.833333333336</v>
      </c>
      <c r="U2269" s="9">
        <f t="shared" si="214"/>
        <v>25</v>
      </c>
      <c r="V2269">
        <f>D2269*VLOOKUP(H2269,CURR,2)</f>
        <v>20000</v>
      </c>
      <c r="W2269">
        <f>E2269*VLOOKUP(H2269,CURR,2)</f>
        <v>76105</v>
      </c>
      <c r="X2269" s="11">
        <f t="shared" si="215"/>
        <v>3.80525</v>
      </c>
    </row>
    <row r="2270" spans="1:2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9">
        <f t="shared" si="211"/>
        <v>148.08247422680412</v>
      </c>
      <c r="Q2270" t="s">
        <v>8336</v>
      </c>
      <c r="R2270" t="s">
        <v>8354</v>
      </c>
      <c r="S2270" s="10">
        <f t="shared" si="212"/>
        <v>42775.874016203707</v>
      </c>
      <c r="T2270" s="10">
        <f t="shared" si="213"/>
        <v>42805.874016203707</v>
      </c>
      <c r="U2270" s="9">
        <f t="shared" si="214"/>
        <v>30</v>
      </c>
      <c r="V2270">
        <f>D2270*VLOOKUP(H2270,CURR,2)</f>
        <v>28000</v>
      </c>
      <c r="W2270">
        <f>E2270*VLOOKUP(H2270,CURR,2)</f>
        <v>28728</v>
      </c>
      <c r="X2270" s="11">
        <f t="shared" si="215"/>
        <v>1.026</v>
      </c>
    </row>
    <row r="2271" spans="1:2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9">
        <f t="shared" si="211"/>
        <v>49.934589800443462</v>
      </c>
      <c r="Q2271" t="s">
        <v>8336</v>
      </c>
      <c r="R2271" t="s">
        <v>8354</v>
      </c>
      <c r="S2271" s="10">
        <f t="shared" si="212"/>
        <v>42776.496099537035</v>
      </c>
      <c r="T2271" s="10">
        <f t="shared" si="213"/>
        <v>42800.999999999993</v>
      </c>
      <c r="U2271" s="9">
        <f t="shared" si="214"/>
        <v>24</v>
      </c>
      <c r="V2271">
        <f>D2271*VLOOKUP(H2271,CURR,2)</f>
        <v>2500</v>
      </c>
      <c r="W2271">
        <f>E2271*VLOOKUP(H2271,CURR,2)</f>
        <v>45041</v>
      </c>
      <c r="X2271" s="11">
        <f t="shared" si="215"/>
        <v>18.016400000000001</v>
      </c>
    </row>
    <row r="2272" spans="1:2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9">
        <f t="shared" si="211"/>
        <v>107.82155688622754</v>
      </c>
      <c r="Q2272" t="s">
        <v>8336</v>
      </c>
      <c r="R2272" t="s">
        <v>8354</v>
      </c>
      <c r="S2272" s="10">
        <f t="shared" si="212"/>
        <v>42725.661030092589</v>
      </c>
      <c r="T2272" s="10">
        <f t="shared" si="213"/>
        <v>42745.707638888889</v>
      </c>
      <c r="U2272" s="9">
        <f t="shared" si="214"/>
        <v>20</v>
      </c>
      <c r="V2272">
        <f>D2272*VLOOKUP(H2272,CURR,2)</f>
        <v>25000</v>
      </c>
      <c r="W2272">
        <f>E2272*VLOOKUP(H2272,CURR,2)</f>
        <v>180062</v>
      </c>
      <c r="X2272" s="11">
        <f t="shared" si="215"/>
        <v>7.2024800000000004</v>
      </c>
    </row>
    <row r="2273" spans="1:2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9">
        <f t="shared" si="211"/>
        <v>42.63403614457831</v>
      </c>
      <c r="Q2273" t="s">
        <v>8336</v>
      </c>
      <c r="R2273" t="s">
        <v>8354</v>
      </c>
      <c r="S2273" s="10">
        <f t="shared" si="212"/>
        <v>42683.791712962957</v>
      </c>
      <c r="T2273" s="10">
        <f t="shared" si="213"/>
        <v>42713.791712962957</v>
      </c>
      <c r="U2273" s="9">
        <f t="shared" si="214"/>
        <v>30</v>
      </c>
      <c r="V2273">
        <f>D2273*VLOOKUP(H2273,CURR,2)</f>
        <v>20000</v>
      </c>
      <c r="W2273">
        <f>E2273*VLOOKUP(H2273,CURR,2)</f>
        <v>56618</v>
      </c>
      <c r="X2273" s="11">
        <f t="shared" si="215"/>
        <v>2.8309000000000002</v>
      </c>
    </row>
    <row r="2274" spans="1:2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9">
        <f t="shared" si="211"/>
        <v>14.370762711864407</v>
      </c>
      <c r="Q2274" t="s">
        <v>8336</v>
      </c>
      <c r="R2274" t="s">
        <v>8354</v>
      </c>
      <c r="S2274" s="10">
        <f t="shared" si="212"/>
        <v>42315.491157407407</v>
      </c>
      <c r="T2274" s="10">
        <f t="shared" si="213"/>
        <v>42345.491157407407</v>
      </c>
      <c r="U2274" s="9">
        <f t="shared" si="214"/>
        <v>30</v>
      </c>
      <c r="V2274">
        <f>D2274*VLOOKUP(H2274,CURR,2)</f>
        <v>1000</v>
      </c>
      <c r="W2274">
        <f>E2274*VLOOKUP(H2274,CURR,2)</f>
        <v>13566</v>
      </c>
      <c r="X2274" s="11">
        <f t="shared" si="215"/>
        <v>13.566000000000001</v>
      </c>
    </row>
    <row r="2275" spans="1:2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9">
        <f t="shared" si="211"/>
        <v>37.476190476190474</v>
      </c>
      <c r="Q2275" t="s">
        <v>8336</v>
      </c>
      <c r="R2275" t="s">
        <v>8354</v>
      </c>
      <c r="S2275" s="10">
        <f t="shared" si="212"/>
        <v>42781.340763888882</v>
      </c>
      <c r="T2275" s="10">
        <f t="shared" si="213"/>
        <v>42806.299097222225</v>
      </c>
      <c r="U2275" s="9">
        <f t="shared" si="214"/>
        <v>24</v>
      </c>
      <c r="V2275">
        <f>D2275*VLOOKUP(H2275,CURR,2)</f>
        <v>1900</v>
      </c>
      <c r="W2275">
        <f>E2275*VLOOKUP(H2275,CURR,2)</f>
        <v>4186.84</v>
      </c>
      <c r="X2275" s="11">
        <f t="shared" si="215"/>
        <v>2.2036000000000002</v>
      </c>
    </row>
    <row r="2276" spans="1:2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9">
        <f t="shared" si="211"/>
        <v>30.202020202020201</v>
      </c>
      <c r="Q2276" t="s">
        <v>8336</v>
      </c>
      <c r="R2276" t="s">
        <v>8354</v>
      </c>
      <c r="S2276" s="10">
        <f t="shared" si="212"/>
        <v>41663.292326388888</v>
      </c>
      <c r="T2276" s="10">
        <f t="shared" si="213"/>
        <v>41693.292326388888</v>
      </c>
      <c r="U2276" s="9">
        <f t="shared" si="214"/>
        <v>30</v>
      </c>
      <c r="V2276">
        <f>D2276*VLOOKUP(H2276,CURR,2)</f>
        <v>2500</v>
      </c>
      <c r="W2276">
        <f>E2276*VLOOKUP(H2276,CURR,2)</f>
        <v>2990</v>
      </c>
      <c r="X2276" s="11">
        <f t="shared" si="215"/>
        <v>1.196</v>
      </c>
    </row>
    <row r="2277" spans="1:2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9">
        <f t="shared" si="211"/>
        <v>33.550632911392405</v>
      </c>
      <c r="Q2277" t="s">
        <v>8336</v>
      </c>
      <c r="R2277" t="s">
        <v>8354</v>
      </c>
      <c r="S2277" s="10">
        <f t="shared" si="212"/>
        <v>41965.408321759256</v>
      </c>
      <c r="T2277" s="10">
        <f t="shared" si="213"/>
        <v>41995.408321759256</v>
      </c>
      <c r="U2277" s="9">
        <f t="shared" si="214"/>
        <v>30</v>
      </c>
      <c r="V2277">
        <f>D2277*VLOOKUP(H2277,CURR,2)</f>
        <v>832</v>
      </c>
      <c r="W2277">
        <f>E2277*VLOOKUP(H2277,CURR,2)</f>
        <v>3392.64</v>
      </c>
      <c r="X2277" s="11">
        <f t="shared" si="215"/>
        <v>4.0776923076923079</v>
      </c>
    </row>
    <row r="2278" spans="1:2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9">
        <f t="shared" si="211"/>
        <v>64.74666666666667</v>
      </c>
      <c r="Q2278" t="s">
        <v>8336</v>
      </c>
      <c r="R2278" t="s">
        <v>8354</v>
      </c>
      <c r="S2278" s="10">
        <f t="shared" si="212"/>
        <v>41614.443159722221</v>
      </c>
      <c r="T2278" s="10">
        <f t="shared" si="213"/>
        <v>41644.443159722221</v>
      </c>
      <c r="U2278" s="9">
        <f t="shared" si="214"/>
        <v>30</v>
      </c>
      <c r="V2278">
        <f>D2278*VLOOKUP(H2278,CURR,2)</f>
        <v>4589</v>
      </c>
      <c r="W2278">
        <f>E2278*VLOOKUP(H2278,CURR,2)</f>
        <v>4856</v>
      </c>
      <c r="X2278" s="11">
        <f t="shared" si="215"/>
        <v>1.0581826105905425</v>
      </c>
    </row>
    <row r="2279" spans="1:2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9">
        <f t="shared" si="211"/>
        <v>57.932367149758456</v>
      </c>
      <c r="Q2279" t="s">
        <v>8336</v>
      </c>
      <c r="R2279" t="s">
        <v>8354</v>
      </c>
      <c r="S2279" s="10">
        <f t="shared" si="212"/>
        <v>40936.470173611109</v>
      </c>
      <c r="T2279" s="10">
        <f t="shared" si="213"/>
        <v>40966.470173611109</v>
      </c>
      <c r="U2279" s="9">
        <f t="shared" si="214"/>
        <v>30</v>
      </c>
      <c r="V2279">
        <f>D2279*VLOOKUP(H2279,CURR,2)</f>
        <v>8500</v>
      </c>
      <c r="W2279">
        <f>E2279*VLOOKUP(H2279,CURR,2)</f>
        <v>11992</v>
      </c>
      <c r="X2279" s="11">
        <f t="shared" si="215"/>
        <v>1.4108235294117648</v>
      </c>
    </row>
    <row r="2280" spans="1:2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9">
        <f t="shared" si="211"/>
        <v>53.078431372549019</v>
      </c>
      <c r="Q2280" t="s">
        <v>8336</v>
      </c>
      <c r="R2280" t="s">
        <v>8354</v>
      </c>
      <c r="S2280" s="10">
        <f t="shared" si="212"/>
        <v>42338.500775462962</v>
      </c>
      <c r="T2280" s="10">
        <f t="shared" si="213"/>
        <v>42372.749305555553</v>
      </c>
      <c r="U2280" s="9">
        <f t="shared" si="214"/>
        <v>34</v>
      </c>
      <c r="V2280">
        <f>D2280*VLOOKUP(H2280,CURR,2)</f>
        <v>2260</v>
      </c>
      <c r="W2280">
        <f>E2280*VLOOKUP(H2280,CURR,2)</f>
        <v>6117.82</v>
      </c>
      <c r="X2280" s="11">
        <f t="shared" si="215"/>
        <v>2.7069999999999999</v>
      </c>
    </row>
    <row r="2281" spans="1:2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9">
        <f t="shared" si="211"/>
        <v>48.0625</v>
      </c>
      <c r="Q2281" t="s">
        <v>8336</v>
      </c>
      <c r="R2281" t="s">
        <v>8354</v>
      </c>
      <c r="S2281" s="10">
        <f t="shared" si="212"/>
        <v>42020.598368055558</v>
      </c>
      <c r="T2281" s="10">
        <f t="shared" si="213"/>
        <v>42038.958333333336</v>
      </c>
      <c r="U2281" s="9">
        <f t="shared" si="214"/>
        <v>18</v>
      </c>
      <c r="V2281">
        <f>D2281*VLOOKUP(H2281,CURR,2)</f>
        <v>1000</v>
      </c>
      <c r="W2281">
        <f>E2281*VLOOKUP(H2281,CURR,2)</f>
        <v>1538</v>
      </c>
      <c r="X2281" s="11">
        <f t="shared" si="215"/>
        <v>1.538</v>
      </c>
    </row>
    <row r="2282" spans="1:2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9">
        <f t="shared" si="211"/>
        <v>82.396874999999994</v>
      </c>
      <c r="Q2282" t="s">
        <v>8336</v>
      </c>
      <c r="R2282" t="s">
        <v>8354</v>
      </c>
      <c r="S2282" s="10">
        <f t="shared" si="212"/>
        <v>42234.416562499995</v>
      </c>
      <c r="T2282" s="10">
        <f t="shared" si="213"/>
        <v>42264.416562499995</v>
      </c>
      <c r="U2282" s="9">
        <f t="shared" si="214"/>
        <v>30</v>
      </c>
      <c r="V2282">
        <f>D2282*VLOOKUP(H2282,CURR,2)</f>
        <v>9800</v>
      </c>
      <c r="W2282">
        <f>E2282*VLOOKUP(H2282,CURR,2)</f>
        <v>39550.5</v>
      </c>
      <c r="X2282" s="11">
        <f t="shared" si="215"/>
        <v>4.0357653061224488</v>
      </c>
    </row>
    <row r="2283" spans="1:2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9">
        <f t="shared" si="211"/>
        <v>50.454545454545453</v>
      </c>
      <c r="Q2283" t="s">
        <v>8328</v>
      </c>
      <c r="R2283" t="s">
        <v>8329</v>
      </c>
      <c r="S2283" s="10">
        <f t="shared" si="212"/>
        <v>40687.077511574069</v>
      </c>
      <c r="T2283" s="10">
        <f t="shared" si="213"/>
        <v>40749.076388888883</v>
      </c>
      <c r="U2283" s="9">
        <f t="shared" si="214"/>
        <v>61</v>
      </c>
      <c r="V2283">
        <f>D2283*VLOOKUP(H2283,CURR,2)</f>
        <v>300</v>
      </c>
      <c r="W2283">
        <f>E2283*VLOOKUP(H2283,CURR,2)</f>
        <v>555</v>
      </c>
      <c r="X2283" s="11">
        <f t="shared" si="215"/>
        <v>1.85</v>
      </c>
    </row>
    <row r="2284" spans="1:2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9">
        <f t="shared" si="211"/>
        <v>115.83333333333333</v>
      </c>
      <c r="Q2284" t="s">
        <v>8328</v>
      </c>
      <c r="R2284" t="s">
        <v>8329</v>
      </c>
      <c r="S2284" s="10">
        <f t="shared" si="212"/>
        <v>42322.966273148144</v>
      </c>
      <c r="T2284" s="10">
        <f t="shared" si="213"/>
        <v>42382.966273148144</v>
      </c>
      <c r="U2284" s="9">
        <f t="shared" si="214"/>
        <v>60</v>
      </c>
      <c r="V2284">
        <f>D2284*VLOOKUP(H2284,CURR,2)</f>
        <v>750</v>
      </c>
      <c r="W2284">
        <f>E2284*VLOOKUP(H2284,CURR,2)</f>
        <v>1390</v>
      </c>
      <c r="X2284" s="11">
        <f t="shared" si="215"/>
        <v>1.8533333333333333</v>
      </c>
    </row>
    <row r="2285" spans="1:2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9">
        <f t="shared" si="211"/>
        <v>63.03458333333333</v>
      </c>
      <c r="Q2285" t="s">
        <v>8328</v>
      </c>
      <c r="R2285" t="s">
        <v>8329</v>
      </c>
      <c r="S2285" s="10">
        <f t="shared" si="212"/>
        <v>40977.916712962957</v>
      </c>
      <c r="T2285" s="10">
        <f t="shared" si="213"/>
        <v>41037.875046296293</v>
      </c>
      <c r="U2285" s="9">
        <f t="shared" si="214"/>
        <v>59</v>
      </c>
      <c r="V2285">
        <f>D2285*VLOOKUP(H2285,CURR,2)</f>
        <v>3000</v>
      </c>
      <c r="W2285">
        <f>E2285*VLOOKUP(H2285,CURR,2)</f>
        <v>3025.66</v>
      </c>
      <c r="X2285" s="11">
        <f t="shared" si="215"/>
        <v>1.0085533333333332</v>
      </c>
    </row>
    <row r="2286" spans="1:2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9">
        <f t="shared" si="211"/>
        <v>108.02152542372882</v>
      </c>
      <c r="Q2286" t="s">
        <v>8328</v>
      </c>
      <c r="R2286" t="s">
        <v>8329</v>
      </c>
      <c r="S2286" s="10">
        <f t="shared" si="212"/>
        <v>40585.588483796295</v>
      </c>
      <c r="T2286" s="10">
        <f t="shared" si="213"/>
        <v>40613.958333333328</v>
      </c>
      <c r="U2286" s="9">
        <f t="shared" si="214"/>
        <v>28</v>
      </c>
      <c r="V2286">
        <f>D2286*VLOOKUP(H2286,CURR,2)</f>
        <v>6000</v>
      </c>
      <c r="W2286">
        <f>E2286*VLOOKUP(H2286,CURR,2)</f>
        <v>6373.27</v>
      </c>
      <c r="X2286" s="11">
        <f t="shared" si="215"/>
        <v>1.0622116666666668</v>
      </c>
    </row>
    <row r="2287" spans="1:2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9">
        <f t="shared" si="211"/>
        <v>46.088607594936711</v>
      </c>
      <c r="Q2287" t="s">
        <v>8328</v>
      </c>
      <c r="R2287" t="s">
        <v>8329</v>
      </c>
      <c r="S2287" s="10">
        <f t="shared" si="212"/>
        <v>41058.977349537039</v>
      </c>
      <c r="T2287" s="10">
        <f t="shared" si="213"/>
        <v>41088.977349537039</v>
      </c>
      <c r="U2287" s="9">
        <f t="shared" si="214"/>
        <v>30</v>
      </c>
      <c r="V2287">
        <f>D2287*VLOOKUP(H2287,CURR,2)</f>
        <v>3000</v>
      </c>
      <c r="W2287">
        <f>E2287*VLOOKUP(H2287,CURR,2)</f>
        <v>3641</v>
      </c>
      <c r="X2287" s="11">
        <f t="shared" si="215"/>
        <v>1.2136666666666667</v>
      </c>
    </row>
    <row r="2288" spans="1:2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9">
        <f t="shared" si="211"/>
        <v>107.21428571428571</v>
      </c>
      <c r="Q2288" t="s">
        <v>8328</v>
      </c>
      <c r="R2288" t="s">
        <v>8329</v>
      </c>
      <c r="S2288" s="10">
        <f t="shared" si="212"/>
        <v>41494.755254629628</v>
      </c>
      <c r="T2288" s="10">
        <f t="shared" si="213"/>
        <v>41522.957638888889</v>
      </c>
      <c r="U2288" s="9">
        <f t="shared" si="214"/>
        <v>28</v>
      </c>
      <c r="V2288">
        <f>D2288*VLOOKUP(H2288,CURR,2)</f>
        <v>1500</v>
      </c>
      <c r="W2288">
        <f>E2288*VLOOKUP(H2288,CURR,2)</f>
        <v>1501</v>
      </c>
      <c r="X2288" s="11">
        <f t="shared" si="215"/>
        <v>1.0006666666666666</v>
      </c>
    </row>
    <row r="2289" spans="1:2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9">
        <f t="shared" si="211"/>
        <v>50.9338679245283</v>
      </c>
      <c r="Q2289" t="s">
        <v>8328</v>
      </c>
      <c r="R2289" t="s">
        <v>8329</v>
      </c>
      <c r="S2289" s="10">
        <f t="shared" si="212"/>
        <v>41792.459027777775</v>
      </c>
      <c r="T2289" s="10">
        <f t="shared" si="213"/>
        <v>41813.459027777775</v>
      </c>
      <c r="U2289" s="9">
        <f t="shared" si="214"/>
        <v>21</v>
      </c>
      <c r="V2289">
        <f>D2289*VLOOKUP(H2289,CURR,2)</f>
        <v>4500</v>
      </c>
      <c r="W2289">
        <f>E2289*VLOOKUP(H2289,CURR,2)</f>
        <v>5398.99</v>
      </c>
      <c r="X2289" s="11">
        <f t="shared" si="215"/>
        <v>1.1997755555555556</v>
      </c>
    </row>
    <row r="2290" spans="1:2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9">
        <f t="shared" si="211"/>
        <v>40.04</v>
      </c>
      <c r="Q2290" t="s">
        <v>8328</v>
      </c>
      <c r="R2290" t="s">
        <v>8329</v>
      </c>
      <c r="S2290" s="10">
        <f t="shared" si="212"/>
        <v>41067.619085648148</v>
      </c>
      <c r="T2290" s="10">
        <f t="shared" si="213"/>
        <v>41086.541666666664</v>
      </c>
      <c r="U2290" s="9">
        <f t="shared" si="214"/>
        <v>18</v>
      </c>
      <c r="V2290">
        <f>D2290*VLOOKUP(H2290,CURR,2)</f>
        <v>1000</v>
      </c>
      <c r="W2290">
        <f>E2290*VLOOKUP(H2290,CURR,2)</f>
        <v>1001</v>
      </c>
      <c r="X2290" s="11">
        <f t="shared" si="215"/>
        <v>1.0009999999999999</v>
      </c>
    </row>
    <row r="2291" spans="1:2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9">
        <f t="shared" si="211"/>
        <v>64.44</v>
      </c>
      <c r="Q2291" t="s">
        <v>8328</v>
      </c>
      <c r="R2291" t="s">
        <v>8329</v>
      </c>
      <c r="S2291" s="10">
        <f t="shared" si="212"/>
        <v>41571.790046296293</v>
      </c>
      <c r="T2291" s="10">
        <f t="shared" si="213"/>
        <v>41614.765277777777</v>
      </c>
      <c r="U2291" s="9">
        <f t="shared" si="214"/>
        <v>42</v>
      </c>
      <c r="V2291">
        <f>D2291*VLOOKUP(H2291,CURR,2)</f>
        <v>1500</v>
      </c>
      <c r="W2291">
        <f>E2291*VLOOKUP(H2291,CURR,2)</f>
        <v>1611</v>
      </c>
      <c r="X2291" s="11">
        <f t="shared" si="215"/>
        <v>1.0740000000000001</v>
      </c>
    </row>
    <row r="2292" spans="1:2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9">
        <f t="shared" si="211"/>
        <v>53.827586206896555</v>
      </c>
      <c r="Q2292" t="s">
        <v>8328</v>
      </c>
      <c r="R2292" t="s">
        <v>8329</v>
      </c>
      <c r="S2292" s="10">
        <f t="shared" si="212"/>
        <v>40070.045486111107</v>
      </c>
      <c r="T2292" s="10">
        <f t="shared" si="213"/>
        <v>40148.5</v>
      </c>
      <c r="U2292" s="9">
        <f t="shared" si="214"/>
        <v>78</v>
      </c>
      <c r="V2292">
        <f>D2292*VLOOKUP(H2292,CURR,2)</f>
        <v>1500</v>
      </c>
      <c r="W2292">
        <f>E2292*VLOOKUP(H2292,CURR,2)</f>
        <v>1561</v>
      </c>
      <c r="X2292" s="11">
        <f t="shared" si="215"/>
        <v>1.0406666666666666</v>
      </c>
    </row>
    <row r="2293" spans="1:2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9">
        <f t="shared" si="211"/>
        <v>100.46511627906976</v>
      </c>
      <c r="Q2293" t="s">
        <v>8328</v>
      </c>
      <c r="R2293" t="s">
        <v>8329</v>
      </c>
      <c r="S2293" s="10">
        <f t="shared" si="212"/>
        <v>40987.768726851849</v>
      </c>
      <c r="T2293" s="10">
        <f t="shared" si="213"/>
        <v>41021.958333333328</v>
      </c>
      <c r="U2293" s="9">
        <f t="shared" si="214"/>
        <v>34</v>
      </c>
      <c r="V2293">
        <f>D2293*VLOOKUP(H2293,CURR,2)</f>
        <v>2500</v>
      </c>
      <c r="W2293">
        <f>E2293*VLOOKUP(H2293,CURR,2)</f>
        <v>4320</v>
      </c>
      <c r="X2293" s="11">
        <f t="shared" si="215"/>
        <v>1.728</v>
      </c>
    </row>
    <row r="2294" spans="1:2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9">
        <f t="shared" si="211"/>
        <v>46.630652173913049</v>
      </c>
      <c r="Q2294" t="s">
        <v>8328</v>
      </c>
      <c r="R2294" t="s">
        <v>8329</v>
      </c>
      <c r="S2294" s="10">
        <f t="shared" si="212"/>
        <v>40987.489305555551</v>
      </c>
      <c r="T2294" s="10">
        <f t="shared" si="213"/>
        <v>41017.489305555551</v>
      </c>
      <c r="U2294" s="9">
        <f t="shared" si="214"/>
        <v>30</v>
      </c>
      <c r="V2294">
        <f>D2294*VLOOKUP(H2294,CURR,2)</f>
        <v>2000</v>
      </c>
      <c r="W2294">
        <f>E2294*VLOOKUP(H2294,CURR,2)</f>
        <v>2145.0100000000002</v>
      </c>
      <c r="X2294" s="11">
        <f t="shared" si="215"/>
        <v>1.072505</v>
      </c>
    </row>
    <row r="2295" spans="1:2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9">
        <f t="shared" si="211"/>
        <v>34.074074074074076</v>
      </c>
      <c r="Q2295" t="s">
        <v>8328</v>
      </c>
      <c r="R2295" t="s">
        <v>8329</v>
      </c>
      <c r="S2295" s="10">
        <f t="shared" si="212"/>
        <v>41151.499988425923</v>
      </c>
      <c r="T2295" s="10">
        <f t="shared" si="213"/>
        <v>41176.957638888889</v>
      </c>
      <c r="U2295" s="9">
        <f t="shared" si="214"/>
        <v>25</v>
      </c>
      <c r="V2295">
        <f>D2295*VLOOKUP(H2295,CURR,2)</f>
        <v>850</v>
      </c>
      <c r="W2295">
        <f>E2295*VLOOKUP(H2295,CURR,2)</f>
        <v>920</v>
      </c>
      <c r="X2295" s="11">
        <f t="shared" si="215"/>
        <v>1.0823529411764705</v>
      </c>
    </row>
    <row r="2296" spans="1:2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9">
        <f t="shared" si="211"/>
        <v>65.214642857142863</v>
      </c>
      <c r="Q2296" t="s">
        <v>8328</v>
      </c>
      <c r="R2296" t="s">
        <v>8329</v>
      </c>
      <c r="S2296" s="10">
        <f t="shared" si="212"/>
        <v>41264.514814814815</v>
      </c>
      <c r="T2296" s="10">
        <f t="shared" si="213"/>
        <v>41294.514814814815</v>
      </c>
      <c r="U2296" s="9">
        <f t="shared" si="214"/>
        <v>30</v>
      </c>
      <c r="V2296">
        <f>D2296*VLOOKUP(H2296,CURR,2)</f>
        <v>5000</v>
      </c>
      <c r="W2296">
        <f>E2296*VLOOKUP(H2296,CURR,2)</f>
        <v>7304.04</v>
      </c>
      <c r="X2296" s="11">
        <f t="shared" si="215"/>
        <v>1.4608079999999999</v>
      </c>
    </row>
    <row r="2297" spans="1:2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9">
        <f t="shared" si="211"/>
        <v>44.205882352941174</v>
      </c>
      <c r="Q2297" t="s">
        <v>8328</v>
      </c>
      <c r="R2297" t="s">
        <v>8329</v>
      </c>
      <c r="S2297" s="10">
        <f t="shared" si="212"/>
        <v>41270.746018518512</v>
      </c>
      <c r="T2297" s="10">
        <f t="shared" si="213"/>
        <v>41300.746018518512</v>
      </c>
      <c r="U2297" s="9">
        <f t="shared" si="214"/>
        <v>30</v>
      </c>
      <c r="V2297">
        <f>D2297*VLOOKUP(H2297,CURR,2)</f>
        <v>1200</v>
      </c>
      <c r="W2297">
        <f>E2297*VLOOKUP(H2297,CURR,2)</f>
        <v>1503</v>
      </c>
      <c r="X2297" s="11">
        <f t="shared" si="215"/>
        <v>1.2524999999999999</v>
      </c>
    </row>
    <row r="2298" spans="1:2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9">
        <f t="shared" si="211"/>
        <v>71.965517241379317</v>
      </c>
      <c r="Q2298" t="s">
        <v>8328</v>
      </c>
      <c r="R2298" t="s">
        <v>8329</v>
      </c>
      <c r="S2298" s="10">
        <f t="shared" si="212"/>
        <v>40927.52344907407</v>
      </c>
      <c r="T2298" s="10">
        <f t="shared" si="213"/>
        <v>40962.52344907407</v>
      </c>
      <c r="U2298" s="9">
        <f t="shared" si="214"/>
        <v>35</v>
      </c>
      <c r="V2298">
        <f>D2298*VLOOKUP(H2298,CURR,2)</f>
        <v>7000</v>
      </c>
      <c r="W2298">
        <f>E2298*VLOOKUP(H2298,CURR,2)</f>
        <v>10435</v>
      </c>
      <c r="X2298" s="11">
        <f t="shared" si="215"/>
        <v>1.4907142857142857</v>
      </c>
    </row>
    <row r="2299" spans="1:2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9">
        <f t="shared" si="211"/>
        <v>52.94736842105263</v>
      </c>
      <c r="Q2299" t="s">
        <v>8328</v>
      </c>
      <c r="R2299" t="s">
        <v>8329</v>
      </c>
      <c r="S2299" s="10">
        <f t="shared" si="212"/>
        <v>40947.83390046296</v>
      </c>
      <c r="T2299" s="10">
        <f t="shared" si="213"/>
        <v>40981.957638888889</v>
      </c>
      <c r="U2299" s="9">
        <f t="shared" si="214"/>
        <v>34</v>
      </c>
      <c r="V2299">
        <f>D2299*VLOOKUP(H2299,CURR,2)</f>
        <v>1000</v>
      </c>
      <c r="W2299">
        <f>E2299*VLOOKUP(H2299,CURR,2)</f>
        <v>1006</v>
      </c>
      <c r="X2299" s="11">
        <f t="shared" si="215"/>
        <v>1.006</v>
      </c>
    </row>
    <row r="2300" spans="1:2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9">
        <f t="shared" si="211"/>
        <v>109.45138888888889</v>
      </c>
      <c r="Q2300" t="s">
        <v>8328</v>
      </c>
      <c r="R2300" t="s">
        <v>8329</v>
      </c>
      <c r="S2300" s="10">
        <f t="shared" si="212"/>
        <v>41694.632326388884</v>
      </c>
      <c r="T2300" s="10">
        <f t="shared" si="213"/>
        <v>41724.59065972222</v>
      </c>
      <c r="U2300" s="9">
        <f t="shared" si="214"/>
        <v>29</v>
      </c>
      <c r="V2300">
        <f>D2300*VLOOKUP(H2300,CURR,2)</f>
        <v>30000</v>
      </c>
      <c r="W2300">
        <f>E2300*VLOOKUP(H2300,CURR,2)</f>
        <v>31522</v>
      </c>
      <c r="X2300" s="11">
        <f t="shared" si="215"/>
        <v>1.0507333333333333</v>
      </c>
    </row>
    <row r="2301" spans="1:2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9">
        <f t="shared" si="211"/>
        <v>75.035714285714292</v>
      </c>
      <c r="Q2301" t="s">
        <v>8328</v>
      </c>
      <c r="R2301" t="s">
        <v>8329</v>
      </c>
      <c r="S2301" s="10">
        <f t="shared" si="212"/>
        <v>40564.824178240735</v>
      </c>
      <c r="T2301" s="10">
        <f t="shared" si="213"/>
        <v>40579.824178240735</v>
      </c>
      <c r="U2301" s="9">
        <f t="shared" si="214"/>
        <v>15</v>
      </c>
      <c r="V2301">
        <f>D2301*VLOOKUP(H2301,CURR,2)</f>
        <v>300</v>
      </c>
      <c r="W2301">
        <f>E2301*VLOOKUP(H2301,CURR,2)</f>
        <v>1050.5</v>
      </c>
      <c r="X2301" s="11">
        <f t="shared" si="215"/>
        <v>3.5016666666666665</v>
      </c>
    </row>
    <row r="2302" spans="1:2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9">
        <f t="shared" si="211"/>
        <v>115.71428571428571</v>
      </c>
      <c r="Q2302" t="s">
        <v>8328</v>
      </c>
      <c r="R2302" t="s">
        <v>8329</v>
      </c>
      <c r="S2302" s="10">
        <f t="shared" si="212"/>
        <v>41074.518703703703</v>
      </c>
      <c r="T2302" s="10">
        <f t="shared" si="213"/>
        <v>41088.518703703703</v>
      </c>
      <c r="U2302" s="9">
        <f t="shared" si="214"/>
        <v>14</v>
      </c>
      <c r="V2302">
        <f>D2302*VLOOKUP(H2302,CURR,2)</f>
        <v>800</v>
      </c>
      <c r="W2302">
        <f>E2302*VLOOKUP(H2302,CURR,2)</f>
        <v>810</v>
      </c>
      <c r="X2302" s="11">
        <f t="shared" si="215"/>
        <v>1.0125</v>
      </c>
    </row>
    <row r="2303" spans="1:2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9">
        <f t="shared" si="211"/>
        <v>31.659810426540286</v>
      </c>
      <c r="Q2303" t="s">
        <v>8328</v>
      </c>
      <c r="R2303" t="s">
        <v>8332</v>
      </c>
      <c r="S2303" s="10">
        <f t="shared" si="212"/>
        <v>41415.938611111109</v>
      </c>
      <c r="T2303" s="10">
        <f t="shared" si="213"/>
        <v>41445.938611111109</v>
      </c>
      <c r="U2303" s="9">
        <f t="shared" si="214"/>
        <v>30</v>
      </c>
      <c r="V2303">
        <f>D2303*VLOOKUP(H2303,CURR,2)</f>
        <v>5000</v>
      </c>
      <c r="W2303">
        <f>E2303*VLOOKUP(H2303,CURR,2)</f>
        <v>6680.22</v>
      </c>
      <c r="X2303" s="11">
        <f t="shared" si="215"/>
        <v>1.336044</v>
      </c>
    </row>
    <row r="2304" spans="1:2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9">
        <f t="shared" si="211"/>
        <v>46.176470588235297</v>
      </c>
      <c r="Q2304" t="s">
        <v>8328</v>
      </c>
      <c r="R2304" t="s">
        <v>8332</v>
      </c>
      <c r="S2304" s="10">
        <f t="shared" si="212"/>
        <v>41605.660115740735</v>
      </c>
      <c r="T2304" s="10">
        <f t="shared" si="213"/>
        <v>41639.083333333328</v>
      </c>
      <c r="U2304" s="9">
        <f t="shared" si="214"/>
        <v>33</v>
      </c>
      <c r="V2304">
        <f>D2304*VLOOKUP(H2304,CURR,2)</f>
        <v>2300</v>
      </c>
      <c r="W2304">
        <f>E2304*VLOOKUP(H2304,CURR,2)</f>
        <v>3925</v>
      </c>
      <c r="X2304" s="11">
        <f t="shared" si="215"/>
        <v>1.7065217391304348</v>
      </c>
    </row>
    <row r="2305" spans="1:2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9">
        <f t="shared" si="211"/>
        <v>68.481650485436887</v>
      </c>
      <c r="Q2305" t="s">
        <v>8328</v>
      </c>
      <c r="R2305" t="s">
        <v>8332</v>
      </c>
      <c r="S2305" s="10">
        <f t="shared" si="212"/>
        <v>40849.902731481481</v>
      </c>
      <c r="T2305" s="10">
        <f t="shared" si="213"/>
        <v>40889.944398148145</v>
      </c>
      <c r="U2305" s="9">
        <f t="shared" si="214"/>
        <v>40</v>
      </c>
      <c r="V2305">
        <f>D2305*VLOOKUP(H2305,CURR,2)</f>
        <v>6450</v>
      </c>
      <c r="W2305">
        <f>E2305*VLOOKUP(H2305,CURR,2)</f>
        <v>7053.61</v>
      </c>
      <c r="X2305" s="11">
        <f t="shared" si="215"/>
        <v>1.0935829457364341</v>
      </c>
    </row>
    <row r="2306" spans="1:2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9">
        <f t="shared" si="211"/>
        <v>53.469203539823013</v>
      </c>
      <c r="Q2306" t="s">
        <v>8328</v>
      </c>
      <c r="R2306" t="s">
        <v>8332</v>
      </c>
      <c r="S2306" s="10">
        <f t="shared" si="212"/>
        <v>40502.607534722221</v>
      </c>
      <c r="T2306" s="10">
        <f t="shared" si="213"/>
        <v>40543.999305555553</v>
      </c>
      <c r="U2306" s="9">
        <f t="shared" si="214"/>
        <v>41</v>
      </c>
      <c r="V2306">
        <f>D2306*VLOOKUP(H2306,CURR,2)</f>
        <v>6000</v>
      </c>
      <c r="W2306">
        <f>E2306*VLOOKUP(H2306,CURR,2)</f>
        <v>6042.02</v>
      </c>
      <c r="X2306" s="11">
        <f t="shared" si="215"/>
        <v>1.0070033333333335</v>
      </c>
    </row>
    <row r="2307" spans="1:2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E2307/D2307*100</f>
        <v>101.22777777777779</v>
      </c>
      <c r="P2307" s="9">
        <f t="shared" ref="P2307:P2370" si="217">E2307/L2307</f>
        <v>109.10778443113773</v>
      </c>
      <c r="Q2307" t="s">
        <v>8328</v>
      </c>
      <c r="R2307" t="s">
        <v>8332</v>
      </c>
      <c r="S2307" s="10">
        <f t="shared" ref="S2307:S2370" si="218">(J2307/86400)+25569+(-5/24)</f>
        <v>41834.486944444441</v>
      </c>
      <c r="T2307" s="10">
        <f t="shared" ref="T2307:T2370" si="219">(I2307/86400)+25569+(-5/24)</f>
        <v>41859.541666666664</v>
      </c>
      <c r="U2307" s="9">
        <f t="shared" ref="U2307:U2370" si="220">INT(T2307-S2307)</f>
        <v>25</v>
      </c>
      <c r="V2307">
        <f>D2307*VLOOKUP(H2307,CURR,2)</f>
        <v>18000</v>
      </c>
      <c r="W2307">
        <f>E2307*VLOOKUP(H2307,CURR,2)</f>
        <v>18221</v>
      </c>
      <c r="X2307" s="11">
        <f t="shared" ref="X2307:X2370" si="221">W2307/V2307</f>
        <v>1.0122777777777778</v>
      </c>
    </row>
    <row r="2308" spans="1:2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9">
        <f t="shared" si="217"/>
        <v>51.185616438356163</v>
      </c>
      <c r="Q2308" t="s">
        <v>8328</v>
      </c>
      <c r="R2308" t="s">
        <v>8332</v>
      </c>
      <c r="S2308" s="10">
        <f t="shared" si="218"/>
        <v>40947.959826388884</v>
      </c>
      <c r="T2308" s="10">
        <f t="shared" si="219"/>
        <v>40977.959826388884</v>
      </c>
      <c r="U2308" s="9">
        <f t="shared" si="220"/>
        <v>30</v>
      </c>
      <c r="V2308">
        <f>D2308*VLOOKUP(H2308,CURR,2)</f>
        <v>3500</v>
      </c>
      <c r="W2308">
        <f>E2308*VLOOKUP(H2308,CURR,2)</f>
        <v>3736.55</v>
      </c>
      <c r="X2308" s="11">
        <f t="shared" si="221"/>
        <v>1.0675857142857144</v>
      </c>
    </row>
    <row r="2309" spans="1:2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9">
        <f t="shared" si="217"/>
        <v>27.936800000000002</v>
      </c>
      <c r="Q2309" t="s">
        <v>8328</v>
      </c>
      <c r="R2309" t="s">
        <v>8332</v>
      </c>
      <c r="S2309" s="10">
        <f t="shared" si="218"/>
        <v>41004.594131944446</v>
      </c>
      <c r="T2309" s="10">
        <f t="shared" si="219"/>
        <v>41034.59407407407</v>
      </c>
      <c r="U2309" s="9">
        <f t="shared" si="220"/>
        <v>29</v>
      </c>
      <c r="V2309">
        <f>D2309*VLOOKUP(H2309,CURR,2)</f>
        <v>1964.47</v>
      </c>
      <c r="W2309">
        <f>E2309*VLOOKUP(H2309,CURR,2)</f>
        <v>2095.2600000000002</v>
      </c>
      <c r="X2309" s="11">
        <f t="shared" si="221"/>
        <v>1.0665777537961894</v>
      </c>
    </row>
    <row r="2310" spans="1:2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9">
        <f t="shared" si="217"/>
        <v>82.496921824104234</v>
      </c>
      <c r="Q2310" t="s">
        <v>8328</v>
      </c>
      <c r="R2310" t="s">
        <v>8332</v>
      </c>
      <c r="S2310" s="10">
        <f t="shared" si="218"/>
        <v>41851.754583333335</v>
      </c>
      <c r="T2310" s="10">
        <f t="shared" si="219"/>
        <v>41879.833333333328</v>
      </c>
      <c r="U2310" s="9">
        <f t="shared" si="220"/>
        <v>28</v>
      </c>
      <c r="V2310">
        <f>D2310*VLOOKUP(H2310,CURR,2)</f>
        <v>50000</v>
      </c>
      <c r="W2310">
        <f>E2310*VLOOKUP(H2310,CURR,2)</f>
        <v>50653.11</v>
      </c>
      <c r="X2310" s="11">
        <f t="shared" si="221"/>
        <v>1.0130622</v>
      </c>
    </row>
    <row r="2311" spans="1:2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9">
        <f t="shared" si="217"/>
        <v>59.817476635514019</v>
      </c>
      <c r="Q2311" t="s">
        <v>8328</v>
      </c>
      <c r="R2311" t="s">
        <v>8332</v>
      </c>
      <c r="S2311" s="10">
        <f t="shared" si="218"/>
        <v>41307.779363425921</v>
      </c>
      <c r="T2311" s="10">
        <f t="shared" si="219"/>
        <v>41342.779363425921</v>
      </c>
      <c r="U2311" s="9">
        <f t="shared" si="220"/>
        <v>35</v>
      </c>
      <c r="V2311">
        <f>D2311*VLOOKUP(H2311,CURR,2)</f>
        <v>6000</v>
      </c>
      <c r="W2311">
        <f>E2311*VLOOKUP(H2311,CURR,2)</f>
        <v>6400.47</v>
      </c>
      <c r="X2311" s="11">
        <f t="shared" si="221"/>
        <v>1.0667450000000001</v>
      </c>
    </row>
    <row r="2312" spans="1:2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9">
        <f t="shared" si="217"/>
        <v>64.816470588235291</v>
      </c>
      <c r="Q2312" t="s">
        <v>8328</v>
      </c>
      <c r="R2312" t="s">
        <v>8332</v>
      </c>
      <c r="S2312" s="10">
        <f t="shared" si="218"/>
        <v>41324.585821759254</v>
      </c>
      <c r="T2312" s="10">
        <f t="shared" si="219"/>
        <v>41354.54415509259</v>
      </c>
      <c r="U2312" s="9">
        <f t="shared" si="220"/>
        <v>29</v>
      </c>
      <c r="V2312">
        <f>D2312*VLOOKUP(H2312,CURR,2)</f>
        <v>18500</v>
      </c>
      <c r="W2312">
        <f>E2312*VLOOKUP(H2312,CURR,2)</f>
        <v>79335.360000000001</v>
      </c>
      <c r="X2312" s="11">
        <f t="shared" si="221"/>
        <v>4.288397837837838</v>
      </c>
    </row>
    <row r="2313" spans="1:2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9">
        <f t="shared" si="217"/>
        <v>90.09615384615384</v>
      </c>
      <c r="Q2313" t="s">
        <v>8328</v>
      </c>
      <c r="R2313" t="s">
        <v>8332</v>
      </c>
      <c r="S2313" s="10">
        <f t="shared" si="218"/>
        <v>41735.796168981477</v>
      </c>
      <c r="T2313" s="10">
        <f t="shared" si="219"/>
        <v>41765.796168981477</v>
      </c>
      <c r="U2313" s="9">
        <f t="shared" si="220"/>
        <v>30</v>
      </c>
      <c r="V2313">
        <f>D2313*VLOOKUP(H2313,CURR,2)</f>
        <v>9000</v>
      </c>
      <c r="W2313">
        <f>E2313*VLOOKUP(H2313,CURR,2)</f>
        <v>9370</v>
      </c>
      <c r="X2313" s="11">
        <f t="shared" si="221"/>
        <v>1.0411111111111111</v>
      </c>
    </row>
    <row r="2314" spans="1:2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9">
        <f t="shared" si="217"/>
        <v>40.962025316455694</v>
      </c>
      <c r="Q2314" t="s">
        <v>8328</v>
      </c>
      <c r="R2314" t="s">
        <v>8332</v>
      </c>
      <c r="S2314" s="10">
        <f t="shared" si="218"/>
        <v>41716.424513888887</v>
      </c>
      <c r="T2314" s="10">
        <f t="shared" si="219"/>
        <v>41747.75</v>
      </c>
      <c r="U2314" s="9">
        <f t="shared" si="220"/>
        <v>31</v>
      </c>
      <c r="V2314">
        <f>D2314*VLOOKUP(H2314,CURR,2)</f>
        <v>3000</v>
      </c>
      <c r="W2314">
        <f>E2314*VLOOKUP(H2314,CURR,2)</f>
        <v>3236</v>
      </c>
      <c r="X2314" s="11">
        <f t="shared" si="221"/>
        <v>1.0786666666666667</v>
      </c>
    </row>
    <row r="2315" spans="1:2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9">
        <f t="shared" si="217"/>
        <v>56.000127388535034</v>
      </c>
      <c r="Q2315" t="s">
        <v>8328</v>
      </c>
      <c r="R2315" t="s">
        <v>8332</v>
      </c>
      <c r="S2315" s="10">
        <f t="shared" si="218"/>
        <v>41002.750300925924</v>
      </c>
      <c r="T2315" s="10">
        <f t="shared" si="219"/>
        <v>41032.750300925924</v>
      </c>
      <c r="U2315" s="9">
        <f t="shared" si="220"/>
        <v>30</v>
      </c>
      <c r="V2315">
        <f>D2315*VLOOKUP(H2315,CURR,2)</f>
        <v>5000</v>
      </c>
      <c r="W2315">
        <f>E2315*VLOOKUP(H2315,CURR,2)</f>
        <v>8792.02</v>
      </c>
      <c r="X2315" s="11">
        <f t="shared" si="221"/>
        <v>1.7584040000000001</v>
      </c>
    </row>
    <row r="2316" spans="1:2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9">
        <f t="shared" si="217"/>
        <v>37.672800000000002</v>
      </c>
      <c r="Q2316" t="s">
        <v>8328</v>
      </c>
      <c r="R2316" t="s">
        <v>8332</v>
      </c>
      <c r="S2316" s="10">
        <f t="shared" si="218"/>
        <v>41037.343252314815</v>
      </c>
      <c r="T2316" s="10">
        <f t="shared" si="219"/>
        <v>41067.343252314815</v>
      </c>
      <c r="U2316" s="9">
        <f t="shared" si="220"/>
        <v>30</v>
      </c>
      <c r="V2316">
        <f>D2316*VLOOKUP(H2316,CURR,2)</f>
        <v>1200</v>
      </c>
      <c r="W2316">
        <f>E2316*VLOOKUP(H2316,CURR,2)</f>
        <v>1883.64</v>
      </c>
      <c r="X2316" s="11">
        <f t="shared" si="221"/>
        <v>1.5697000000000001</v>
      </c>
    </row>
    <row r="2317" spans="1:2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9">
        <f t="shared" si="217"/>
        <v>40.078125</v>
      </c>
      <c r="Q2317" t="s">
        <v>8328</v>
      </c>
      <c r="R2317" t="s">
        <v>8332</v>
      </c>
      <c r="S2317" s="10">
        <f t="shared" si="218"/>
        <v>41004.517858796295</v>
      </c>
      <c r="T2317" s="10">
        <f t="shared" si="219"/>
        <v>41034.517858796295</v>
      </c>
      <c r="U2317" s="9">
        <f t="shared" si="220"/>
        <v>30</v>
      </c>
      <c r="V2317">
        <f>D2317*VLOOKUP(H2317,CURR,2)</f>
        <v>2500</v>
      </c>
      <c r="W2317">
        <f>E2317*VLOOKUP(H2317,CURR,2)</f>
        <v>2565</v>
      </c>
      <c r="X2317" s="11">
        <f t="shared" si="221"/>
        <v>1.026</v>
      </c>
    </row>
    <row r="2318" spans="1:2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9">
        <f t="shared" si="217"/>
        <v>78.031999999999996</v>
      </c>
      <c r="Q2318" t="s">
        <v>8328</v>
      </c>
      <c r="R2318" t="s">
        <v>8332</v>
      </c>
      <c r="S2318" s="10">
        <f t="shared" si="218"/>
        <v>40079.516782407409</v>
      </c>
      <c r="T2318" s="10">
        <f t="shared" si="219"/>
        <v>40156.558333333327</v>
      </c>
      <c r="U2318" s="9">
        <f t="shared" si="220"/>
        <v>77</v>
      </c>
      <c r="V2318">
        <f>D2318*VLOOKUP(H2318,CURR,2)</f>
        <v>15000</v>
      </c>
      <c r="W2318">
        <f>E2318*VLOOKUP(H2318,CURR,2)</f>
        <v>15606.4</v>
      </c>
      <c r="X2318" s="11">
        <f t="shared" si="221"/>
        <v>1.0404266666666666</v>
      </c>
    </row>
    <row r="2319" spans="1:2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9">
        <f t="shared" si="217"/>
        <v>18.90909090909091</v>
      </c>
      <c r="Q2319" t="s">
        <v>8328</v>
      </c>
      <c r="R2319" t="s">
        <v>8332</v>
      </c>
      <c r="S2319" s="10">
        <f t="shared" si="218"/>
        <v>40192.33390046296</v>
      </c>
      <c r="T2319" s="10">
        <f t="shared" si="219"/>
        <v>40224</v>
      </c>
      <c r="U2319" s="9">
        <f t="shared" si="220"/>
        <v>31</v>
      </c>
      <c r="V2319">
        <f>D2319*VLOOKUP(H2319,CURR,2)</f>
        <v>400</v>
      </c>
      <c r="W2319">
        <f>E2319*VLOOKUP(H2319,CURR,2)</f>
        <v>416</v>
      </c>
      <c r="X2319" s="11">
        <f t="shared" si="221"/>
        <v>1.04</v>
      </c>
    </row>
    <row r="2320" spans="1:2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9">
        <f t="shared" si="217"/>
        <v>37.134969325153371</v>
      </c>
      <c r="Q2320" t="s">
        <v>8328</v>
      </c>
      <c r="R2320" t="s">
        <v>8332</v>
      </c>
      <c r="S2320" s="10">
        <f t="shared" si="218"/>
        <v>40050.435347222221</v>
      </c>
      <c r="T2320" s="10">
        <f t="shared" si="219"/>
        <v>40081.957638888889</v>
      </c>
      <c r="U2320" s="9">
        <f t="shared" si="220"/>
        <v>31</v>
      </c>
      <c r="V2320">
        <f>D2320*VLOOKUP(H2320,CURR,2)</f>
        <v>5000</v>
      </c>
      <c r="W2320">
        <f>E2320*VLOOKUP(H2320,CURR,2)</f>
        <v>6053</v>
      </c>
      <c r="X2320" s="11">
        <f t="shared" si="221"/>
        <v>1.2105999999999999</v>
      </c>
    </row>
    <row r="2321" spans="1:2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9">
        <f t="shared" si="217"/>
        <v>41.961038961038959</v>
      </c>
      <c r="Q2321" t="s">
        <v>8328</v>
      </c>
      <c r="R2321" t="s">
        <v>8332</v>
      </c>
      <c r="S2321" s="10">
        <f t="shared" si="218"/>
        <v>41592.873668981476</v>
      </c>
      <c r="T2321" s="10">
        <f t="shared" si="219"/>
        <v>41622.873668981476</v>
      </c>
      <c r="U2321" s="9">
        <f t="shared" si="220"/>
        <v>30</v>
      </c>
      <c r="V2321">
        <f>D2321*VLOOKUP(H2321,CURR,2)</f>
        <v>3000</v>
      </c>
      <c r="W2321">
        <f>E2321*VLOOKUP(H2321,CURR,2)</f>
        <v>3231</v>
      </c>
      <c r="X2321" s="11">
        <f t="shared" si="221"/>
        <v>1.077</v>
      </c>
    </row>
    <row r="2322" spans="1:2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9">
        <f t="shared" si="217"/>
        <v>61.044943820224717</v>
      </c>
      <c r="Q2322" t="s">
        <v>8328</v>
      </c>
      <c r="R2322" t="s">
        <v>8332</v>
      </c>
      <c r="S2322" s="10">
        <f t="shared" si="218"/>
        <v>41696.608796296292</v>
      </c>
      <c r="T2322" s="10">
        <f t="shared" si="219"/>
        <v>41731.567129629628</v>
      </c>
      <c r="U2322" s="9">
        <f t="shared" si="220"/>
        <v>34</v>
      </c>
      <c r="V2322">
        <f>D2322*VLOOKUP(H2322,CURR,2)</f>
        <v>5000</v>
      </c>
      <c r="W2322">
        <f>E2322*VLOOKUP(H2322,CURR,2)</f>
        <v>5433</v>
      </c>
      <c r="X2322" s="11">
        <f t="shared" si="221"/>
        <v>1.0866</v>
      </c>
    </row>
    <row r="2323" spans="1:2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9">
        <f t="shared" si="217"/>
        <v>64.53125</v>
      </c>
      <c r="Q2323" t="s">
        <v>8339</v>
      </c>
      <c r="R2323" t="s">
        <v>8355</v>
      </c>
      <c r="S2323" s="10">
        <f t="shared" si="218"/>
        <v>42799.052094907405</v>
      </c>
      <c r="T2323" s="10">
        <f t="shared" si="219"/>
        <v>42829.010428240734</v>
      </c>
      <c r="U2323" s="9">
        <f t="shared" si="220"/>
        <v>29</v>
      </c>
      <c r="V2323">
        <f>D2323*VLOOKUP(H2323,CURR,2)</f>
        <v>11929.409999999998</v>
      </c>
      <c r="W2323">
        <f>E2323*VLOOKUP(H2323,CURR,2)</f>
        <v>4666.8999999999996</v>
      </c>
      <c r="X2323" s="11">
        <f t="shared" si="221"/>
        <v>0.39120962394619685</v>
      </c>
    </row>
    <row r="2324" spans="1:2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9">
        <f t="shared" si="217"/>
        <v>21.25</v>
      </c>
      <c r="Q2324" t="s">
        <v>8339</v>
      </c>
      <c r="R2324" t="s">
        <v>8355</v>
      </c>
      <c r="S2324" s="10">
        <f t="shared" si="218"/>
        <v>42804.6871412037</v>
      </c>
      <c r="T2324" s="10">
        <f t="shared" si="219"/>
        <v>42834.645474537036</v>
      </c>
      <c r="U2324" s="9">
        <f t="shared" si="220"/>
        <v>29</v>
      </c>
      <c r="V2324">
        <f>D2324*VLOOKUP(H2324,CURR,2)</f>
        <v>2700</v>
      </c>
      <c r="W2324">
        <f>E2324*VLOOKUP(H2324,CURR,2)</f>
        <v>85</v>
      </c>
      <c r="X2324" s="11">
        <f t="shared" si="221"/>
        <v>3.1481481481481478E-2</v>
      </c>
    </row>
    <row r="2325" spans="1:2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9">
        <f t="shared" si="217"/>
        <v>30</v>
      </c>
      <c r="Q2325" t="s">
        <v>8339</v>
      </c>
      <c r="R2325" t="s">
        <v>8355</v>
      </c>
      <c r="S2325" s="10">
        <f t="shared" si="218"/>
        <v>42807.546840277777</v>
      </c>
      <c r="T2325" s="10">
        <f t="shared" si="219"/>
        <v>42814.546840277777</v>
      </c>
      <c r="U2325" s="9">
        <f t="shared" si="220"/>
        <v>7</v>
      </c>
      <c r="V2325">
        <f>D2325*VLOOKUP(H2325,CURR,2)</f>
        <v>250</v>
      </c>
      <c r="W2325">
        <f>E2325*VLOOKUP(H2325,CURR,2)</f>
        <v>120</v>
      </c>
      <c r="X2325" s="11">
        <f t="shared" si="221"/>
        <v>0.48</v>
      </c>
    </row>
    <row r="2326" spans="1:2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9">
        <f t="shared" si="217"/>
        <v>25.491803278688526</v>
      </c>
      <c r="Q2326" t="s">
        <v>8339</v>
      </c>
      <c r="R2326" t="s">
        <v>8355</v>
      </c>
      <c r="S2326" s="10">
        <f t="shared" si="218"/>
        <v>42790.67690972222</v>
      </c>
      <c r="T2326" s="10">
        <f t="shared" si="219"/>
        <v>42820.635243055549</v>
      </c>
      <c r="U2326" s="9">
        <f t="shared" si="220"/>
        <v>29</v>
      </c>
      <c r="V2326">
        <f>D2326*VLOOKUP(H2326,CURR,2)</f>
        <v>9600</v>
      </c>
      <c r="W2326">
        <f>E2326*VLOOKUP(H2326,CURR,2)</f>
        <v>1990.4</v>
      </c>
      <c r="X2326" s="11">
        <f t="shared" si="221"/>
        <v>0.20733333333333334</v>
      </c>
    </row>
    <row r="2327" spans="1:2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9">
        <f t="shared" si="217"/>
        <v>11.428571428571429</v>
      </c>
      <c r="Q2327" t="s">
        <v>8339</v>
      </c>
      <c r="R2327" t="s">
        <v>8355</v>
      </c>
      <c r="S2327" s="10">
        <f t="shared" si="218"/>
        <v>42793.814016203702</v>
      </c>
      <c r="T2327" s="10">
        <f t="shared" si="219"/>
        <v>42823.772349537037</v>
      </c>
      <c r="U2327" s="9">
        <f t="shared" si="220"/>
        <v>29</v>
      </c>
      <c r="V2327">
        <f>D2327*VLOOKUP(H2327,CURR,2)</f>
        <v>1000</v>
      </c>
      <c r="W2327">
        <f>E2327*VLOOKUP(H2327,CURR,2)</f>
        <v>80</v>
      </c>
      <c r="X2327" s="11">
        <f t="shared" si="221"/>
        <v>0.08</v>
      </c>
    </row>
    <row r="2328" spans="1:2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9">
        <f t="shared" si="217"/>
        <v>108</v>
      </c>
      <c r="Q2328" t="s">
        <v>8339</v>
      </c>
      <c r="R2328" t="s">
        <v>8355</v>
      </c>
      <c r="S2328" s="10">
        <f t="shared" si="218"/>
        <v>42803.825787037036</v>
      </c>
      <c r="T2328" s="10">
        <f t="shared" si="219"/>
        <v>42855.499999999993</v>
      </c>
      <c r="U2328" s="9">
        <f t="shared" si="220"/>
        <v>51</v>
      </c>
      <c r="V2328">
        <f>D2328*VLOOKUP(H2328,CURR,2)</f>
        <v>15000</v>
      </c>
      <c r="W2328">
        <f>E2328*VLOOKUP(H2328,CURR,2)</f>
        <v>108</v>
      </c>
      <c r="X2328" s="11">
        <f t="shared" si="221"/>
        <v>7.1999999999999998E-3</v>
      </c>
    </row>
    <row r="2329" spans="1:2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9">
        <f t="shared" si="217"/>
        <v>54.883162444113267</v>
      </c>
      <c r="Q2329" t="s">
        <v>8339</v>
      </c>
      <c r="R2329" t="s">
        <v>8355</v>
      </c>
      <c r="S2329" s="10">
        <f t="shared" si="218"/>
        <v>41842.708796296291</v>
      </c>
      <c r="T2329" s="10">
        <f t="shared" si="219"/>
        <v>41877.708796296291</v>
      </c>
      <c r="U2329" s="9">
        <f t="shared" si="220"/>
        <v>35</v>
      </c>
      <c r="V2329">
        <f>D2329*VLOOKUP(H2329,CURR,2)</f>
        <v>35000</v>
      </c>
      <c r="W2329">
        <f>E2329*VLOOKUP(H2329,CURR,2)</f>
        <v>184133.01</v>
      </c>
      <c r="X2329" s="11">
        <f t="shared" si="221"/>
        <v>5.2609431428571432</v>
      </c>
    </row>
    <row r="2330" spans="1:2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9">
        <f t="shared" si="217"/>
        <v>47.383612662942269</v>
      </c>
      <c r="Q2330" t="s">
        <v>8339</v>
      </c>
      <c r="R2330" t="s">
        <v>8355</v>
      </c>
      <c r="S2330" s="10">
        <f t="shared" si="218"/>
        <v>42139.573344907403</v>
      </c>
      <c r="T2330" s="10">
        <f t="shared" si="219"/>
        <v>42169.573344907403</v>
      </c>
      <c r="U2330" s="9">
        <f t="shared" si="220"/>
        <v>30</v>
      </c>
      <c r="V2330">
        <f>D2330*VLOOKUP(H2330,CURR,2)</f>
        <v>10000</v>
      </c>
      <c r="W2330">
        <f>E2330*VLOOKUP(H2330,CURR,2)</f>
        <v>25445</v>
      </c>
      <c r="X2330" s="11">
        <f t="shared" si="221"/>
        <v>2.5445000000000002</v>
      </c>
    </row>
    <row r="2331" spans="1:2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9">
        <f t="shared" si="217"/>
        <v>211.84</v>
      </c>
      <c r="Q2331" t="s">
        <v>8339</v>
      </c>
      <c r="R2331" t="s">
        <v>8355</v>
      </c>
      <c r="S2331" s="10">
        <f t="shared" si="218"/>
        <v>41807.416041666664</v>
      </c>
      <c r="T2331" s="10">
        <f t="shared" si="219"/>
        <v>41837.416041666664</v>
      </c>
      <c r="U2331" s="9">
        <f t="shared" si="220"/>
        <v>30</v>
      </c>
      <c r="V2331">
        <f>D2331*VLOOKUP(H2331,CURR,2)</f>
        <v>25000</v>
      </c>
      <c r="W2331">
        <f>E2331*VLOOKUP(H2331,CURR,2)</f>
        <v>26480</v>
      </c>
      <c r="X2331" s="11">
        <f t="shared" si="221"/>
        <v>1.0591999999999999</v>
      </c>
    </row>
    <row r="2332" spans="1:2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9">
        <f t="shared" si="217"/>
        <v>219.92638036809817</v>
      </c>
      <c r="Q2332" t="s">
        <v>8339</v>
      </c>
      <c r="R2332" t="s">
        <v>8355</v>
      </c>
      <c r="S2332" s="10">
        <f t="shared" si="218"/>
        <v>42332.691469907404</v>
      </c>
      <c r="T2332" s="10">
        <f t="shared" si="219"/>
        <v>42362.791666666664</v>
      </c>
      <c r="U2332" s="9">
        <f t="shared" si="220"/>
        <v>30</v>
      </c>
      <c r="V2332">
        <f>D2332*VLOOKUP(H2332,CURR,2)</f>
        <v>35000</v>
      </c>
      <c r="W2332">
        <f>E2332*VLOOKUP(H2332,CURR,2)</f>
        <v>35848</v>
      </c>
      <c r="X2332" s="11">
        <f t="shared" si="221"/>
        <v>1.0242285714285715</v>
      </c>
    </row>
    <row r="2333" spans="1:2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9">
        <f t="shared" si="217"/>
        <v>40.795406360424032</v>
      </c>
      <c r="Q2333" t="s">
        <v>8339</v>
      </c>
      <c r="R2333" t="s">
        <v>8355</v>
      </c>
      <c r="S2333" s="10">
        <f t="shared" si="218"/>
        <v>41838.797337962962</v>
      </c>
      <c r="T2333" s="10">
        <f t="shared" si="219"/>
        <v>41868.797337962962</v>
      </c>
      <c r="U2333" s="9">
        <f t="shared" si="220"/>
        <v>30</v>
      </c>
      <c r="V2333">
        <f>D2333*VLOOKUP(H2333,CURR,2)</f>
        <v>8000</v>
      </c>
      <c r="W2333">
        <f>E2333*VLOOKUP(H2333,CURR,2)</f>
        <v>11545.1</v>
      </c>
      <c r="X2333" s="11">
        <f t="shared" si="221"/>
        <v>1.4431375</v>
      </c>
    </row>
    <row r="2334" spans="1:2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9">
        <f t="shared" si="217"/>
        <v>75.502840909090907</v>
      </c>
      <c r="Q2334" t="s">
        <v>8339</v>
      </c>
      <c r="R2334" t="s">
        <v>8355</v>
      </c>
      <c r="S2334" s="10">
        <f t="shared" si="218"/>
        <v>42011.419803240737</v>
      </c>
      <c r="T2334" s="10">
        <f t="shared" si="219"/>
        <v>42041.419803240737</v>
      </c>
      <c r="U2334" s="9">
        <f t="shared" si="220"/>
        <v>30</v>
      </c>
      <c r="V2334">
        <f>D2334*VLOOKUP(H2334,CURR,2)</f>
        <v>25000</v>
      </c>
      <c r="W2334">
        <f>E2334*VLOOKUP(H2334,CURR,2)</f>
        <v>26577</v>
      </c>
      <c r="X2334" s="11">
        <f t="shared" si="221"/>
        <v>1.06308</v>
      </c>
    </row>
    <row r="2335" spans="1:2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9">
        <f t="shared" si="217"/>
        <v>13.542553191489361</v>
      </c>
      <c r="Q2335" t="s">
        <v>8339</v>
      </c>
      <c r="R2335" t="s">
        <v>8355</v>
      </c>
      <c r="S2335" s="10">
        <f t="shared" si="218"/>
        <v>41767.442013888889</v>
      </c>
      <c r="T2335" s="10">
        <f t="shared" si="219"/>
        <v>41788.534722222219</v>
      </c>
      <c r="U2335" s="9">
        <f t="shared" si="220"/>
        <v>21</v>
      </c>
      <c r="V2335">
        <f>D2335*VLOOKUP(H2335,CURR,2)</f>
        <v>600</v>
      </c>
      <c r="W2335">
        <f>E2335*VLOOKUP(H2335,CURR,2)</f>
        <v>1273</v>
      </c>
      <c r="X2335" s="11">
        <f t="shared" si="221"/>
        <v>2.1216666666666666</v>
      </c>
    </row>
    <row r="2336" spans="1:2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9">
        <f t="shared" si="217"/>
        <v>60.865671641791046</v>
      </c>
      <c r="Q2336" t="s">
        <v>8339</v>
      </c>
      <c r="R2336" t="s">
        <v>8355</v>
      </c>
      <c r="S2336" s="10">
        <f t="shared" si="218"/>
        <v>41918.461782407401</v>
      </c>
      <c r="T2336" s="10">
        <f t="shared" si="219"/>
        <v>41948.523611111108</v>
      </c>
      <c r="U2336" s="9">
        <f t="shared" si="220"/>
        <v>30</v>
      </c>
      <c r="V2336">
        <f>D2336*VLOOKUP(H2336,CURR,2)</f>
        <v>4000</v>
      </c>
      <c r="W2336">
        <f>E2336*VLOOKUP(H2336,CURR,2)</f>
        <v>4078</v>
      </c>
      <c r="X2336" s="11">
        <f t="shared" si="221"/>
        <v>1.0195000000000001</v>
      </c>
    </row>
    <row r="2337" spans="1:2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9">
        <f t="shared" si="217"/>
        <v>115.69230769230769</v>
      </c>
      <c r="Q2337" t="s">
        <v>8339</v>
      </c>
      <c r="R2337" t="s">
        <v>8355</v>
      </c>
      <c r="S2337" s="10">
        <f t="shared" si="218"/>
        <v>41771.363923611112</v>
      </c>
      <c r="T2337" s="10">
        <f t="shared" si="219"/>
        <v>41801.363923611112</v>
      </c>
      <c r="U2337" s="9">
        <f t="shared" si="220"/>
        <v>30</v>
      </c>
      <c r="V2337">
        <f>D2337*VLOOKUP(H2337,CURR,2)</f>
        <v>25000</v>
      </c>
      <c r="W2337">
        <f>E2337*VLOOKUP(H2337,CURR,2)</f>
        <v>25568</v>
      </c>
      <c r="X2337" s="11">
        <f t="shared" si="221"/>
        <v>1.0227200000000001</v>
      </c>
    </row>
    <row r="2338" spans="1:2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9">
        <f t="shared" si="217"/>
        <v>48.104623556581984</v>
      </c>
      <c r="Q2338" t="s">
        <v>8339</v>
      </c>
      <c r="R2338" t="s">
        <v>8355</v>
      </c>
      <c r="S2338" s="10">
        <f t="shared" si="218"/>
        <v>41666.716377314813</v>
      </c>
      <c r="T2338" s="10">
        <f t="shared" si="219"/>
        <v>41706.716377314813</v>
      </c>
      <c r="U2338" s="9">
        <f t="shared" si="220"/>
        <v>40</v>
      </c>
      <c r="V2338">
        <f>D2338*VLOOKUP(H2338,CURR,2)</f>
        <v>20000</v>
      </c>
      <c r="W2338">
        <f>E2338*VLOOKUP(H2338,CURR,2)</f>
        <v>104146.51</v>
      </c>
      <c r="X2338" s="11">
        <f t="shared" si="221"/>
        <v>5.2073254999999996</v>
      </c>
    </row>
    <row r="2339" spans="1:2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9">
        <f t="shared" si="217"/>
        <v>74.184357541899445</v>
      </c>
      <c r="Q2339" t="s">
        <v>8339</v>
      </c>
      <c r="R2339" t="s">
        <v>8355</v>
      </c>
      <c r="S2339" s="10">
        <f t="shared" si="218"/>
        <v>41786.432210648149</v>
      </c>
      <c r="T2339" s="10">
        <f t="shared" si="219"/>
        <v>41816.432210648149</v>
      </c>
      <c r="U2339" s="9">
        <f t="shared" si="220"/>
        <v>30</v>
      </c>
      <c r="V2339">
        <f>D2339*VLOOKUP(H2339,CURR,2)</f>
        <v>12000</v>
      </c>
      <c r="W2339">
        <f>E2339*VLOOKUP(H2339,CURR,2)</f>
        <v>13279</v>
      </c>
      <c r="X2339" s="11">
        <f t="shared" si="221"/>
        <v>1.1065833333333333</v>
      </c>
    </row>
    <row r="2340" spans="1:2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9">
        <f t="shared" si="217"/>
        <v>123.34552845528455</v>
      </c>
      <c r="Q2340" t="s">
        <v>8339</v>
      </c>
      <c r="R2340" t="s">
        <v>8355</v>
      </c>
      <c r="S2340" s="10">
        <f t="shared" si="218"/>
        <v>41789.688472222224</v>
      </c>
      <c r="T2340" s="10">
        <f t="shared" si="219"/>
        <v>41819.688472222224</v>
      </c>
      <c r="U2340" s="9">
        <f t="shared" si="220"/>
        <v>30</v>
      </c>
      <c r="V2340">
        <f>D2340*VLOOKUP(H2340,CURR,2)</f>
        <v>15000</v>
      </c>
      <c r="W2340">
        <f>E2340*VLOOKUP(H2340,CURR,2)</f>
        <v>15171.5</v>
      </c>
      <c r="X2340" s="11">
        <f t="shared" si="221"/>
        <v>1.0114333333333334</v>
      </c>
    </row>
    <row r="2341" spans="1:2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9">
        <f t="shared" si="217"/>
        <v>66.623188405797094</v>
      </c>
      <c r="Q2341" t="s">
        <v>8339</v>
      </c>
      <c r="R2341" t="s">
        <v>8355</v>
      </c>
      <c r="S2341" s="10">
        <f t="shared" si="218"/>
        <v>42692.591539351844</v>
      </c>
      <c r="T2341" s="10">
        <f t="shared" si="219"/>
        <v>42723.124305555553</v>
      </c>
      <c r="U2341" s="9">
        <f t="shared" si="220"/>
        <v>30</v>
      </c>
      <c r="V2341">
        <f>D2341*VLOOKUP(H2341,CURR,2)</f>
        <v>25000</v>
      </c>
      <c r="W2341">
        <f>E2341*VLOOKUP(H2341,CURR,2)</f>
        <v>73552</v>
      </c>
      <c r="X2341" s="11">
        <f t="shared" si="221"/>
        <v>2.9420799999999998</v>
      </c>
    </row>
    <row r="2342" spans="1:2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9">
        <f t="shared" si="217"/>
        <v>104.99007444168734</v>
      </c>
      <c r="Q2342" t="s">
        <v>8339</v>
      </c>
      <c r="R2342" t="s">
        <v>8355</v>
      </c>
      <c r="S2342" s="10">
        <f t="shared" si="218"/>
        <v>42643.434467592589</v>
      </c>
      <c r="T2342" s="10">
        <f t="shared" si="219"/>
        <v>42673.434467592589</v>
      </c>
      <c r="U2342" s="9">
        <f t="shared" si="220"/>
        <v>30</v>
      </c>
      <c r="V2342">
        <f>D2342*VLOOKUP(H2342,CURR,2)</f>
        <v>40000</v>
      </c>
      <c r="W2342">
        <f>E2342*VLOOKUP(H2342,CURR,2)</f>
        <v>42311</v>
      </c>
      <c r="X2342" s="11">
        <f t="shared" si="221"/>
        <v>1.0577749999999999</v>
      </c>
    </row>
    <row r="2343" spans="1:2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 t="e">
        <f t="shared" si="217"/>
        <v>#DIV/0!</v>
      </c>
      <c r="Q2343" t="s">
        <v>8322</v>
      </c>
      <c r="R2343" t="s">
        <v>8323</v>
      </c>
      <c r="S2343" s="10">
        <f t="shared" si="218"/>
        <v>42167.605370370373</v>
      </c>
      <c r="T2343" s="10">
        <f t="shared" si="219"/>
        <v>42197.605370370373</v>
      </c>
      <c r="U2343" s="9">
        <f t="shared" si="220"/>
        <v>30</v>
      </c>
      <c r="V2343">
        <f>D2343*VLOOKUP(H2343,CURR,2)</f>
        <v>5000</v>
      </c>
      <c r="W2343">
        <f>E2343*VLOOKUP(H2343,CURR,2)</f>
        <v>0</v>
      </c>
      <c r="X2343" s="11">
        <f t="shared" si="221"/>
        <v>0</v>
      </c>
    </row>
    <row r="2344" spans="1:2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 t="e">
        <f t="shared" si="217"/>
        <v>#DIV/0!</v>
      </c>
      <c r="Q2344" t="s">
        <v>8322</v>
      </c>
      <c r="R2344" t="s">
        <v>8323</v>
      </c>
      <c r="S2344" s="10">
        <f t="shared" si="218"/>
        <v>41897.49386574074</v>
      </c>
      <c r="T2344" s="10">
        <f t="shared" si="219"/>
        <v>41918</v>
      </c>
      <c r="U2344" s="9">
        <f t="shared" si="220"/>
        <v>20</v>
      </c>
      <c r="V2344">
        <f>D2344*VLOOKUP(H2344,CURR,2)</f>
        <v>5500</v>
      </c>
      <c r="W2344">
        <f>E2344*VLOOKUP(H2344,CURR,2)</f>
        <v>0</v>
      </c>
      <c r="X2344" s="11">
        <f t="shared" si="221"/>
        <v>0</v>
      </c>
    </row>
    <row r="2345" spans="1:2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9">
        <f t="shared" si="217"/>
        <v>300</v>
      </c>
      <c r="Q2345" t="s">
        <v>8322</v>
      </c>
      <c r="R2345" t="s">
        <v>8323</v>
      </c>
      <c r="S2345" s="10">
        <f t="shared" si="218"/>
        <v>42327.616956018515</v>
      </c>
      <c r="T2345" s="10">
        <f t="shared" si="219"/>
        <v>42377.615972222215</v>
      </c>
      <c r="U2345" s="9">
        <f t="shared" si="220"/>
        <v>49</v>
      </c>
      <c r="V2345">
        <f>D2345*VLOOKUP(H2345,CURR,2)</f>
        <v>10000</v>
      </c>
      <c r="W2345">
        <f>E2345*VLOOKUP(H2345,CURR,2)</f>
        <v>300</v>
      </c>
      <c r="X2345" s="11">
        <f t="shared" si="221"/>
        <v>0.03</v>
      </c>
    </row>
    <row r="2346" spans="1:2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9">
        <f t="shared" si="217"/>
        <v>1</v>
      </c>
      <c r="Q2346" t="s">
        <v>8322</v>
      </c>
      <c r="R2346" t="s">
        <v>8323</v>
      </c>
      <c r="S2346" s="10">
        <f t="shared" si="218"/>
        <v>42515.519317129627</v>
      </c>
      <c r="T2346" s="10">
        <f t="shared" si="219"/>
        <v>42545.519317129627</v>
      </c>
      <c r="U2346" s="9">
        <f t="shared" si="220"/>
        <v>30</v>
      </c>
      <c r="V2346">
        <f>D2346*VLOOKUP(H2346,CURR,2)</f>
        <v>760</v>
      </c>
      <c r="W2346">
        <f>E2346*VLOOKUP(H2346,CURR,2)</f>
        <v>0.76</v>
      </c>
      <c r="X2346" s="11">
        <f t="shared" si="221"/>
        <v>1E-3</v>
      </c>
    </row>
    <row r="2347" spans="1:2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 t="e">
        <f t="shared" si="217"/>
        <v>#DIV/0!</v>
      </c>
      <c r="Q2347" t="s">
        <v>8322</v>
      </c>
      <c r="R2347" t="s">
        <v>8323</v>
      </c>
      <c r="S2347" s="10">
        <f t="shared" si="218"/>
        <v>42059.79347222222</v>
      </c>
      <c r="T2347" s="10">
        <f t="shared" si="219"/>
        <v>42094.777083333327</v>
      </c>
      <c r="U2347" s="9">
        <f t="shared" si="220"/>
        <v>34</v>
      </c>
      <c r="V2347">
        <f>D2347*VLOOKUP(H2347,CURR,2)</f>
        <v>3000</v>
      </c>
      <c r="W2347">
        <f>E2347*VLOOKUP(H2347,CURR,2)</f>
        <v>0</v>
      </c>
      <c r="X2347" s="11">
        <f t="shared" si="221"/>
        <v>0</v>
      </c>
    </row>
    <row r="2348" spans="1:2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9">
        <f t="shared" si="217"/>
        <v>13</v>
      </c>
      <c r="Q2348" t="s">
        <v>8322</v>
      </c>
      <c r="R2348" t="s">
        <v>8323</v>
      </c>
      <c r="S2348" s="10">
        <f t="shared" si="218"/>
        <v>42615.590636574074</v>
      </c>
      <c r="T2348" s="10">
        <f t="shared" si="219"/>
        <v>42660.590636574074</v>
      </c>
      <c r="U2348" s="9">
        <f t="shared" si="220"/>
        <v>45</v>
      </c>
      <c r="V2348">
        <f>D2348*VLOOKUP(H2348,CURR,2)</f>
        <v>60000</v>
      </c>
      <c r="W2348">
        <f>E2348*VLOOKUP(H2348,CURR,2)</f>
        <v>39</v>
      </c>
      <c r="X2348" s="11">
        <f t="shared" si="221"/>
        <v>6.4999999999999997E-4</v>
      </c>
    </row>
    <row r="2349" spans="1:2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9">
        <f t="shared" si="217"/>
        <v>15</v>
      </c>
      <c r="Q2349" t="s">
        <v>8322</v>
      </c>
      <c r="R2349" t="s">
        <v>8323</v>
      </c>
      <c r="S2349" s="10">
        <f t="shared" si="218"/>
        <v>42577.39902777777</v>
      </c>
      <c r="T2349" s="10">
        <f t="shared" si="219"/>
        <v>42607.39902777777</v>
      </c>
      <c r="U2349" s="9">
        <f t="shared" si="220"/>
        <v>30</v>
      </c>
      <c r="V2349">
        <f>D2349*VLOOKUP(H2349,CURR,2)</f>
        <v>1000</v>
      </c>
      <c r="W2349">
        <f>E2349*VLOOKUP(H2349,CURR,2)</f>
        <v>15</v>
      </c>
      <c r="X2349" s="11">
        <f t="shared" si="221"/>
        <v>1.4999999999999999E-2</v>
      </c>
    </row>
    <row r="2350" spans="1:2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9">
        <f t="shared" si="217"/>
        <v>54</v>
      </c>
      <c r="Q2350" t="s">
        <v>8322</v>
      </c>
      <c r="R2350" t="s">
        <v>8323</v>
      </c>
      <c r="S2350" s="10">
        <f t="shared" si="218"/>
        <v>42360.723819444444</v>
      </c>
      <c r="T2350" s="10">
        <f t="shared" si="219"/>
        <v>42420.723819444444</v>
      </c>
      <c r="U2350" s="9">
        <f t="shared" si="220"/>
        <v>60</v>
      </c>
      <c r="V2350">
        <f>D2350*VLOOKUP(H2350,CURR,2)</f>
        <v>70000</v>
      </c>
      <c r="W2350">
        <f>E2350*VLOOKUP(H2350,CURR,2)</f>
        <v>270</v>
      </c>
      <c r="X2350" s="11">
        <f t="shared" si="221"/>
        <v>3.8571428571428572E-3</v>
      </c>
    </row>
    <row r="2351" spans="1:2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 t="e">
        <f t="shared" si="217"/>
        <v>#DIV/0!</v>
      </c>
      <c r="Q2351" t="s">
        <v>8322</v>
      </c>
      <c r="R2351" t="s">
        <v>8323</v>
      </c>
      <c r="S2351" s="10">
        <f t="shared" si="218"/>
        <v>42198.567453703705</v>
      </c>
      <c r="T2351" s="10">
        <f t="shared" si="219"/>
        <v>42227.567453703705</v>
      </c>
      <c r="U2351" s="9">
        <f t="shared" si="220"/>
        <v>29</v>
      </c>
      <c r="V2351">
        <f>D2351*VLOOKUP(H2351,CURR,2)</f>
        <v>52239</v>
      </c>
      <c r="W2351">
        <f>E2351*VLOOKUP(H2351,CURR,2)</f>
        <v>0</v>
      </c>
      <c r="X2351" s="11">
        <f t="shared" si="221"/>
        <v>0</v>
      </c>
    </row>
    <row r="2352" spans="1:2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 t="e">
        <f t="shared" si="217"/>
        <v>#DIV/0!</v>
      </c>
      <c r="Q2352" t="s">
        <v>8322</v>
      </c>
      <c r="R2352" t="s">
        <v>8323</v>
      </c>
      <c r="S2352" s="10">
        <f t="shared" si="218"/>
        <v>42708.633912037032</v>
      </c>
      <c r="T2352" s="10">
        <f t="shared" si="219"/>
        <v>42738.633912037032</v>
      </c>
      <c r="U2352" s="9">
        <f t="shared" si="220"/>
        <v>30</v>
      </c>
      <c r="V2352">
        <f>D2352*VLOOKUP(H2352,CURR,2)</f>
        <v>56499.999999999993</v>
      </c>
      <c r="W2352">
        <f>E2352*VLOOKUP(H2352,CURR,2)</f>
        <v>0</v>
      </c>
      <c r="X2352" s="11">
        <f t="shared" si="221"/>
        <v>0</v>
      </c>
    </row>
    <row r="2353" spans="1:2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9">
        <f t="shared" si="217"/>
        <v>15.428571428571429</v>
      </c>
      <c r="Q2353" t="s">
        <v>8322</v>
      </c>
      <c r="R2353" t="s">
        <v>8323</v>
      </c>
      <c r="S2353" s="10">
        <f t="shared" si="218"/>
        <v>42093.892812500002</v>
      </c>
      <c r="T2353" s="10">
        <f t="shared" si="219"/>
        <v>42123.892812500002</v>
      </c>
      <c r="U2353" s="9">
        <f t="shared" si="220"/>
        <v>30</v>
      </c>
      <c r="V2353">
        <f>D2353*VLOOKUP(H2353,CURR,2)</f>
        <v>12852.000000000002</v>
      </c>
      <c r="W2353">
        <f>E2353*VLOOKUP(H2353,CURR,2)</f>
        <v>73.440000000000012</v>
      </c>
      <c r="X2353" s="11">
        <f t="shared" si="221"/>
        <v>5.7142857142857143E-3</v>
      </c>
    </row>
    <row r="2354" spans="1:2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 t="e">
        <f t="shared" si="217"/>
        <v>#DIV/0!</v>
      </c>
      <c r="Q2354" t="s">
        <v>8322</v>
      </c>
      <c r="R2354" t="s">
        <v>8323</v>
      </c>
      <c r="S2354" s="10">
        <f t="shared" si="218"/>
        <v>42101.425370370365</v>
      </c>
      <c r="T2354" s="10">
        <f t="shared" si="219"/>
        <v>42161.425370370365</v>
      </c>
      <c r="U2354" s="9">
        <f t="shared" si="220"/>
        <v>60</v>
      </c>
      <c r="V2354">
        <f>D2354*VLOOKUP(H2354,CURR,2)</f>
        <v>2000</v>
      </c>
      <c r="W2354">
        <f>E2354*VLOOKUP(H2354,CURR,2)</f>
        <v>0</v>
      </c>
      <c r="X2354" s="11">
        <f t="shared" si="221"/>
        <v>0</v>
      </c>
    </row>
    <row r="2355" spans="1:2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 t="e">
        <f t="shared" si="217"/>
        <v>#DIV/0!</v>
      </c>
      <c r="Q2355" t="s">
        <v>8322</v>
      </c>
      <c r="R2355" t="s">
        <v>8323</v>
      </c>
      <c r="S2355" s="10">
        <f t="shared" si="218"/>
        <v>42103.467847222222</v>
      </c>
      <c r="T2355" s="10">
        <f t="shared" si="219"/>
        <v>42115.467847222222</v>
      </c>
      <c r="U2355" s="9">
        <f t="shared" si="220"/>
        <v>12</v>
      </c>
      <c r="V2355">
        <f>D2355*VLOOKUP(H2355,CURR,2)</f>
        <v>1000</v>
      </c>
      <c r="W2355">
        <f>E2355*VLOOKUP(H2355,CURR,2)</f>
        <v>0</v>
      </c>
      <c r="X2355" s="11">
        <f t="shared" si="221"/>
        <v>0</v>
      </c>
    </row>
    <row r="2356" spans="1:2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9">
        <f t="shared" si="217"/>
        <v>25</v>
      </c>
      <c r="Q2356" t="s">
        <v>8322</v>
      </c>
      <c r="R2356" t="s">
        <v>8323</v>
      </c>
      <c r="S2356" s="10">
        <f t="shared" si="218"/>
        <v>41954.51458333333</v>
      </c>
      <c r="T2356" s="10">
        <f t="shared" si="219"/>
        <v>42014.51458333333</v>
      </c>
      <c r="U2356" s="9">
        <f t="shared" si="220"/>
        <v>60</v>
      </c>
      <c r="V2356">
        <f>D2356*VLOOKUP(H2356,CURR,2)</f>
        <v>35000</v>
      </c>
      <c r="W2356">
        <f>E2356*VLOOKUP(H2356,CURR,2)</f>
        <v>25</v>
      </c>
      <c r="X2356" s="11">
        <f t="shared" si="221"/>
        <v>7.1428571428571429E-4</v>
      </c>
    </row>
    <row r="2357" spans="1:2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9">
        <f t="shared" si="217"/>
        <v>27.5</v>
      </c>
      <c r="Q2357" t="s">
        <v>8322</v>
      </c>
      <c r="R2357" t="s">
        <v>8323</v>
      </c>
      <c r="S2357" s="10">
        <f t="shared" si="218"/>
        <v>42096.709907407407</v>
      </c>
      <c r="T2357" s="10">
        <f t="shared" si="219"/>
        <v>42126.709907407407</v>
      </c>
      <c r="U2357" s="9">
        <f t="shared" si="220"/>
        <v>30</v>
      </c>
      <c r="V2357">
        <f>D2357*VLOOKUP(H2357,CURR,2)</f>
        <v>5760</v>
      </c>
      <c r="W2357">
        <f>E2357*VLOOKUP(H2357,CURR,2)</f>
        <v>39.6</v>
      </c>
      <c r="X2357" s="11">
        <f t="shared" si="221"/>
        <v>6.875E-3</v>
      </c>
    </row>
    <row r="2358" spans="1:2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 t="e">
        <f t="shared" si="217"/>
        <v>#DIV/0!</v>
      </c>
      <c r="Q2358" t="s">
        <v>8322</v>
      </c>
      <c r="R2358" t="s">
        <v>8323</v>
      </c>
      <c r="S2358" s="10">
        <f t="shared" si="218"/>
        <v>42130.575277777774</v>
      </c>
      <c r="T2358" s="10">
        <f t="shared" si="219"/>
        <v>42160.575277777774</v>
      </c>
      <c r="U2358" s="9">
        <f t="shared" si="220"/>
        <v>30</v>
      </c>
      <c r="V2358">
        <f>D2358*VLOOKUP(H2358,CURR,2)</f>
        <v>11299.999999999998</v>
      </c>
      <c r="W2358">
        <f>E2358*VLOOKUP(H2358,CURR,2)</f>
        <v>0</v>
      </c>
      <c r="X2358" s="11">
        <f t="shared" si="221"/>
        <v>0</v>
      </c>
    </row>
    <row r="2359" spans="1:2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 t="e">
        <f t="shared" si="217"/>
        <v>#DIV/0!</v>
      </c>
      <c r="Q2359" t="s">
        <v>8322</v>
      </c>
      <c r="R2359" t="s">
        <v>8323</v>
      </c>
      <c r="S2359" s="10">
        <f t="shared" si="218"/>
        <v>42264.411782407406</v>
      </c>
      <c r="T2359" s="10">
        <f t="shared" si="219"/>
        <v>42294.411782407406</v>
      </c>
      <c r="U2359" s="9">
        <f t="shared" si="220"/>
        <v>30</v>
      </c>
      <c r="V2359">
        <f>D2359*VLOOKUP(H2359,CURR,2)</f>
        <v>34560</v>
      </c>
      <c r="W2359">
        <f>E2359*VLOOKUP(H2359,CURR,2)</f>
        <v>0</v>
      </c>
      <c r="X2359" s="11">
        <f t="shared" si="221"/>
        <v>0</v>
      </c>
    </row>
    <row r="2360" spans="1:2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 t="e">
        <f t="shared" si="217"/>
        <v>#DIV/0!</v>
      </c>
      <c r="Q2360" t="s">
        <v>8322</v>
      </c>
      <c r="R2360" t="s">
        <v>8323</v>
      </c>
      <c r="S2360" s="10">
        <f t="shared" si="218"/>
        <v>41978.722638888888</v>
      </c>
      <c r="T2360" s="10">
        <f t="shared" si="219"/>
        <v>42034.818749999999</v>
      </c>
      <c r="U2360" s="9">
        <f t="shared" si="220"/>
        <v>56</v>
      </c>
      <c r="V2360">
        <f>D2360*VLOOKUP(H2360,CURR,2)</f>
        <v>1920</v>
      </c>
      <c r="W2360">
        <f>E2360*VLOOKUP(H2360,CURR,2)</f>
        <v>0</v>
      </c>
      <c r="X2360" s="11">
        <f t="shared" si="221"/>
        <v>0</v>
      </c>
    </row>
    <row r="2361" spans="1:2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9">
        <f t="shared" si="217"/>
        <v>367</v>
      </c>
      <c r="Q2361" t="s">
        <v>8322</v>
      </c>
      <c r="R2361" t="s">
        <v>8323</v>
      </c>
      <c r="S2361" s="10">
        <f t="shared" si="218"/>
        <v>42159.441249999996</v>
      </c>
      <c r="T2361" s="10">
        <f t="shared" si="219"/>
        <v>42219.441249999996</v>
      </c>
      <c r="U2361" s="9">
        <f t="shared" si="220"/>
        <v>60</v>
      </c>
      <c r="V2361">
        <f>D2361*VLOOKUP(H2361,CURR,2)</f>
        <v>7500</v>
      </c>
      <c r="W2361">
        <f>E2361*VLOOKUP(H2361,CURR,2)</f>
        <v>1101</v>
      </c>
      <c r="X2361" s="11">
        <f t="shared" si="221"/>
        <v>0.14680000000000001</v>
      </c>
    </row>
    <row r="2362" spans="1:2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9">
        <f t="shared" si="217"/>
        <v>2</v>
      </c>
      <c r="Q2362" t="s">
        <v>8322</v>
      </c>
      <c r="R2362" t="s">
        <v>8323</v>
      </c>
      <c r="S2362" s="10">
        <f t="shared" si="218"/>
        <v>42377.498611111114</v>
      </c>
      <c r="T2362" s="10">
        <f t="shared" si="219"/>
        <v>42407.498611111114</v>
      </c>
      <c r="U2362" s="9">
        <f t="shared" si="220"/>
        <v>30</v>
      </c>
      <c r="V2362">
        <f>D2362*VLOOKUP(H2362,CURR,2)</f>
        <v>3800</v>
      </c>
      <c r="W2362">
        <f>E2362*VLOOKUP(H2362,CURR,2)</f>
        <v>1.52</v>
      </c>
      <c r="X2362" s="11">
        <f t="shared" si="221"/>
        <v>4.0000000000000002E-4</v>
      </c>
    </row>
    <row r="2363" spans="1:2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 t="e">
        <f t="shared" si="217"/>
        <v>#DIV/0!</v>
      </c>
      <c r="Q2363" t="s">
        <v>8322</v>
      </c>
      <c r="R2363" t="s">
        <v>8323</v>
      </c>
      <c r="S2363" s="10">
        <f t="shared" si="218"/>
        <v>42466.650555555556</v>
      </c>
      <c r="T2363" s="10">
        <f t="shared" si="219"/>
        <v>42490.708333333336</v>
      </c>
      <c r="U2363" s="9">
        <f t="shared" si="220"/>
        <v>24</v>
      </c>
      <c r="V2363">
        <f>D2363*VLOOKUP(H2363,CURR,2)</f>
        <v>152</v>
      </c>
      <c r="W2363">
        <f>E2363*VLOOKUP(H2363,CURR,2)</f>
        <v>0</v>
      </c>
      <c r="X2363" s="11">
        <f t="shared" si="221"/>
        <v>0</v>
      </c>
    </row>
    <row r="2364" spans="1:2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9">
        <f t="shared" si="217"/>
        <v>60</v>
      </c>
      <c r="Q2364" t="s">
        <v>8322</v>
      </c>
      <c r="R2364" t="s">
        <v>8323</v>
      </c>
      <c r="S2364" s="10">
        <f t="shared" si="218"/>
        <v>41954.47997685185</v>
      </c>
      <c r="T2364" s="10">
        <f t="shared" si="219"/>
        <v>41984.47997685185</v>
      </c>
      <c r="U2364" s="9">
        <f t="shared" si="220"/>
        <v>30</v>
      </c>
      <c r="V2364">
        <f>D2364*VLOOKUP(H2364,CURR,2)</f>
        <v>420</v>
      </c>
      <c r="W2364">
        <f>E2364*VLOOKUP(H2364,CURR,2)</f>
        <v>120</v>
      </c>
      <c r="X2364" s="11">
        <f t="shared" si="221"/>
        <v>0.2857142857142857</v>
      </c>
    </row>
    <row r="2365" spans="1:2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 t="e">
        <f t="shared" si="217"/>
        <v>#DIV/0!</v>
      </c>
      <c r="Q2365" t="s">
        <v>8322</v>
      </c>
      <c r="R2365" t="s">
        <v>8323</v>
      </c>
      <c r="S2365" s="10">
        <f t="shared" si="218"/>
        <v>42321.803240740737</v>
      </c>
      <c r="T2365" s="10">
        <f t="shared" si="219"/>
        <v>42366.803240740737</v>
      </c>
      <c r="U2365" s="9">
        <f t="shared" si="220"/>
        <v>45</v>
      </c>
      <c r="V2365">
        <f>D2365*VLOOKUP(H2365,CURR,2)</f>
        <v>175000</v>
      </c>
      <c r="W2365">
        <f>E2365*VLOOKUP(H2365,CURR,2)</f>
        <v>0</v>
      </c>
      <c r="X2365" s="11">
        <f t="shared" si="221"/>
        <v>0</v>
      </c>
    </row>
    <row r="2366" spans="1:2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 t="e">
        <f t="shared" si="217"/>
        <v>#DIV/0!</v>
      </c>
      <c r="Q2366" t="s">
        <v>8322</v>
      </c>
      <c r="R2366" t="s">
        <v>8323</v>
      </c>
      <c r="S2366" s="10">
        <f t="shared" si="218"/>
        <v>42248.726342592585</v>
      </c>
      <c r="T2366" s="10">
        <f t="shared" si="219"/>
        <v>42303.726342592585</v>
      </c>
      <c r="U2366" s="9">
        <f t="shared" si="220"/>
        <v>55</v>
      </c>
      <c r="V2366">
        <f>D2366*VLOOKUP(H2366,CURR,2)</f>
        <v>128</v>
      </c>
      <c r="W2366">
        <f>E2366*VLOOKUP(H2366,CURR,2)</f>
        <v>0</v>
      </c>
      <c r="X2366" s="11">
        <f t="shared" si="221"/>
        <v>0</v>
      </c>
    </row>
    <row r="2367" spans="1:2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 t="e">
        <f t="shared" si="217"/>
        <v>#DIV/0!</v>
      </c>
      <c r="Q2367" t="s">
        <v>8322</v>
      </c>
      <c r="R2367" t="s">
        <v>8323</v>
      </c>
      <c r="S2367" s="10">
        <f t="shared" si="218"/>
        <v>42346.528067129628</v>
      </c>
      <c r="T2367" s="10">
        <f t="shared" si="219"/>
        <v>42386.749999999993</v>
      </c>
      <c r="U2367" s="9">
        <f t="shared" si="220"/>
        <v>40</v>
      </c>
      <c r="V2367">
        <f>D2367*VLOOKUP(H2367,CURR,2)</f>
        <v>1130</v>
      </c>
      <c r="W2367">
        <f>E2367*VLOOKUP(H2367,CURR,2)</f>
        <v>0</v>
      </c>
      <c r="X2367" s="11">
        <f t="shared" si="221"/>
        <v>0</v>
      </c>
    </row>
    <row r="2368" spans="1:2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9">
        <f t="shared" si="217"/>
        <v>97.407407407407405</v>
      </c>
      <c r="Q2368" t="s">
        <v>8322</v>
      </c>
      <c r="R2368" t="s">
        <v>8323</v>
      </c>
      <c r="S2368" s="10">
        <f t="shared" si="218"/>
        <v>42268.323298611103</v>
      </c>
      <c r="T2368" s="10">
        <f t="shared" si="219"/>
        <v>42298.323298611103</v>
      </c>
      <c r="U2368" s="9">
        <f t="shared" si="220"/>
        <v>30</v>
      </c>
      <c r="V2368">
        <f>D2368*VLOOKUP(H2368,CURR,2)</f>
        <v>32000</v>
      </c>
      <c r="W2368">
        <f>E2368*VLOOKUP(H2368,CURR,2)</f>
        <v>3366.4</v>
      </c>
      <c r="X2368" s="11">
        <f t="shared" si="221"/>
        <v>0.1052</v>
      </c>
    </row>
    <row r="2369" spans="1:2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9">
        <f t="shared" si="217"/>
        <v>47.857142857142854</v>
      </c>
      <c r="Q2369" t="s">
        <v>8322</v>
      </c>
      <c r="R2369" t="s">
        <v>8323</v>
      </c>
      <c r="S2369" s="10">
        <f t="shared" si="218"/>
        <v>42425.761759259258</v>
      </c>
      <c r="T2369" s="10">
        <f t="shared" si="219"/>
        <v>42485.720092592594</v>
      </c>
      <c r="U2369" s="9">
        <f t="shared" si="220"/>
        <v>59</v>
      </c>
      <c r="V2369">
        <f>D2369*VLOOKUP(H2369,CURR,2)</f>
        <v>50000</v>
      </c>
      <c r="W2369">
        <f>E2369*VLOOKUP(H2369,CURR,2)</f>
        <v>670</v>
      </c>
      <c r="X2369" s="11">
        <f t="shared" si="221"/>
        <v>1.34E-2</v>
      </c>
    </row>
    <row r="2370" spans="1:2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9">
        <f t="shared" si="217"/>
        <v>50</v>
      </c>
      <c r="Q2370" t="s">
        <v>8322</v>
      </c>
      <c r="R2370" t="s">
        <v>8323</v>
      </c>
      <c r="S2370" s="10">
        <f t="shared" si="218"/>
        <v>42063.513483796291</v>
      </c>
      <c r="T2370" s="10">
        <f t="shared" si="219"/>
        <v>42108.471817129626</v>
      </c>
      <c r="U2370" s="9">
        <f t="shared" si="220"/>
        <v>44</v>
      </c>
      <c r="V2370">
        <f>D2370*VLOOKUP(H2370,CURR,2)</f>
        <v>40000</v>
      </c>
      <c r="W2370">
        <f>E2370*VLOOKUP(H2370,CURR,2)</f>
        <v>100</v>
      </c>
      <c r="X2370" s="11">
        <f t="shared" si="221"/>
        <v>2.5000000000000001E-3</v>
      </c>
    </row>
    <row r="2371" spans="1:2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E2371/D2371*100</f>
        <v>0</v>
      </c>
      <c r="P2371" s="9" t="e">
        <f t="shared" ref="P2371:P2434" si="223">E2371/L2371</f>
        <v>#DIV/0!</v>
      </c>
      <c r="Q2371" t="s">
        <v>8322</v>
      </c>
      <c r="R2371" t="s">
        <v>8323</v>
      </c>
      <c r="S2371" s="10">
        <f t="shared" ref="S2371:S2434" si="224">(J2371/86400)+25569+(-5/24)</f>
        <v>42380.60429398148</v>
      </c>
      <c r="T2371" s="10">
        <f t="shared" ref="T2371:T2434" si="225">(I2371/86400)+25569+(-5/24)</f>
        <v>42410.60429398148</v>
      </c>
      <c r="U2371" s="9">
        <f t="shared" ref="U2371:U2434" si="226">INT(T2371-S2371)</f>
        <v>30</v>
      </c>
      <c r="V2371">
        <f>D2371*VLOOKUP(H2371,CURR,2)</f>
        <v>25000</v>
      </c>
      <c r="W2371">
        <f>E2371*VLOOKUP(H2371,CURR,2)</f>
        <v>0</v>
      </c>
      <c r="X2371" s="11">
        <f t="shared" ref="X2371:X2434" si="227">W2371/V2371</f>
        <v>0</v>
      </c>
    </row>
    <row r="2372" spans="1:2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9">
        <f t="shared" si="223"/>
        <v>20.5</v>
      </c>
      <c r="Q2372" t="s">
        <v>8322</v>
      </c>
      <c r="R2372" t="s">
        <v>8323</v>
      </c>
      <c r="S2372" s="10">
        <f t="shared" si="224"/>
        <v>41960.980798611105</v>
      </c>
      <c r="T2372" s="10">
        <f t="shared" si="225"/>
        <v>41990.980798611105</v>
      </c>
      <c r="U2372" s="9">
        <f t="shared" si="226"/>
        <v>30</v>
      </c>
      <c r="V2372">
        <f>D2372*VLOOKUP(H2372,CURR,2)</f>
        <v>25000</v>
      </c>
      <c r="W2372">
        <f>E2372*VLOOKUP(H2372,CURR,2)</f>
        <v>82</v>
      </c>
      <c r="X2372" s="11">
        <f t="shared" si="227"/>
        <v>3.2799999999999999E-3</v>
      </c>
    </row>
    <row r="2373" spans="1:2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 t="e">
        <f t="shared" si="223"/>
        <v>#DIV/0!</v>
      </c>
      <c r="Q2373" t="s">
        <v>8322</v>
      </c>
      <c r="R2373" t="s">
        <v>8323</v>
      </c>
      <c r="S2373" s="10">
        <f t="shared" si="224"/>
        <v>42150.569398148145</v>
      </c>
      <c r="T2373" s="10">
        <f t="shared" si="225"/>
        <v>42180.569398148145</v>
      </c>
      <c r="U2373" s="9">
        <f t="shared" si="226"/>
        <v>30</v>
      </c>
      <c r="V2373">
        <f>D2373*VLOOKUP(H2373,CURR,2)</f>
        <v>2000</v>
      </c>
      <c r="W2373">
        <f>E2373*VLOOKUP(H2373,CURR,2)</f>
        <v>0</v>
      </c>
      <c r="X2373" s="11">
        <f t="shared" si="227"/>
        <v>0</v>
      </c>
    </row>
    <row r="2374" spans="1:2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9">
        <f t="shared" si="223"/>
        <v>30</v>
      </c>
      <c r="Q2374" t="s">
        <v>8322</v>
      </c>
      <c r="R2374" t="s">
        <v>8323</v>
      </c>
      <c r="S2374" s="10">
        <f t="shared" si="224"/>
        <v>42087.860775462956</v>
      </c>
      <c r="T2374" s="10">
        <f t="shared" si="225"/>
        <v>42117.860775462956</v>
      </c>
      <c r="U2374" s="9">
        <f t="shared" si="226"/>
        <v>30</v>
      </c>
      <c r="V2374">
        <f>D2374*VLOOKUP(H2374,CURR,2)</f>
        <v>3960</v>
      </c>
      <c r="W2374">
        <f>E2374*VLOOKUP(H2374,CURR,2)</f>
        <v>129.6</v>
      </c>
      <c r="X2374" s="11">
        <f t="shared" si="227"/>
        <v>3.2727272727272723E-2</v>
      </c>
    </row>
    <row r="2375" spans="1:2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9">
        <f t="shared" si="223"/>
        <v>50</v>
      </c>
      <c r="Q2375" t="s">
        <v>8322</v>
      </c>
      <c r="R2375" t="s">
        <v>8323</v>
      </c>
      <c r="S2375" s="10">
        <f t="shared" si="224"/>
        <v>42215.453981481478</v>
      </c>
      <c r="T2375" s="10">
        <f t="shared" si="225"/>
        <v>42245.453981481478</v>
      </c>
      <c r="U2375" s="9">
        <f t="shared" si="226"/>
        <v>30</v>
      </c>
      <c r="V2375">
        <f>D2375*VLOOKUP(H2375,CURR,2)</f>
        <v>93500</v>
      </c>
      <c r="W2375">
        <f>E2375*VLOOKUP(H2375,CURR,2)</f>
        <v>5.5</v>
      </c>
      <c r="X2375" s="11">
        <f t="shared" si="227"/>
        <v>5.8823529411764708E-5</v>
      </c>
    </row>
    <row r="2376" spans="1:2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9">
        <f t="shared" si="223"/>
        <v>10</v>
      </c>
      <c r="Q2376" t="s">
        <v>8322</v>
      </c>
      <c r="R2376" t="s">
        <v>8323</v>
      </c>
      <c r="S2376" s="10">
        <f t="shared" si="224"/>
        <v>42017.634953703702</v>
      </c>
      <c r="T2376" s="10">
        <f t="shared" si="225"/>
        <v>42047.634953703702</v>
      </c>
      <c r="U2376" s="9">
        <f t="shared" si="226"/>
        <v>30</v>
      </c>
      <c r="V2376">
        <f>D2376*VLOOKUP(H2376,CURR,2)</f>
        <v>22000</v>
      </c>
      <c r="W2376">
        <f>E2376*VLOOKUP(H2376,CURR,2)</f>
        <v>10</v>
      </c>
      <c r="X2376" s="11">
        <f t="shared" si="227"/>
        <v>4.5454545454545455E-4</v>
      </c>
    </row>
    <row r="2377" spans="1:2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 t="e">
        <f t="shared" si="223"/>
        <v>#DIV/0!</v>
      </c>
      <c r="Q2377" t="s">
        <v>8322</v>
      </c>
      <c r="R2377" t="s">
        <v>8323</v>
      </c>
      <c r="S2377" s="10">
        <f t="shared" si="224"/>
        <v>42592.627743055556</v>
      </c>
      <c r="T2377" s="10">
        <f t="shared" si="225"/>
        <v>42622.627743055556</v>
      </c>
      <c r="U2377" s="9">
        <f t="shared" si="226"/>
        <v>30</v>
      </c>
      <c r="V2377">
        <f>D2377*VLOOKUP(H2377,CURR,2)</f>
        <v>10000</v>
      </c>
      <c r="W2377">
        <f>E2377*VLOOKUP(H2377,CURR,2)</f>
        <v>0</v>
      </c>
      <c r="X2377" s="11">
        <f t="shared" si="227"/>
        <v>0</v>
      </c>
    </row>
    <row r="2378" spans="1:2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9">
        <f t="shared" si="223"/>
        <v>81.582499999999996</v>
      </c>
      <c r="Q2378" t="s">
        <v>8322</v>
      </c>
      <c r="R2378" t="s">
        <v>8323</v>
      </c>
      <c r="S2378" s="10">
        <f t="shared" si="224"/>
        <v>42318.717199074068</v>
      </c>
      <c r="T2378" s="10">
        <f t="shared" si="225"/>
        <v>42348.717199074068</v>
      </c>
      <c r="U2378" s="9">
        <f t="shared" si="226"/>
        <v>30</v>
      </c>
      <c r="V2378">
        <f>D2378*VLOOKUP(H2378,CURR,2)</f>
        <v>3000</v>
      </c>
      <c r="W2378">
        <f>E2378*VLOOKUP(H2378,CURR,2)</f>
        <v>326.33</v>
      </c>
      <c r="X2378" s="11">
        <f t="shared" si="227"/>
        <v>0.10877666666666666</v>
      </c>
    </row>
    <row r="2379" spans="1:2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 t="e">
        <f t="shared" si="223"/>
        <v>#DIV/0!</v>
      </c>
      <c r="Q2379" t="s">
        <v>8322</v>
      </c>
      <c r="R2379" t="s">
        <v>8323</v>
      </c>
      <c r="S2379" s="10">
        <f t="shared" si="224"/>
        <v>42669.661840277775</v>
      </c>
      <c r="T2379" s="10">
        <f t="shared" si="225"/>
        <v>42699.703506944446</v>
      </c>
      <c r="U2379" s="9">
        <f t="shared" si="226"/>
        <v>30</v>
      </c>
      <c r="V2379">
        <f>D2379*VLOOKUP(H2379,CURR,2)</f>
        <v>1900</v>
      </c>
      <c r="W2379">
        <f>E2379*VLOOKUP(H2379,CURR,2)</f>
        <v>0</v>
      </c>
      <c r="X2379" s="11">
        <f t="shared" si="227"/>
        <v>0</v>
      </c>
    </row>
    <row r="2380" spans="1:2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 t="e">
        <f t="shared" si="223"/>
        <v>#DIV/0!</v>
      </c>
      <c r="Q2380" t="s">
        <v>8322</v>
      </c>
      <c r="R2380" t="s">
        <v>8323</v>
      </c>
      <c r="S2380" s="10">
        <f t="shared" si="224"/>
        <v>42212.804745370369</v>
      </c>
      <c r="T2380" s="10">
        <f t="shared" si="225"/>
        <v>42241.804745370369</v>
      </c>
      <c r="U2380" s="9">
        <f t="shared" si="226"/>
        <v>29</v>
      </c>
      <c r="V2380">
        <f>D2380*VLOOKUP(H2380,CURR,2)</f>
        <v>110000</v>
      </c>
      <c r="W2380">
        <f>E2380*VLOOKUP(H2380,CURR,2)</f>
        <v>0</v>
      </c>
      <c r="X2380" s="11">
        <f t="shared" si="227"/>
        <v>0</v>
      </c>
    </row>
    <row r="2381" spans="1:2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 t="e">
        <f t="shared" si="223"/>
        <v>#DIV/0!</v>
      </c>
      <c r="Q2381" t="s">
        <v>8322</v>
      </c>
      <c r="R2381" t="s">
        <v>8323</v>
      </c>
      <c r="S2381" s="10">
        <f t="shared" si="224"/>
        <v>42236.808055555557</v>
      </c>
      <c r="T2381" s="10">
        <f t="shared" si="225"/>
        <v>42281.808055555557</v>
      </c>
      <c r="U2381" s="9">
        <f t="shared" si="226"/>
        <v>45</v>
      </c>
      <c r="V2381">
        <f>D2381*VLOOKUP(H2381,CURR,2)</f>
        <v>30000</v>
      </c>
      <c r="W2381">
        <f>E2381*VLOOKUP(H2381,CURR,2)</f>
        <v>0</v>
      </c>
      <c r="X2381" s="11">
        <f t="shared" si="227"/>
        <v>0</v>
      </c>
    </row>
    <row r="2382" spans="1:2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9">
        <f t="shared" si="223"/>
        <v>18.333333333333332</v>
      </c>
      <c r="Q2382" t="s">
        <v>8322</v>
      </c>
      <c r="R2382" t="s">
        <v>8323</v>
      </c>
      <c r="S2382" s="10">
        <f t="shared" si="224"/>
        <v>42248.584976851846</v>
      </c>
      <c r="T2382" s="10">
        <f t="shared" si="225"/>
        <v>42278.584976851846</v>
      </c>
      <c r="U2382" s="9">
        <f t="shared" si="226"/>
        <v>30</v>
      </c>
      <c r="V2382">
        <f>D2382*VLOOKUP(H2382,CURR,2)</f>
        <v>15000</v>
      </c>
      <c r="W2382">
        <f>E2382*VLOOKUP(H2382,CURR,2)</f>
        <v>55</v>
      </c>
      <c r="X2382" s="11">
        <f t="shared" si="227"/>
        <v>3.6666666666666666E-3</v>
      </c>
    </row>
    <row r="2383" spans="1:2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9">
        <f t="shared" si="223"/>
        <v>224.42857142857142</v>
      </c>
      <c r="Q2383" t="s">
        <v>8322</v>
      </c>
      <c r="R2383" t="s">
        <v>8323</v>
      </c>
      <c r="S2383" s="10">
        <f t="shared" si="224"/>
        <v>42074.727407407401</v>
      </c>
      <c r="T2383" s="10">
        <f t="shared" si="225"/>
        <v>42104.727407407401</v>
      </c>
      <c r="U2383" s="9">
        <f t="shared" si="226"/>
        <v>30</v>
      </c>
      <c r="V2383">
        <f>D2383*VLOOKUP(H2383,CURR,2)</f>
        <v>86350</v>
      </c>
      <c r="W2383">
        <f>E2383*VLOOKUP(H2383,CURR,2)</f>
        <v>1571</v>
      </c>
      <c r="X2383" s="11">
        <f t="shared" si="227"/>
        <v>1.8193398957730169E-2</v>
      </c>
    </row>
    <row r="2384" spans="1:2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9">
        <f t="shared" si="223"/>
        <v>37.5</v>
      </c>
      <c r="Q2384" t="s">
        <v>8322</v>
      </c>
      <c r="R2384" t="s">
        <v>8323</v>
      </c>
      <c r="S2384" s="10">
        <f t="shared" si="224"/>
        <v>42194.979201388887</v>
      </c>
      <c r="T2384" s="10">
        <f t="shared" si="225"/>
        <v>42219.979201388887</v>
      </c>
      <c r="U2384" s="9">
        <f t="shared" si="226"/>
        <v>25</v>
      </c>
      <c r="V2384">
        <f>D2384*VLOOKUP(H2384,CURR,2)</f>
        <v>3000</v>
      </c>
      <c r="W2384">
        <f>E2384*VLOOKUP(H2384,CURR,2)</f>
        <v>75</v>
      </c>
      <c r="X2384" s="11">
        <f t="shared" si="227"/>
        <v>2.5000000000000001E-2</v>
      </c>
    </row>
    <row r="2385" spans="1:2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9">
        <f t="shared" si="223"/>
        <v>145</v>
      </c>
      <c r="Q2385" t="s">
        <v>8322</v>
      </c>
      <c r="R2385" t="s">
        <v>8323</v>
      </c>
      <c r="S2385" s="10">
        <f t="shared" si="224"/>
        <v>42026.848460648143</v>
      </c>
      <c r="T2385" s="10">
        <f t="shared" si="225"/>
        <v>42056.848460648143</v>
      </c>
      <c r="U2385" s="9">
        <f t="shared" si="226"/>
        <v>30</v>
      </c>
      <c r="V2385">
        <f>D2385*VLOOKUP(H2385,CURR,2)</f>
        <v>6800.0000000000009</v>
      </c>
      <c r="W2385">
        <f>E2385*VLOOKUP(H2385,CURR,2)</f>
        <v>295.8</v>
      </c>
      <c r="X2385" s="11">
        <f t="shared" si="227"/>
        <v>4.3499999999999997E-2</v>
      </c>
    </row>
    <row r="2386" spans="1:2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9">
        <f t="shared" si="223"/>
        <v>1</v>
      </c>
      <c r="Q2386" t="s">
        <v>8322</v>
      </c>
      <c r="R2386" t="s">
        <v>8323</v>
      </c>
      <c r="S2386" s="10">
        <f t="shared" si="224"/>
        <v>41926.859293981477</v>
      </c>
      <c r="T2386" s="10">
        <f t="shared" si="225"/>
        <v>41956.900960648149</v>
      </c>
      <c r="U2386" s="9">
        <f t="shared" si="226"/>
        <v>30</v>
      </c>
      <c r="V2386">
        <f>D2386*VLOOKUP(H2386,CURR,2)</f>
        <v>1000</v>
      </c>
      <c r="W2386">
        <f>E2386*VLOOKUP(H2386,CURR,2)</f>
        <v>8</v>
      </c>
      <c r="X2386" s="11">
        <f t="shared" si="227"/>
        <v>8.0000000000000002E-3</v>
      </c>
    </row>
    <row r="2387" spans="1:2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9">
        <f t="shared" si="223"/>
        <v>112.57142857142857</v>
      </c>
      <c r="Q2387" t="s">
        <v>8322</v>
      </c>
      <c r="R2387" t="s">
        <v>8323</v>
      </c>
      <c r="S2387" s="10">
        <f t="shared" si="224"/>
        <v>42191.493425925924</v>
      </c>
      <c r="T2387" s="10">
        <f t="shared" si="225"/>
        <v>42221.493425925924</v>
      </c>
      <c r="U2387" s="9">
        <f t="shared" si="226"/>
        <v>30</v>
      </c>
      <c r="V2387">
        <f>D2387*VLOOKUP(H2387,CURR,2)</f>
        <v>65000</v>
      </c>
      <c r="W2387">
        <f>E2387*VLOOKUP(H2387,CURR,2)</f>
        <v>788</v>
      </c>
      <c r="X2387" s="11">
        <f t="shared" si="227"/>
        <v>1.2123076923076924E-2</v>
      </c>
    </row>
    <row r="2388" spans="1:2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 t="e">
        <f t="shared" si="223"/>
        <v>#DIV/0!</v>
      </c>
      <c r="Q2388" t="s">
        <v>8322</v>
      </c>
      <c r="R2388" t="s">
        <v>8323</v>
      </c>
      <c r="S2388" s="10">
        <f t="shared" si="224"/>
        <v>41954.629907407405</v>
      </c>
      <c r="T2388" s="10">
        <f t="shared" si="225"/>
        <v>42014.629907407405</v>
      </c>
      <c r="U2388" s="9">
        <f t="shared" si="226"/>
        <v>60</v>
      </c>
      <c r="V2388">
        <f>D2388*VLOOKUP(H2388,CURR,2)</f>
        <v>22800</v>
      </c>
      <c r="W2388">
        <f>E2388*VLOOKUP(H2388,CURR,2)</f>
        <v>0</v>
      </c>
      <c r="X2388" s="11">
        <f t="shared" si="227"/>
        <v>0</v>
      </c>
    </row>
    <row r="2389" spans="1:2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9">
        <f t="shared" si="223"/>
        <v>342</v>
      </c>
      <c r="Q2389" t="s">
        <v>8322</v>
      </c>
      <c r="R2389" t="s">
        <v>8323</v>
      </c>
      <c r="S2389" s="10">
        <f t="shared" si="224"/>
        <v>42528.418287037035</v>
      </c>
      <c r="T2389" s="10">
        <f t="shared" si="225"/>
        <v>42573.418287037035</v>
      </c>
      <c r="U2389" s="9">
        <f t="shared" si="226"/>
        <v>45</v>
      </c>
      <c r="V2389">
        <f>D2389*VLOOKUP(H2389,CURR,2)</f>
        <v>150000</v>
      </c>
      <c r="W2389">
        <f>E2389*VLOOKUP(H2389,CURR,2)</f>
        <v>1026</v>
      </c>
      <c r="X2389" s="11">
        <f t="shared" si="227"/>
        <v>6.8399999999999997E-3</v>
      </c>
    </row>
    <row r="2390" spans="1:2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9">
        <f t="shared" si="223"/>
        <v>57.875</v>
      </c>
      <c r="Q2390" t="s">
        <v>8322</v>
      </c>
      <c r="R2390" t="s">
        <v>8323</v>
      </c>
      <c r="S2390" s="10">
        <f t="shared" si="224"/>
        <v>41989.645358796297</v>
      </c>
      <c r="T2390" s="10">
        <f t="shared" si="225"/>
        <v>42019.603472222218</v>
      </c>
      <c r="U2390" s="9">
        <f t="shared" si="226"/>
        <v>29</v>
      </c>
      <c r="V2390">
        <f>D2390*VLOOKUP(H2390,CURR,2)</f>
        <v>37000</v>
      </c>
      <c r="W2390">
        <f>E2390*VLOOKUP(H2390,CURR,2)</f>
        <v>463</v>
      </c>
      <c r="X2390" s="11">
        <f t="shared" si="227"/>
        <v>1.2513513513513513E-2</v>
      </c>
    </row>
    <row r="2391" spans="1:2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9">
        <f t="shared" si="223"/>
        <v>30</v>
      </c>
      <c r="Q2391" t="s">
        <v>8322</v>
      </c>
      <c r="R2391" t="s">
        <v>8323</v>
      </c>
      <c r="S2391" s="10">
        <f t="shared" si="224"/>
        <v>42179.445046296292</v>
      </c>
      <c r="T2391" s="10">
        <f t="shared" si="225"/>
        <v>42210.707638888889</v>
      </c>
      <c r="U2391" s="9">
        <f t="shared" si="226"/>
        <v>31</v>
      </c>
      <c r="V2391">
        <f>D2391*VLOOKUP(H2391,CURR,2)</f>
        <v>18080</v>
      </c>
      <c r="W2391">
        <f>E2391*VLOOKUP(H2391,CURR,2)</f>
        <v>33.9</v>
      </c>
      <c r="X2391" s="11">
        <f t="shared" si="227"/>
        <v>1.8749999999999999E-3</v>
      </c>
    </row>
    <row r="2392" spans="1:2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 t="e">
        <f t="shared" si="223"/>
        <v>#DIV/0!</v>
      </c>
      <c r="Q2392" t="s">
        <v>8322</v>
      </c>
      <c r="R2392" t="s">
        <v>8323</v>
      </c>
      <c r="S2392" s="10">
        <f t="shared" si="224"/>
        <v>41968.053981481477</v>
      </c>
      <c r="T2392" s="10">
        <f t="shared" si="225"/>
        <v>42008.053981481477</v>
      </c>
      <c r="U2392" s="9">
        <f t="shared" si="226"/>
        <v>40</v>
      </c>
      <c r="V2392">
        <f>D2392*VLOOKUP(H2392,CURR,2)</f>
        <v>367200</v>
      </c>
      <c r="W2392">
        <f>E2392*VLOOKUP(H2392,CURR,2)</f>
        <v>0</v>
      </c>
      <c r="X2392" s="11">
        <f t="shared" si="227"/>
        <v>0</v>
      </c>
    </row>
    <row r="2393" spans="1:2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9">
        <f t="shared" si="223"/>
        <v>25</v>
      </c>
      <c r="Q2393" t="s">
        <v>8322</v>
      </c>
      <c r="R2393" t="s">
        <v>8323</v>
      </c>
      <c r="S2393" s="10">
        <f t="shared" si="224"/>
        <v>42064.586157407401</v>
      </c>
      <c r="T2393" s="10">
        <f t="shared" si="225"/>
        <v>42094.544490740744</v>
      </c>
      <c r="U2393" s="9">
        <f t="shared" si="226"/>
        <v>29</v>
      </c>
      <c r="V2393">
        <f>D2393*VLOOKUP(H2393,CURR,2)</f>
        <v>20000</v>
      </c>
      <c r="W2393">
        <f>E2393*VLOOKUP(H2393,CURR,2)</f>
        <v>25</v>
      </c>
      <c r="X2393" s="11">
        <f t="shared" si="227"/>
        <v>1.25E-3</v>
      </c>
    </row>
    <row r="2394" spans="1:2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 t="e">
        <f t="shared" si="223"/>
        <v>#DIV/0!</v>
      </c>
      <c r="Q2394" t="s">
        <v>8322</v>
      </c>
      <c r="R2394" t="s">
        <v>8323</v>
      </c>
      <c r="S2394" s="10">
        <f t="shared" si="224"/>
        <v>42275.912303240737</v>
      </c>
      <c r="T2394" s="10">
        <f t="shared" si="225"/>
        <v>42305.912303240737</v>
      </c>
      <c r="U2394" s="9">
        <f t="shared" si="226"/>
        <v>30</v>
      </c>
      <c r="V2394">
        <f>D2394*VLOOKUP(H2394,CURR,2)</f>
        <v>4200</v>
      </c>
      <c r="W2394">
        <f>E2394*VLOOKUP(H2394,CURR,2)</f>
        <v>0</v>
      </c>
      <c r="X2394" s="11">
        <f t="shared" si="227"/>
        <v>0</v>
      </c>
    </row>
    <row r="2395" spans="1:2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9">
        <f t="shared" si="223"/>
        <v>50</v>
      </c>
      <c r="Q2395" t="s">
        <v>8322</v>
      </c>
      <c r="R2395" t="s">
        <v>8323</v>
      </c>
      <c r="S2395" s="10">
        <f t="shared" si="224"/>
        <v>42194.440011574072</v>
      </c>
      <c r="T2395" s="10">
        <f t="shared" si="225"/>
        <v>42224.440011574072</v>
      </c>
      <c r="U2395" s="9">
        <f t="shared" si="226"/>
        <v>30</v>
      </c>
      <c r="V2395">
        <f>D2395*VLOOKUP(H2395,CURR,2)</f>
        <v>100000</v>
      </c>
      <c r="W2395">
        <f>E2395*VLOOKUP(H2395,CURR,2)</f>
        <v>50</v>
      </c>
      <c r="X2395" s="11">
        <f t="shared" si="227"/>
        <v>5.0000000000000001E-4</v>
      </c>
    </row>
    <row r="2396" spans="1:2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9">
        <f t="shared" si="223"/>
        <v>1.5</v>
      </c>
      <c r="Q2396" t="s">
        <v>8322</v>
      </c>
      <c r="R2396" t="s">
        <v>8323</v>
      </c>
      <c r="S2396" s="10">
        <f t="shared" si="224"/>
        <v>42031.15385416666</v>
      </c>
      <c r="T2396" s="10">
        <f t="shared" si="225"/>
        <v>42061.15385416666</v>
      </c>
      <c r="U2396" s="9">
        <f t="shared" si="226"/>
        <v>30</v>
      </c>
      <c r="V2396">
        <f>D2396*VLOOKUP(H2396,CURR,2)</f>
        <v>5649.9999999999991</v>
      </c>
      <c r="W2396">
        <f>E2396*VLOOKUP(H2396,CURR,2)</f>
        <v>3.3899999999999997</v>
      </c>
      <c r="X2396" s="11">
        <f t="shared" si="227"/>
        <v>6.0000000000000006E-4</v>
      </c>
    </row>
    <row r="2397" spans="1:2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 t="e">
        <f t="shared" si="223"/>
        <v>#DIV/0!</v>
      </c>
      <c r="Q2397" t="s">
        <v>8322</v>
      </c>
      <c r="R2397" t="s">
        <v>8323</v>
      </c>
      <c r="S2397" s="10">
        <f t="shared" si="224"/>
        <v>42716.913043981483</v>
      </c>
      <c r="T2397" s="10">
        <f t="shared" si="225"/>
        <v>42745.164583333331</v>
      </c>
      <c r="U2397" s="9">
        <f t="shared" si="226"/>
        <v>28</v>
      </c>
      <c r="V2397">
        <f>D2397*VLOOKUP(H2397,CURR,2)</f>
        <v>33000</v>
      </c>
      <c r="W2397">
        <f>E2397*VLOOKUP(H2397,CURR,2)</f>
        <v>0</v>
      </c>
      <c r="X2397" s="11">
        <f t="shared" si="227"/>
        <v>0</v>
      </c>
    </row>
    <row r="2398" spans="1:2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9">
        <f t="shared" si="223"/>
        <v>10</v>
      </c>
      <c r="Q2398" t="s">
        <v>8322</v>
      </c>
      <c r="R2398" t="s">
        <v>8323</v>
      </c>
      <c r="S2398" s="10">
        <f t="shared" si="224"/>
        <v>42262.640717592592</v>
      </c>
      <c r="T2398" s="10">
        <f t="shared" si="225"/>
        <v>42292.640717592592</v>
      </c>
      <c r="U2398" s="9">
        <f t="shared" si="226"/>
        <v>30</v>
      </c>
      <c r="V2398">
        <f>D2398*VLOOKUP(H2398,CURR,2)</f>
        <v>5000</v>
      </c>
      <c r="W2398">
        <f>E2398*VLOOKUP(H2398,CURR,2)</f>
        <v>10</v>
      </c>
      <c r="X2398" s="11">
        <f t="shared" si="227"/>
        <v>2E-3</v>
      </c>
    </row>
    <row r="2399" spans="1:2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 t="e">
        <f t="shared" si="223"/>
        <v>#DIV/0!</v>
      </c>
      <c r="Q2399" t="s">
        <v>8322</v>
      </c>
      <c r="R2399" t="s">
        <v>8323</v>
      </c>
      <c r="S2399" s="10">
        <f t="shared" si="224"/>
        <v>41976.676574074074</v>
      </c>
      <c r="T2399" s="10">
        <f t="shared" si="225"/>
        <v>42006.676574074074</v>
      </c>
      <c r="U2399" s="9">
        <f t="shared" si="226"/>
        <v>30</v>
      </c>
      <c r="V2399">
        <f>D2399*VLOOKUP(H2399,CURR,2)</f>
        <v>124000</v>
      </c>
      <c r="W2399">
        <f>E2399*VLOOKUP(H2399,CURR,2)</f>
        <v>0</v>
      </c>
      <c r="X2399" s="11">
        <f t="shared" si="227"/>
        <v>0</v>
      </c>
    </row>
    <row r="2400" spans="1:2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 t="e">
        <f t="shared" si="223"/>
        <v>#DIV/0!</v>
      </c>
      <c r="Q2400" t="s">
        <v>8322</v>
      </c>
      <c r="R2400" t="s">
        <v>8323</v>
      </c>
      <c r="S2400" s="10">
        <f t="shared" si="224"/>
        <v>42157.708148148151</v>
      </c>
      <c r="T2400" s="10">
        <f t="shared" si="225"/>
        <v>42187.708148148151</v>
      </c>
      <c r="U2400" s="9">
        <f t="shared" si="226"/>
        <v>30</v>
      </c>
      <c r="V2400">
        <f>D2400*VLOOKUP(H2400,CURR,2)</f>
        <v>4000</v>
      </c>
      <c r="W2400">
        <f>E2400*VLOOKUP(H2400,CURR,2)</f>
        <v>0</v>
      </c>
      <c r="X2400" s="11">
        <f t="shared" si="227"/>
        <v>0</v>
      </c>
    </row>
    <row r="2401" spans="1:2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 t="e">
        <f t="shared" si="223"/>
        <v>#DIV/0!</v>
      </c>
      <c r="Q2401" t="s">
        <v>8322</v>
      </c>
      <c r="R2401" t="s">
        <v>8323</v>
      </c>
      <c r="S2401" s="10">
        <f t="shared" si="224"/>
        <v>41956.644745370366</v>
      </c>
      <c r="T2401" s="10">
        <f t="shared" si="225"/>
        <v>41991.644745370366</v>
      </c>
      <c r="U2401" s="9">
        <f t="shared" si="226"/>
        <v>35</v>
      </c>
      <c r="V2401">
        <f>D2401*VLOOKUP(H2401,CURR,2)</f>
        <v>1430</v>
      </c>
      <c r="W2401">
        <f>E2401*VLOOKUP(H2401,CURR,2)</f>
        <v>0</v>
      </c>
      <c r="X2401" s="11">
        <f t="shared" si="227"/>
        <v>0</v>
      </c>
    </row>
    <row r="2402" spans="1:2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 t="e">
        <f t="shared" si="223"/>
        <v>#DIV/0!</v>
      </c>
      <c r="Q2402" t="s">
        <v>8322</v>
      </c>
      <c r="R2402" t="s">
        <v>8323</v>
      </c>
      <c r="S2402" s="10">
        <f t="shared" si="224"/>
        <v>42444.059768518513</v>
      </c>
      <c r="T2402" s="10">
        <f t="shared" si="225"/>
        <v>42474.059768518513</v>
      </c>
      <c r="U2402" s="9">
        <f t="shared" si="226"/>
        <v>30</v>
      </c>
      <c r="V2402">
        <f>D2402*VLOOKUP(H2402,CURR,2)</f>
        <v>36000</v>
      </c>
      <c r="W2402">
        <f>E2402*VLOOKUP(H2402,CURR,2)</f>
        <v>0</v>
      </c>
      <c r="X2402" s="11">
        <f t="shared" si="227"/>
        <v>0</v>
      </c>
    </row>
    <row r="2403" spans="1:2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9">
        <f t="shared" si="223"/>
        <v>22.333333333333332</v>
      </c>
      <c r="Q2403" t="s">
        <v>8339</v>
      </c>
      <c r="R2403" t="s">
        <v>8340</v>
      </c>
      <c r="S2403" s="10">
        <f t="shared" si="224"/>
        <v>42374.614537037036</v>
      </c>
      <c r="T2403" s="10">
        <f t="shared" si="225"/>
        <v>42434.614537037036</v>
      </c>
      <c r="U2403" s="9">
        <f t="shared" si="226"/>
        <v>60</v>
      </c>
      <c r="V2403">
        <f>D2403*VLOOKUP(H2403,CURR,2)</f>
        <v>28000</v>
      </c>
      <c r="W2403">
        <f>E2403*VLOOKUP(H2403,CURR,2)</f>
        <v>201</v>
      </c>
      <c r="X2403" s="11">
        <f t="shared" si="227"/>
        <v>7.1785714285714283E-3</v>
      </c>
    </row>
    <row r="2404" spans="1:2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9">
        <f t="shared" si="223"/>
        <v>52</v>
      </c>
      <c r="Q2404" t="s">
        <v>8339</v>
      </c>
      <c r="R2404" t="s">
        <v>8340</v>
      </c>
      <c r="S2404" s="10">
        <f t="shared" si="224"/>
        <v>42107.47142361111</v>
      </c>
      <c r="T2404" s="10">
        <f t="shared" si="225"/>
        <v>42137.47142361111</v>
      </c>
      <c r="U2404" s="9">
        <f t="shared" si="226"/>
        <v>30</v>
      </c>
      <c r="V2404">
        <f>D2404*VLOOKUP(H2404,CURR,2)</f>
        <v>12000</v>
      </c>
      <c r="W2404">
        <f>E2404*VLOOKUP(H2404,CURR,2)</f>
        <v>52</v>
      </c>
      <c r="X2404" s="11">
        <f t="shared" si="227"/>
        <v>4.3333333333333331E-3</v>
      </c>
    </row>
    <row r="2405" spans="1:2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9">
        <f t="shared" si="223"/>
        <v>16.833333333333332</v>
      </c>
      <c r="Q2405" t="s">
        <v>8339</v>
      </c>
      <c r="R2405" t="s">
        <v>8340</v>
      </c>
      <c r="S2405" s="10">
        <f t="shared" si="224"/>
        <v>42399.67428240741</v>
      </c>
      <c r="T2405" s="10">
        <f t="shared" si="225"/>
        <v>42459.632615740738</v>
      </c>
      <c r="U2405" s="9">
        <f t="shared" si="226"/>
        <v>59</v>
      </c>
      <c r="V2405">
        <f>D2405*VLOOKUP(H2405,CURR,2)</f>
        <v>1536</v>
      </c>
      <c r="W2405">
        <f>E2405*VLOOKUP(H2405,CURR,2)</f>
        <v>258.56</v>
      </c>
      <c r="X2405" s="11">
        <f t="shared" si="227"/>
        <v>0.16833333333333333</v>
      </c>
    </row>
    <row r="2406" spans="1:2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 t="e">
        <f t="shared" si="223"/>
        <v>#DIV/0!</v>
      </c>
      <c r="Q2406" t="s">
        <v>8339</v>
      </c>
      <c r="R2406" t="s">
        <v>8340</v>
      </c>
      <c r="S2406" s="10">
        <f t="shared" si="224"/>
        <v>42341.831099537034</v>
      </c>
      <c r="T2406" s="10">
        <f t="shared" si="225"/>
        <v>42371.831099537034</v>
      </c>
      <c r="U2406" s="9">
        <f t="shared" si="226"/>
        <v>30</v>
      </c>
      <c r="V2406">
        <f>D2406*VLOOKUP(H2406,CURR,2)</f>
        <v>15000</v>
      </c>
      <c r="W2406">
        <f>E2406*VLOOKUP(H2406,CURR,2)</f>
        <v>0</v>
      </c>
      <c r="X2406" s="11">
        <f t="shared" si="227"/>
        <v>0</v>
      </c>
    </row>
    <row r="2407" spans="1:2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9">
        <f t="shared" si="223"/>
        <v>56.3</v>
      </c>
      <c r="Q2407" t="s">
        <v>8339</v>
      </c>
      <c r="R2407" t="s">
        <v>8340</v>
      </c>
      <c r="S2407" s="10">
        <f t="shared" si="224"/>
        <v>42595.377025462956</v>
      </c>
      <c r="T2407" s="10">
        <f t="shared" si="225"/>
        <v>42616.377025462956</v>
      </c>
      <c r="U2407" s="9">
        <f t="shared" si="226"/>
        <v>21</v>
      </c>
      <c r="V2407">
        <f>D2407*VLOOKUP(H2407,CURR,2)</f>
        <v>5000</v>
      </c>
      <c r="W2407">
        <f>E2407*VLOOKUP(H2407,CURR,2)</f>
        <v>1126</v>
      </c>
      <c r="X2407" s="11">
        <f t="shared" si="227"/>
        <v>0.22520000000000001</v>
      </c>
    </row>
    <row r="2408" spans="1:2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9">
        <f t="shared" si="223"/>
        <v>84.0625</v>
      </c>
      <c r="Q2408" t="s">
        <v>8339</v>
      </c>
      <c r="R2408" t="s">
        <v>8340</v>
      </c>
      <c r="S2408" s="10">
        <f t="shared" si="224"/>
        <v>41982.902662037035</v>
      </c>
      <c r="T2408" s="10">
        <f t="shared" si="225"/>
        <v>42022.902662037035</v>
      </c>
      <c r="U2408" s="9">
        <f t="shared" si="226"/>
        <v>40</v>
      </c>
      <c r="V2408">
        <f>D2408*VLOOKUP(H2408,CURR,2)</f>
        <v>3250</v>
      </c>
      <c r="W2408">
        <f>E2408*VLOOKUP(H2408,CURR,2)</f>
        <v>1345</v>
      </c>
      <c r="X2408" s="11">
        <f t="shared" si="227"/>
        <v>0.41384615384615386</v>
      </c>
    </row>
    <row r="2409" spans="1:2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9">
        <f t="shared" si="223"/>
        <v>168.39393939393941</v>
      </c>
      <c r="Q2409" t="s">
        <v>8339</v>
      </c>
      <c r="R2409" t="s">
        <v>8340</v>
      </c>
      <c r="S2409" s="10">
        <f t="shared" si="224"/>
        <v>42082.367222222216</v>
      </c>
      <c r="T2409" s="10">
        <f t="shared" si="225"/>
        <v>42105.041666666664</v>
      </c>
      <c r="U2409" s="9">
        <f t="shared" si="226"/>
        <v>22</v>
      </c>
      <c r="V2409">
        <f>D2409*VLOOKUP(H2409,CURR,2)</f>
        <v>22000</v>
      </c>
      <c r="W2409">
        <f>E2409*VLOOKUP(H2409,CURR,2)</f>
        <v>5557</v>
      </c>
      <c r="X2409" s="11">
        <f t="shared" si="227"/>
        <v>0.25259090909090909</v>
      </c>
    </row>
    <row r="2410" spans="1:2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9">
        <f t="shared" si="223"/>
        <v>15</v>
      </c>
      <c r="Q2410" t="s">
        <v>8339</v>
      </c>
      <c r="R2410" t="s">
        <v>8340</v>
      </c>
      <c r="S2410" s="10">
        <f t="shared" si="224"/>
        <v>41918.93237268518</v>
      </c>
      <c r="T2410" s="10">
        <f t="shared" si="225"/>
        <v>41948.974039351851</v>
      </c>
      <c r="U2410" s="9">
        <f t="shared" si="226"/>
        <v>30</v>
      </c>
      <c r="V2410">
        <f>D2410*VLOOKUP(H2410,CURR,2)</f>
        <v>15000</v>
      </c>
      <c r="W2410">
        <f>E2410*VLOOKUP(H2410,CURR,2)</f>
        <v>30</v>
      </c>
      <c r="X2410" s="11">
        <f t="shared" si="227"/>
        <v>2E-3</v>
      </c>
    </row>
    <row r="2411" spans="1:2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9">
        <f t="shared" si="223"/>
        <v>76.666666666666671</v>
      </c>
      <c r="Q2411" t="s">
        <v>8339</v>
      </c>
      <c r="R2411" t="s">
        <v>8340</v>
      </c>
      <c r="S2411" s="10">
        <f t="shared" si="224"/>
        <v>42204.667534722219</v>
      </c>
      <c r="T2411" s="10">
        <f t="shared" si="225"/>
        <v>42234.667534722219</v>
      </c>
      <c r="U2411" s="9">
        <f t="shared" si="226"/>
        <v>30</v>
      </c>
      <c r="V2411">
        <f>D2411*VLOOKUP(H2411,CURR,2)</f>
        <v>25000</v>
      </c>
      <c r="W2411">
        <f>E2411*VLOOKUP(H2411,CURR,2)</f>
        <v>460</v>
      </c>
      <c r="X2411" s="11">
        <f t="shared" si="227"/>
        <v>1.84E-2</v>
      </c>
    </row>
    <row r="2412" spans="1:2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 t="e">
        <f t="shared" si="223"/>
        <v>#DIV/0!</v>
      </c>
      <c r="Q2412" t="s">
        <v>8339</v>
      </c>
      <c r="R2412" t="s">
        <v>8340</v>
      </c>
      <c r="S2412" s="10">
        <f t="shared" si="224"/>
        <v>42224.199942129628</v>
      </c>
      <c r="T2412" s="10">
        <f t="shared" si="225"/>
        <v>42254.199942129628</v>
      </c>
      <c r="U2412" s="9">
        <f t="shared" si="226"/>
        <v>30</v>
      </c>
      <c r="V2412">
        <f>D2412*VLOOKUP(H2412,CURR,2)</f>
        <v>10800</v>
      </c>
      <c r="W2412">
        <f>E2412*VLOOKUP(H2412,CURR,2)</f>
        <v>0</v>
      </c>
      <c r="X2412" s="11">
        <f t="shared" si="227"/>
        <v>0</v>
      </c>
    </row>
    <row r="2413" spans="1:2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9">
        <f t="shared" si="223"/>
        <v>50.333333333333336</v>
      </c>
      <c r="Q2413" t="s">
        <v>8339</v>
      </c>
      <c r="R2413" t="s">
        <v>8340</v>
      </c>
      <c r="S2413" s="10">
        <f t="shared" si="224"/>
        <v>42211.524097222216</v>
      </c>
      <c r="T2413" s="10">
        <f t="shared" si="225"/>
        <v>42241.524097222216</v>
      </c>
      <c r="U2413" s="9">
        <f t="shared" si="226"/>
        <v>30</v>
      </c>
      <c r="V2413">
        <f>D2413*VLOOKUP(H2413,CURR,2)</f>
        <v>25000</v>
      </c>
      <c r="W2413">
        <f>E2413*VLOOKUP(H2413,CURR,2)</f>
        <v>151</v>
      </c>
      <c r="X2413" s="11">
        <f t="shared" si="227"/>
        <v>6.0400000000000002E-3</v>
      </c>
    </row>
    <row r="2414" spans="1:2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 t="e">
        <f t="shared" si="223"/>
        <v>#DIV/0!</v>
      </c>
      <c r="Q2414" t="s">
        <v>8339</v>
      </c>
      <c r="R2414" t="s">
        <v>8340</v>
      </c>
      <c r="S2414" s="10">
        <f t="shared" si="224"/>
        <v>42655.528622685182</v>
      </c>
      <c r="T2414" s="10">
        <f t="shared" si="225"/>
        <v>42700.570289351854</v>
      </c>
      <c r="U2414" s="9">
        <f t="shared" si="226"/>
        <v>45</v>
      </c>
      <c r="V2414">
        <f>D2414*VLOOKUP(H2414,CURR,2)</f>
        <v>9040</v>
      </c>
      <c r="W2414">
        <f>E2414*VLOOKUP(H2414,CURR,2)</f>
        <v>0</v>
      </c>
      <c r="X2414" s="11">
        <f t="shared" si="227"/>
        <v>0</v>
      </c>
    </row>
    <row r="2415" spans="1:2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9">
        <f t="shared" si="223"/>
        <v>8.3333333333333339</v>
      </c>
      <c r="Q2415" t="s">
        <v>8339</v>
      </c>
      <c r="R2415" t="s">
        <v>8340</v>
      </c>
      <c r="S2415" s="10">
        <f t="shared" si="224"/>
        <v>41759.901412037034</v>
      </c>
      <c r="T2415" s="10">
        <f t="shared" si="225"/>
        <v>41790.770833333328</v>
      </c>
      <c r="U2415" s="9">
        <f t="shared" si="226"/>
        <v>30</v>
      </c>
      <c r="V2415">
        <f>D2415*VLOOKUP(H2415,CURR,2)</f>
        <v>3000</v>
      </c>
      <c r="W2415">
        <f>E2415*VLOOKUP(H2415,CURR,2)</f>
        <v>25</v>
      </c>
      <c r="X2415" s="11">
        <f t="shared" si="227"/>
        <v>8.3333333333333332E-3</v>
      </c>
    </row>
    <row r="2416" spans="1:2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9">
        <f t="shared" si="223"/>
        <v>35.384615384615387</v>
      </c>
      <c r="Q2416" t="s">
        <v>8339</v>
      </c>
      <c r="R2416" t="s">
        <v>8340</v>
      </c>
      <c r="S2416" s="10">
        <f t="shared" si="224"/>
        <v>42198.486805555549</v>
      </c>
      <c r="T2416" s="10">
        <f t="shared" si="225"/>
        <v>42237.957638888889</v>
      </c>
      <c r="U2416" s="9">
        <f t="shared" si="226"/>
        <v>39</v>
      </c>
      <c r="V2416">
        <f>D2416*VLOOKUP(H2416,CURR,2)</f>
        <v>15000</v>
      </c>
      <c r="W2416">
        <f>E2416*VLOOKUP(H2416,CURR,2)</f>
        <v>460</v>
      </c>
      <c r="X2416" s="11">
        <f t="shared" si="227"/>
        <v>3.0666666666666665E-2</v>
      </c>
    </row>
    <row r="2417" spans="1:2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9">
        <f t="shared" si="223"/>
        <v>55.833333333333336</v>
      </c>
      <c r="Q2417" t="s">
        <v>8339</v>
      </c>
      <c r="R2417" t="s">
        <v>8340</v>
      </c>
      <c r="S2417" s="10">
        <f t="shared" si="224"/>
        <v>42536.654467592591</v>
      </c>
      <c r="T2417" s="10">
        <f t="shared" si="225"/>
        <v>42566.654467592591</v>
      </c>
      <c r="U2417" s="9">
        <f t="shared" si="226"/>
        <v>30</v>
      </c>
      <c r="V2417">
        <f>D2417*VLOOKUP(H2417,CURR,2)</f>
        <v>60000</v>
      </c>
      <c r="W2417">
        <f>E2417*VLOOKUP(H2417,CURR,2)</f>
        <v>335</v>
      </c>
      <c r="X2417" s="11">
        <f t="shared" si="227"/>
        <v>5.5833333333333334E-3</v>
      </c>
    </row>
    <row r="2418" spans="1:2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9">
        <f t="shared" si="223"/>
        <v>5</v>
      </c>
      <c r="Q2418" t="s">
        <v>8339</v>
      </c>
      <c r="R2418" t="s">
        <v>8340</v>
      </c>
      <c r="S2418" s="10">
        <f t="shared" si="224"/>
        <v>42019.529432870368</v>
      </c>
      <c r="T2418" s="10">
        <f t="shared" si="225"/>
        <v>42077.416666666664</v>
      </c>
      <c r="U2418" s="9">
        <f t="shared" si="226"/>
        <v>57</v>
      </c>
      <c r="V2418">
        <f>D2418*VLOOKUP(H2418,CURR,2)</f>
        <v>20000</v>
      </c>
      <c r="W2418">
        <f>E2418*VLOOKUP(H2418,CURR,2)</f>
        <v>5</v>
      </c>
      <c r="X2418" s="11">
        <f t="shared" si="227"/>
        <v>2.5000000000000001E-4</v>
      </c>
    </row>
    <row r="2419" spans="1:2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 t="e">
        <f t="shared" si="223"/>
        <v>#DIV/0!</v>
      </c>
      <c r="Q2419" t="s">
        <v>8339</v>
      </c>
      <c r="R2419" t="s">
        <v>8340</v>
      </c>
      <c r="S2419" s="10">
        <f t="shared" si="224"/>
        <v>41831.675775462958</v>
      </c>
      <c r="T2419" s="10">
        <f t="shared" si="225"/>
        <v>41861.675775462958</v>
      </c>
      <c r="U2419" s="9">
        <f t="shared" si="226"/>
        <v>30</v>
      </c>
      <c r="V2419">
        <f>D2419*VLOOKUP(H2419,CURR,2)</f>
        <v>1000</v>
      </c>
      <c r="W2419">
        <f>E2419*VLOOKUP(H2419,CURR,2)</f>
        <v>0</v>
      </c>
      <c r="X2419" s="11">
        <f t="shared" si="227"/>
        <v>0</v>
      </c>
    </row>
    <row r="2420" spans="1:2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9">
        <f t="shared" si="223"/>
        <v>1</v>
      </c>
      <c r="Q2420" t="s">
        <v>8339</v>
      </c>
      <c r="R2420" t="s">
        <v>8340</v>
      </c>
      <c r="S2420" s="10">
        <f t="shared" si="224"/>
        <v>42027.648657407401</v>
      </c>
      <c r="T2420" s="10">
        <f t="shared" si="225"/>
        <v>42087.606990740744</v>
      </c>
      <c r="U2420" s="9">
        <f t="shared" si="226"/>
        <v>59</v>
      </c>
      <c r="V2420">
        <f>D2420*VLOOKUP(H2420,CURR,2)</f>
        <v>25000</v>
      </c>
      <c r="W2420">
        <f>E2420*VLOOKUP(H2420,CURR,2)</f>
        <v>5</v>
      </c>
      <c r="X2420" s="11">
        <f t="shared" si="227"/>
        <v>2.0000000000000001E-4</v>
      </c>
    </row>
    <row r="2421" spans="1:2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 t="e">
        <f t="shared" si="223"/>
        <v>#DIV/0!</v>
      </c>
      <c r="Q2421" t="s">
        <v>8339</v>
      </c>
      <c r="R2421" t="s">
        <v>8340</v>
      </c>
      <c r="S2421" s="10">
        <f t="shared" si="224"/>
        <v>41993.529965277776</v>
      </c>
      <c r="T2421" s="10">
        <f t="shared" si="225"/>
        <v>42053.529965277776</v>
      </c>
      <c r="U2421" s="9">
        <f t="shared" si="226"/>
        <v>60</v>
      </c>
      <c r="V2421">
        <f>D2421*VLOOKUP(H2421,CURR,2)</f>
        <v>3000</v>
      </c>
      <c r="W2421">
        <f>E2421*VLOOKUP(H2421,CURR,2)</f>
        <v>0</v>
      </c>
      <c r="X2421" s="11">
        <f t="shared" si="227"/>
        <v>0</v>
      </c>
    </row>
    <row r="2422" spans="1:2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9">
        <f t="shared" si="223"/>
        <v>69.472222222222229</v>
      </c>
      <c r="Q2422" t="s">
        <v>8339</v>
      </c>
      <c r="R2422" t="s">
        <v>8340</v>
      </c>
      <c r="S2422" s="10">
        <f t="shared" si="224"/>
        <v>41892.820543981477</v>
      </c>
      <c r="T2422" s="10">
        <f t="shared" si="225"/>
        <v>41952.862210648142</v>
      </c>
      <c r="U2422" s="9">
        <f t="shared" si="226"/>
        <v>60</v>
      </c>
      <c r="V2422">
        <f>D2422*VLOOKUP(H2422,CURR,2)</f>
        <v>16870</v>
      </c>
      <c r="W2422">
        <f>E2422*VLOOKUP(H2422,CURR,2)</f>
        <v>2501</v>
      </c>
      <c r="X2422" s="11">
        <f t="shared" si="227"/>
        <v>0.14825133372851215</v>
      </c>
    </row>
    <row r="2423" spans="1:2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9">
        <f t="shared" si="223"/>
        <v>1</v>
      </c>
      <c r="Q2423" t="s">
        <v>8339</v>
      </c>
      <c r="R2423" t="s">
        <v>8340</v>
      </c>
      <c r="S2423" s="10">
        <f t="shared" si="224"/>
        <v>42026.479120370372</v>
      </c>
      <c r="T2423" s="10">
        <f t="shared" si="225"/>
        <v>42056.479120370372</v>
      </c>
      <c r="U2423" s="9">
        <f t="shared" si="226"/>
        <v>30</v>
      </c>
      <c r="V2423">
        <f>D2423*VLOOKUP(H2423,CURR,2)</f>
        <v>6000</v>
      </c>
      <c r="W2423">
        <f>E2423*VLOOKUP(H2423,CURR,2)</f>
        <v>1</v>
      </c>
      <c r="X2423" s="11">
        <f t="shared" si="227"/>
        <v>1.6666666666666666E-4</v>
      </c>
    </row>
    <row r="2424" spans="1:2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9">
        <f t="shared" si="223"/>
        <v>1</v>
      </c>
      <c r="Q2424" t="s">
        <v>8339</v>
      </c>
      <c r="R2424" t="s">
        <v>8340</v>
      </c>
      <c r="S2424" s="10">
        <f t="shared" si="224"/>
        <v>42044.516620370363</v>
      </c>
      <c r="T2424" s="10">
        <f t="shared" si="225"/>
        <v>42074.474953703706</v>
      </c>
      <c r="U2424" s="9">
        <f t="shared" si="226"/>
        <v>29</v>
      </c>
      <c r="V2424">
        <f>D2424*VLOOKUP(H2424,CURR,2)</f>
        <v>500</v>
      </c>
      <c r="W2424">
        <f>E2424*VLOOKUP(H2424,CURR,2)</f>
        <v>1</v>
      </c>
      <c r="X2424" s="11">
        <f t="shared" si="227"/>
        <v>2E-3</v>
      </c>
    </row>
    <row r="2425" spans="1:2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9">
        <f t="shared" si="223"/>
        <v>8</v>
      </c>
      <c r="Q2425" t="s">
        <v>8339</v>
      </c>
      <c r="R2425" t="s">
        <v>8340</v>
      </c>
      <c r="S2425" s="10">
        <f t="shared" si="224"/>
        <v>41974.496412037035</v>
      </c>
      <c r="T2425" s="10">
        <f t="shared" si="225"/>
        <v>42004.496412037035</v>
      </c>
      <c r="U2425" s="9">
        <f t="shared" si="226"/>
        <v>30</v>
      </c>
      <c r="V2425">
        <f>D2425*VLOOKUP(H2425,CURR,2)</f>
        <v>60000</v>
      </c>
      <c r="W2425">
        <f>E2425*VLOOKUP(H2425,CURR,2)</f>
        <v>8</v>
      </c>
      <c r="X2425" s="11">
        <f t="shared" si="227"/>
        <v>1.3333333333333334E-4</v>
      </c>
    </row>
    <row r="2426" spans="1:2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9">
        <f t="shared" si="223"/>
        <v>34.444444444444443</v>
      </c>
      <c r="Q2426" t="s">
        <v>8339</v>
      </c>
      <c r="R2426" t="s">
        <v>8340</v>
      </c>
      <c r="S2426" s="10">
        <f t="shared" si="224"/>
        <v>41909.684120370366</v>
      </c>
      <c r="T2426" s="10">
        <f t="shared" si="225"/>
        <v>41939.684120370366</v>
      </c>
      <c r="U2426" s="9">
        <f t="shared" si="226"/>
        <v>30</v>
      </c>
      <c r="V2426">
        <f>D2426*VLOOKUP(H2426,CURR,2)</f>
        <v>25000</v>
      </c>
      <c r="W2426">
        <f>E2426*VLOOKUP(H2426,CURR,2)</f>
        <v>310</v>
      </c>
      <c r="X2426" s="11">
        <f t="shared" si="227"/>
        <v>1.24E-2</v>
      </c>
    </row>
    <row r="2427" spans="1:2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9">
        <f t="shared" si="223"/>
        <v>1</v>
      </c>
      <c r="Q2427" t="s">
        <v>8339</v>
      </c>
      <c r="R2427" t="s">
        <v>8340</v>
      </c>
      <c r="S2427" s="10">
        <f t="shared" si="224"/>
        <v>42502.705428240741</v>
      </c>
      <c r="T2427" s="10">
        <f t="shared" si="225"/>
        <v>42517.711111111108</v>
      </c>
      <c r="U2427" s="9">
        <f t="shared" si="226"/>
        <v>15</v>
      </c>
      <c r="V2427">
        <f>D2427*VLOOKUP(H2427,CURR,2)</f>
        <v>3500</v>
      </c>
      <c r="W2427">
        <f>E2427*VLOOKUP(H2427,CURR,2)</f>
        <v>1</v>
      </c>
      <c r="X2427" s="11">
        <f t="shared" si="227"/>
        <v>2.8571428571428574E-4</v>
      </c>
    </row>
    <row r="2428" spans="1:2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 t="e">
        <f t="shared" si="223"/>
        <v>#DIV/0!</v>
      </c>
      <c r="Q2428" t="s">
        <v>8339</v>
      </c>
      <c r="R2428" t="s">
        <v>8340</v>
      </c>
      <c r="S2428" s="10">
        <f t="shared" si="224"/>
        <v>42163.961712962962</v>
      </c>
      <c r="T2428" s="10">
        <f t="shared" si="225"/>
        <v>42223.961712962962</v>
      </c>
      <c r="U2428" s="9">
        <f t="shared" si="226"/>
        <v>60</v>
      </c>
      <c r="V2428">
        <f>D2428*VLOOKUP(H2428,CURR,2)</f>
        <v>20000</v>
      </c>
      <c r="W2428">
        <f>E2428*VLOOKUP(H2428,CURR,2)</f>
        <v>0</v>
      </c>
      <c r="X2428" s="11">
        <f t="shared" si="227"/>
        <v>0</v>
      </c>
    </row>
    <row r="2429" spans="1:2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9">
        <f t="shared" si="223"/>
        <v>1</v>
      </c>
      <c r="Q2429" t="s">
        <v>8339</v>
      </c>
      <c r="R2429" t="s">
        <v>8340</v>
      </c>
      <c r="S2429" s="10">
        <f t="shared" si="224"/>
        <v>42412.110335648147</v>
      </c>
      <c r="T2429" s="10">
        <f t="shared" si="225"/>
        <v>42452.068668981483</v>
      </c>
      <c r="U2429" s="9">
        <f t="shared" si="226"/>
        <v>39</v>
      </c>
      <c r="V2429">
        <f>D2429*VLOOKUP(H2429,CURR,2)</f>
        <v>50000</v>
      </c>
      <c r="W2429">
        <f>E2429*VLOOKUP(H2429,CURR,2)</f>
        <v>1</v>
      </c>
      <c r="X2429" s="11">
        <f t="shared" si="227"/>
        <v>2.0000000000000002E-5</v>
      </c>
    </row>
    <row r="2430" spans="1:2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9">
        <f t="shared" si="223"/>
        <v>1</v>
      </c>
      <c r="Q2430" t="s">
        <v>8339</v>
      </c>
      <c r="R2430" t="s">
        <v>8340</v>
      </c>
      <c r="S2430" s="10">
        <f t="shared" si="224"/>
        <v>42045.575821759259</v>
      </c>
      <c r="T2430" s="10">
        <f t="shared" si="225"/>
        <v>42075.534155092588</v>
      </c>
      <c r="U2430" s="9">
        <f t="shared" si="226"/>
        <v>29</v>
      </c>
      <c r="V2430">
        <f>D2430*VLOOKUP(H2430,CURR,2)</f>
        <v>35000</v>
      </c>
      <c r="W2430">
        <f>E2430*VLOOKUP(H2430,CURR,2)</f>
        <v>1</v>
      </c>
      <c r="X2430" s="11">
        <f t="shared" si="227"/>
        <v>2.8571428571428571E-5</v>
      </c>
    </row>
    <row r="2431" spans="1:2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9">
        <f t="shared" si="223"/>
        <v>501.25</v>
      </c>
      <c r="Q2431" t="s">
        <v>8339</v>
      </c>
      <c r="R2431" t="s">
        <v>8340</v>
      </c>
      <c r="S2431" s="10">
        <f t="shared" si="224"/>
        <v>42734.670902777776</v>
      </c>
      <c r="T2431" s="10">
        <f t="shared" si="225"/>
        <v>42771.488888888889</v>
      </c>
      <c r="U2431" s="9">
        <f t="shared" si="226"/>
        <v>36</v>
      </c>
      <c r="V2431">
        <f>D2431*VLOOKUP(H2431,CURR,2)</f>
        <v>16800</v>
      </c>
      <c r="W2431">
        <f>E2431*VLOOKUP(H2431,CURR,2)</f>
        <v>240.6</v>
      </c>
      <c r="X2431" s="11">
        <f t="shared" si="227"/>
        <v>1.4321428571428572E-2</v>
      </c>
    </row>
    <row r="2432" spans="1:2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9">
        <f t="shared" si="223"/>
        <v>10.5</v>
      </c>
      <c r="Q2432" t="s">
        <v>8339</v>
      </c>
      <c r="R2432" t="s">
        <v>8340</v>
      </c>
      <c r="S2432" s="10">
        <f t="shared" si="224"/>
        <v>42381.922499999993</v>
      </c>
      <c r="T2432" s="10">
        <f t="shared" si="225"/>
        <v>42411.922499999993</v>
      </c>
      <c r="U2432" s="9">
        <f t="shared" si="226"/>
        <v>30</v>
      </c>
      <c r="V2432">
        <f>D2432*VLOOKUP(H2432,CURR,2)</f>
        <v>3000</v>
      </c>
      <c r="W2432">
        <f>E2432*VLOOKUP(H2432,CURR,2)</f>
        <v>21</v>
      </c>
      <c r="X2432" s="11">
        <f t="shared" si="227"/>
        <v>7.0000000000000001E-3</v>
      </c>
    </row>
    <row r="2433" spans="1:2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9">
        <f t="shared" si="223"/>
        <v>1</v>
      </c>
      <c r="Q2433" t="s">
        <v>8339</v>
      </c>
      <c r="R2433" t="s">
        <v>8340</v>
      </c>
      <c r="S2433" s="10">
        <f t="shared" si="224"/>
        <v>42488.891354166662</v>
      </c>
      <c r="T2433" s="10">
        <f t="shared" si="225"/>
        <v>42548.891354166662</v>
      </c>
      <c r="U2433" s="9">
        <f t="shared" si="226"/>
        <v>60</v>
      </c>
      <c r="V2433">
        <f>D2433*VLOOKUP(H2433,CURR,2)</f>
        <v>100000</v>
      </c>
      <c r="W2433">
        <f>E2433*VLOOKUP(H2433,CURR,2)</f>
        <v>2</v>
      </c>
      <c r="X2433" s="11">
        <f t="shared" si="227"/>
        <v>2.0000000000000002E-5</v>
      </c>
    </row>
    <row r="2434" spans="1:2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9">
        <f t="shared" si="223"/>
        <v>1</v>
      </c>
      <c r="Q2434" t="s">
        <v>8339</v>
      </c>
      <c r="R2434" t="s">
        <v>8340</v>
      </c>
      <c r="S2434" s="10">
        <f t="shared" si="224"/>
        <v>42041.010381944441</v>
      </c>
      <c r="T2434" s="10">
        <f t="shared" si="225"/>
        <v>42071.010381944441</v>
      </c>
      <c r="U2434" s="9">
        <f t="shared" si="226"/>
        <v>30</v>
      </c>
      <c r="V2434">
        <f>D2434*VLOOKUP(H2434,CURR,2)</f>
        <v>14000</v>
      </c>
      <c r="W2434">
        <f>E2434*VLOOKUP(H2434,CURR,2)</f>
        <v>2</v>
      </c>
      <c r="X2434" s="11">
        <f t="shared" si="227"/>
        <v>1.4285714285714287E-4</v>
      </c>
    </row>
    <row r="2435" spans="1:2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E2435/D2435*100</f>
        <v>0</v>
      </c>
      <c r="P2435" s="9" t="e">
        <f t="shared" ref="P2435:P2498" si="229">E2435/L2435</f>
        <v>#DIV/0!</v>
      </c>
      <c r="Q2435" t="s">
        <v>8339</v>
      </c>
      <c r="R2435" t="s">
        <v>8340</v>
      </c>
      <c r="S2435" s="10">
        <f t="shared" ref="S2435:S2498" si="230">(J2435/86400)+25569+(-5/24)</f>
        <v>42397.691469907404</v>
      </c>
      <c r="T2435" s="10">
        <f t="shared" ref="T2435:T2498" si="231">(I2435/86400)+25569+(-5/24)</f>
        <v>42427.691469907404</v>
      </c>
      <c r="U2435" s="9">
        <f t="shared" ref="U2435:U2498" si="232">INT(T2435-S2435)</f>
        <v>30</v>
      </c>
      <c r="V2435">
        <f>D2435*VLOOKUP(H2435,CURR,2)</f>
        <v>10000</v>
      </c>
      <c r="W2435">
        <f>E2435*VLOOKUP(H2435,CURR,2)</f>
        <v>0</v>
      </c>
      <c r="X2435" s="11">
        <f t="shared" ref="X2435:X2498" si="233">W2435/V2435</f>
        <v>0</v>
      </c>
    </row>
    <row r="2436" spans="1:2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9">
        <f t="shared" si="229"/>
        <v>13</v>
      </c>
      <c r="Q2436" t="s">
        <v>8339</v>
      </c>
      <c r="R2436" t="s">
        <v>8340</v>
      </c>
      <c r="S2436" s="10">
        <f t="shared" si="230"/>
        <v>42179.977708333332</v>
      </c>
      <c r="T2436" s="10">
        <f t="shared" si="231"/>
        <v>42219.977708333332</v>
      </c>
      <c r="U2436" s="9">
        <f t="shared" si="232"/>
        <v>40</v>
      </c>
      <c r="V2436">
        <f>D2436*VLOOKUP(H2436,CURR,2)</f>
        <v>20000</v>
      </c>
      <c r="W2436">
        <f>E2436*VLOOKUP(H2436,CURR,2)</f>
        <v>26</v>
      </c>
      <c r="X2436" s="11">
        <f t="shared" si="233"/>
        <v>1.2999999999999999E-3</v>
      </c>
    </row>
    <row r="2437" spans="1:2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9">
        <f t="shared" si="229"/>
        <v>306</v>
      </c>
      <c r="Q2437" t="s">
        <v>8339</v>
      </c>
      <c r="R2437" t="s">
        <v>8340</v>
      </c>
      <c r="S2437" s="10">
        <f t="shared" si="230"/>
        <v>42252.069282407407</v>
      </c>
      <c r="T2437" s="10">
        <f t="shared" si="231"/>
        <v>42282.069282407407</v>
      </c>
      <c r="U2437" s="9">
        <f t="shared" si="232"/>
        <v>30</v>
      </c>
      <c r="V2437">
        <f>D2437*VLOOKUP(H2437,CURR,2)</f>
        <v>27500</v>
      </c>
      <c r="W2437">
        <f>E2437*VLOOKUP(H2437,CURR,2)</f>
        <v>134.64000000000001</v>
      </c>
      <c r="X2437" s="11">
        <f t="shared" si="233"/>
        <v>4.8960000000000002E-3</v>
      </c>
    </row>
    <row r="2438" spans="1:2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9">
        <f t="shared" si="229"/>
        <v>22.5</v>
      </c>
      <c r="Q2438" t="s">
        <v>8339</v>
      </c>
      <c r="R2438" t="s">
        <v>8340</v>
      </c>
      <c r="S2438" s="10">
        <f t="shared" si="230"/>
        <v>42338.407060185178</v>
      </c>
      <c r="T2438" s="10">
        <f t="shared" si="231"/>
        <v>42398.407060185178</v>
      </c>
      <c r="U2438" s="9">
        <f t="shared" si="232"/>
        <v>60</v>
      </c>
      <c r="V2438">
        <f>D2438*VLOOKUP(H2438,CURR,2)</f>
        <v>88920</v>
      </c>
      <c r="W2438">
        <f>E2438*VLOOKUP(H2438,CURR,2)</f>
        <v>34.200000000000003</v>
      </c>
      <c r="X2438" s="11">
        <f t="shared" si="233"/>
        <v>3.8461538461538467E-4</v>
      </c>
    </row>
    <row r="2439" spans="1:2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 t="e">
        <f t="shared" si="229"/>
        <v>#DIV/0!</v>
      </c>
      <c r="Q2439" t="s">
        <v>8339</v>
      </c>
      <c r="R2439" t="s">
        <v>8340</v>
      </c>
      <c r="S2439" s="10">
        <f t="shared" si="230"/>
        <v>42031.756805555553</v>
      </c>
      <c r="T2439" s="10">
        <f t="shared" si="231"/>
        <v>42080.541666666664</v>
      </c>
      <c r="U2439" s="9">
        <f t="shared" si="232"/>
        <v>48</v>
      </c>
      <c r="V2439">
        <f>D2439*VLOOKUP(H2439,CURR,2)</f>
        <v>8000</v>
      </c>
      <c r="W2439">
        <f>E2439*VLOOKUP(H2439,CURR,2)</f>
        <v>0</v>
      </c>
      <c r="X2439" s="11">
        <f t="shared" si="233"/>
        <v>0</v>
      </c>
    </row>
    <row r="2440" spans="1:2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9">
        <f t="shared" si="229"/>
        <v>50</v>
      </c>
      <c r="Q2440" t="s">
        <v>8339</v>
      </c>
      <c r="R2440" t="s">
        <v>8340</v>
      </c>
      <c r="S2440" s="10">
        <f t="shared" si="230"/>
        <v>42285.706736111104</v>
      </c>
      <c r="T2440" s="10">
        <f t="shared" si="231"/>
        <v>42345.748402777775</v>
      </c>
      <c r="U2440" s="9">
        <f t="shared" si="232"/>
        <v>60</v>
      </c>
      <c r="V2440">
        <f>D2440*VLOOKUP(H2440,CURR,2)</f>
        <v>15000</v>
      </c>
      <c r="W2440">
        <f>E2440*VLOOKUP(H2440,CURR,2)</f>
        <v>50</v>
      </c>
      <c r="X2440" s="11">
        <f t="shared" si="233"/>
        <v>3.3333333333333335E-3</v>
      </c>
    </row>
    <row r="2441" spans="1:2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 t="e">
        <f t="shared" si="229"/>
        <v>#DIV/0!</v>
      </c>
      <c r="Q2441" t="s">
        <v>8339</v>
      </c>
      <c r="R2441" t="s">
        <v>8340</v>
      </c>
      <c r="S2441" s="10">
        <f t="shared" si="230"/>
        <v>42265.610289351847</v>
      </c>
      <c r="T2441" s="10">
        <f t="shared" si="231"/>
        <v>42295.610289351847</v>
      </c>
      <c r="U2441" s="9">
        <f t="shared" si="232"/>
        <v>30</v>
      </c>
      <c r="V2441">
        <f>D2441*VLOOKUP(H2441,CURR,2)</f>
        <v>10000</v>
      </c>
      <c r="W2441">
        <f>E2441*VLOOKUP(H2441,CURR,2)</f>
        <v>0</v>
      </c>
      <c r="X2441" s="11">
        <f t="shared" si="233"/>
        <v>0</v>
      </c>
    </row>
    <row r="2442" spans="1:2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9">
        <f t="shared" si="229"/>
        <v>5</v>
      </c>
      <c r="Q2442" t="s">
        <v>8339</v>
      </c>
      <c r="R2442" t="s">
        <v>8340</v>
      </c>
      <c r="S2442" s="10">
        <f t="shared" si="230"/>
        <v>42383.691122685188</v>
      </c>
      <c r="T2442" s="10">
        <f t="shared" si="231"/>
        <v>42413.691122685188</v>
      </c>
      <c r="U2442" s="9">
        <f t="shared" si="232"/>
        <v>30</v>
      </c>
      <c r="V2442">
        <f>D2442*VLOOKUP(H2442,CURR,2)</f>
        <v>5649.9999999999991</v>
      </c>
      <c r="W2442">
        <f>E2442*VLOOKUP(H2442,CURR,2)</f>
        <v>11.299999999999999</v>
      </c>
      <c r="X2442" s="11">
        <f t="shared" si="233"/>
        <v>2E-3</v>
      </c>
    </row>
    <row r="2443" spans="1:2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9">
        <f t="shared" si="229"/>
        <v>74.22935779816514</v>
      </c>
      <c r="Q2443" t="s">
        <v>8339</v>
      </c>
      <c r="R2443" t="s">
        <v>8355</v>
      </c>
      <c r="S2443" s="10">
        <f t="shared" si="230"/>
        <v>42186.917291666665</v>
      </c>
      <c r="T2443" s="10">
        <f t="shared" si="231"/>
        <v>42207.999305555553</v>
      </c>
      <c r="U2443" s="9">
        <f t="shared" si="232"/>
        <v>21</v>
      </c>
      <c r="V2443">
        <f>D2443*VLOOKUP(H2443,CURR,2)</f>
        <v>7500</v>
      </c>
      <c r="W2443">
        <f>E2443*VLOOKUP(H2443,CURR,2)</f>
        <v>8091</v>
      </c>
      <c r="X2443" s="11">
        <f t="shared" si="233"/>
        <v>1.0788</v>
      </c>
    </row>
    <row r="2444" spans="1:2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9">
        <f t="shared" si="229"/>
        <v>81.252688172043008</v>
      </c>
      <c r="Q2444" t="s">
        <v>8339</v>
      </c>
      <c r="R2444" t="s">
        <v>8355</v>
      </c>
      <c r="S2444" s="10">
        <f t="shared" si="230"/>
        <v>42052.458657407406</v>
      </c>
      <c r="T2444" s="10">
        <f t="shared" si="231"/>
        <v>42082.416990740741</v>
      </c>
      <c r="U2444" s="9">
        <f t="shared" si="232"/>
        <v>29</v>
      </c>
      <c r="V2444">
        <f>D2444*VLOOKUP(H2444,CURR,2)</f>
        <v>24000</v>
      </c>
      <c r="W2444">
        <f>E2444*VLOOKUP(H2444,CURR,2)</f>
        <v>30226</v>
      </c>
      <c r="X2444" s="11">
        <f t="shared" si="233"/>
        <v>1.2594166666666666</v>
      </c>
    </row>
    <row r="2445" spans="1:2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9">
        <f t="shared" si="229"/>
        <v>130.23469453376205</v>
      </c>
      <c r="Q2445" t="s">
        <v>8339</v>
      </c>
      <c r="R2445" t="s">
        <v>8355</v>
      </c>
      <c r="S2445" s="10">
        <f t="shared" si="230"/>
        <v>41836.416921296295</v>
      </c>
      <c r="T2445" s="10">
        <f t="shared" si="231"/>
        <v>41866.416921296295</v>
      </c>
      <c r="U2445" s="9">
        <f t="shared" si="232"/>
        <v>30</v>
      </c>
      <c r="V2445">
        <f>D2445*VLOOKUP(H2445,CURR,2)</f>
        <v>20000</v>
      </c>
      <c r="W2445">
        <f>E2445*VLOOKUP(H2445,CURR,2)</f>
        <v>40502.99</v>
      </c>
      <c r="X2445" s="11">
        <f t="shared" si="233"/>
        <v>2.0251494999999999</v>
      </c>
    </row>
    <row r="2446" spans="1:2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9">
        <f t="shared" si="229"/>
        <v>53.409836065573771</v>
      </c>
      <c r="Q2446" t="s">
        <v>8339</v>
      </c>
      <c r="R2446" t="s">
        <v>8355</v>
      </c>
      <c r="S2446" s="10">
        <f t="shared" si="230"/>
        <v>42485.54619212963</v>
      </c>
      <c r="T2446" s="10">
        <f t="shared" si="231"/>
        <v>42515.54619212963</v>
      </c>
      <c r="U2446" s="9">
        <f t="shared" si="232"/>
        <v>30</v>
      </c>
      <c r="V2446">
        <f>D2446*VLOOKUP(H2446,CURR,2)</f>
        <v>3000</v>
      </c>
      <c r="W2446">
        <f>E2446*VLOOKUP(H2446,CURR,2)</f>
        <v>3258</v>
      </c>
      <c r="X2446" s="11">
        <f t="shared" si="233"/>
        <v>1.0860000000000001</v>
      </c>
    </row>
    <row r="2447" spans="1:2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9">
        <f t="shared" si="229"/>
        <v>75.130434782608702</v>
      </c>
      <c r="Q2447" t="s">
        <v>8339</v>
      </c>
      <c r="R2447" t="s">
        <v>8355</v>
      </c>
      <c r="S2447" s="10">
        <f t="shared" si="230"/>
        <v>42242.981724537036</v>
      </c>
      <c r="T2447" s="10">
        <f t="shared" si="231"/>
        <v>42272.981724537036</v>
      </c>
      <c r="U2447" s="9">
        <f t="shared" si="232"/>
        <v>30</v>
      </c>
      <c r="V2447">
        <f>D2447*VLOOKUP(H2447,CURR,2)</f>
        <v>5000</v>
      </c>
      <c r="W2447">
        <f>E2447*VLOOKUP(H2447,CURR,2)</f>
        <v>8640</v>
      </c>
      <c r="X2447" s="11">
        <f t="shared" si="233"/>
        <v>1.728</v>
      </c>
    </row>
    <row r="2448" spans="1:2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9">
        <f t="shared" si="229"/>
        <v>75.666666666666671</v>
      </c>
      <c r="Q2448" t="s">
        <v>8339</v>
      </c>
      <c r="R2448" t="s">
        <v>8355</v>
      </c>
      <c r="S2448" s="10">
        <f t="shared" si="230"/>
        <v>42670.394340277773</v>
      </c>
      <c r="T2448" s="10">
        <f t="shared" si="231"/>
        <v>42700.436006944445</v>
      </c>
      <c r="U2448" s="9">
        <f t="shared" si="232"/>
        <v>30</v>
      </c>
      <c r="V2448">
        <f>D2448*VLOOKUP(H2448,CURR,2)</f>
        <v>5000</v>
      </c>
      <c r="W2448">
        <f>E2448*VLOOKUP(H2448,CURR,2)</f>
        <v>8399</v>
      </c>
      <c r="X2448" s="11">
        <f t="shared" si="233"/>
        <v>1.6798</v>
      </c>
    </row>
    <row r="2449" spans="1:2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9">
        <f t="shared" si="229"/>
        <v>31.691394658753708</v>
      </c>
      <c r="Q2449" t="s">
        <v>8339</v>
      </c>
      <c r="R2449" t="s">
        <v>8355</v>
      </c>
      <c r="S2449" s="10">
        <f t="shared" si="230"/>
        <v>42654.26149305555</v>
      </c>
      <c r="T2449" s="10">
        <f t="shared" si="231"/>
        <v>42685.958333333336</v>
      </c>
      <c r="U2449" s="9">
        <f t="shared" si="232"/>
        <v>31</v>
      </c>
      <c r="V2449">
        <f>D2449*VLOOKUP(H2449,CURR,2)</f>
        <v>2500</v>
      </c>
      <c r="W2449">
        <f>E2449*VLOOKUP(H2449,CURR,2)</f>
        <v>10680</v>
      </c>
      <c r="X2449" s="11">
        <f t="shared" si="233"/>
        <v>4.2720000000000002</v>
      </c>
    </row>
    <row r="2450" spans="1:2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9">
        <f t="shared" si="229"/>
        <v>47.777777777777779</v>
      </c>
      <c r="Q2450" t="s">
        <v>8339</v>
      </c>
      <c r="R2450" t="s">
        <v>8355</v>
      </c>
      <c r="S2450" s="10">
        <f t="shared" si="230"/>
        <v>42607.107789351845</v>
      </c>
      <c r="T2450" s="10">
        <f t="shared" si="231"/>
        <v>42613.025000000001</v>
      </c>
      <c r="U2450" s="9">
        <f t="shared" si="232"/>
        <v>5</v>
      </c>
      <c r="V2450">
        <f>D2450*VLOOKUP(H2450,CURR,2)</f>
        <v>400</v>
      </c>
      <c r="W2450">
        <f>E2450*VLOOKUP(H2450,CURR,2)</f>
        <v>430</v>
      </c>
      <c r="X2450" s="11">
        <f t="shared" si="233"/>
        <v>1.075</v>
      </c>
    </row>
    <row r="2451" spans="1:2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9">
        <f t="shared" si="229"/>
        <v>90</v>
      </c>
      <c r="Q2451" t="s">
        <v>8339</v>
      </c>
      <c r="R2451" t="s">
        <v>8355</v>
      </c>
      <c r="S2451" s="10">
        <f t="shared" si="230"/>
        <v>41942.934201388889</v>
      </c>
      <c r="T2451" s="10">
        <f t="shared" si="231"/>
        <v>41972.975868055553</v>
      </c>
      <c r="U2451" s="9">
        <f t="shared" si="232"/>
        <v>30</v>
      </c>
      <c r="V2451">
        <f>D2451*VLOOKUP(H2451,CURR,2)</f>
        <v>10000</v>
      </c>
      <c r="W2451">
        <f>E2451*VLOOKUP(H2451,CURR,2)</f>
        <v>10800</v>
      </c>
      <c r="X2451" s="11">
        <f t="shared" si="233"/>
        <v>1.08</v>
      </c>
    </row>
    <row r="2452" spans="1:2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9">
        <f t="shared" si="229"/>
        <v>149.31401960784314</v>
      </c>
      <c r="Q2452" t="s">
        <v>8339</v>
      </c>
      <c r="R2452" t="s">
        <v>8355</v>
      </c>
      <c r="S2452" s="10">
        <f t="shared" si="230"/>
        <v>41901.864074074074</v>
      </c>
      <c r="T2452" s="10">
        <f t="shared" si="231"/>
        <v>41939.924305555549</v>
      </c>
      <c r="U2452" s="9">
        <f t="shared" si="232"/>
        <v>38</v>
      </c>
      <c r="V2452">
        <f>D2452*VLOOKUP(H2452,CURR,2)</f>
        <v>15000</v>
      </c>
      <c r="W2452">
        <f>E2452*VLOOKUP(H2452,CURR,2)</f>
        <v>15230.03</v>
      </c>
      <c r="X2452" s="11">
        <f t="shared" si="233"/>
        <v>1.0153353333333335</v>
      </c>
    </row>
    <row r="2453" spans="1:2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9">
        <f t="shared" si="229"/>
        <v>62.06989247311828</v>
      </c>
      <c r="Q2453" t="s">
        <v>8339</v>
      </c>
      <c r="R2453" t="s">
        <v>8355</v>
      </c>
      <c r="S2453" s="10">
        <f t="shared" si="230"/>
        <v>42779.700115740743</v>
      </c>
      <c r="T2453" s="10">
        <f t="shared" si="231"/>
        <v>42799.700115740743</v>
      </c>
      <c r="U2453" s="9">
        <f t="shared" si="232"/>
        <v>20</v>
      </c>
      <c r="V2453">
        <f>D2453*VLOOKUP(H2453,CURR,2)</f>
        <v>10000</v>
      </c>
      <c r="W2453">
        <f>E2453*VLOOKUP(H2453,CURR,2)</f>
        <v>11545</v>
      </c>
      <c r="X2453" s="11">
        <f t="shared" si="233"/>
        <v>1.1545000000000001</v>
      </c>
    </row>
    <row r="2454" spans="1:2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9">
        <f t="shared" si="229"/>
        <v>53.4</v>
      </c>
      <c r="Q2454" t="s">
        <v>8339</v>
      </c>
      <c r="R2454" t="s">
        <v>8355</v>
      </c>
      <c r="S2454" s="10">
        <f t="shared" si="230"/>
        <v>42338.635416666664</v>
      </c>
      <c r="T2454" s="10">
        <f t="shared" si="231"/>
        <v>42367.749999999993</v>
      </c>
      <c r="U2454" s="9">
        <f t="shared" si="232"/>
        <v>29</v>
      </c>
      <c r="V2454">
        <f>D2454*VLOOKUP(H2454,CURR,2)</f>
        <v>600</v>
      </c>
      <c r="W2454">
        <f>E2454*VLOOKUP(H2454,CURR,2)</f>
        <v>801</v>
      </c>
      <c r="X2454" s="11">
        <f t="shared" si="233"/>
        <v>1.335</v>
      </c>
    </row>
    <row r="2455" spans="1:2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9">
        <f t="shared" si="229"/>
        <v>69.268656716417908</v>
      </c>
      <c r="Q2455" t="s">
        <v>8339</v>
      </c>
      <c r="R2455" t="s">
        <v>8355</v>
      </c>
      <c r="S2455" s="10">
        <f t="shared" si="230"/>
        <v>42738.483900462961</v>
      </c>
      <c r="T2455" s="10">
        <f t="shared" si="231"/>
        <v>42768.483900462961</v>
      </c>
      <c r="U2455" s="9">
        <f t="shared" si="232"/>
        <v>30</v>
      </c>
      <c r="V2455">
        <f>D2455*VLOOKUP(H2455,CURR,2)</f>
        <v>3000</v>
      </c>
      <c r="W2455">
        <f>E2455*VLOOKUP(H2455,CURR,2)</f>
        <v>4641</v>
      </c>
      <c r="X2455" s="11">
        <f t="shared" si="233"/>
        <v>1.5469999999999999</v>
      </c>
    </row>
    <row r="2456" spans="1:2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9">
        <f t="shared" si="229"/>
        <v>271.50769230769231</v>
      </c>
      <c r="Q2456" t="s">
        <v>8339</v>
      </c>
      <c r="R2456" t="s">
        <v>8355</v>
      </c>
      <c r="S2456" s="10">
        <f t="shared" si="230"/>
        <v>42769.993148148147</v>
      </c>
      <c r="T2456" s="10">
        <f t="shared" si="231"/>
        <v>42804.993148148147</v>
      </c>
      <c r="U2456" s="9">
        <f t="shared" si="232"/>
        <v>35</v>
      </c>
      <c r="V2456">
        <f>D2456*VLOOKUP(H2456,CURR,2)</f>
        <v>35000</v>
      </c>
      <c r="W2456">
        <f>E2456*VLOOKUP(H2456,CURR,2)</f>
        <v>35296</v>
      </c>
      <c r="X2456" s="11">
        <f t="shared" si="233"/>
        <v>1.0084571428571429</v>
      </c>
    </row>
    <row r="2457" spans="1:2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9">
        <f t="shared" si="229"/>
        <v>34.125</v>
      </c>
      <c r="Q2457" t="s">
        <v>8339</v>
      </c>
      <c r="R2457" t="s">
        <v>8355</v>
      </c>
      <c r="S2457" s="10">
        <f t="shared" si="230"/>
        <v>42452.573495370372</v>
      </c>
      <c r="T2457" s="10">
        <f t="shared" si="231"/>
        <v>42480.573495370372</v>
      </c>
      <c r="U2457" s="9">
        <f t="shared" si="232"/>
        <v>28</v>
      </c>
      <c r="V2457">
        <f>D2457*VLOOKUP(H2457,CURR,2)</f>
        <v>300</v>
      </c>
      <c r="W2457">
        <f>E2457*VLOOKUP(H2457,CURR,2)</f>
        <v>546</v>
      </c>
      <c r="X2457" s="11">
        <f t="shared" si="233"/>
        <v>1.82</v>
      </c>
    </row>
    <row r="2458" spans="1:2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9">
        <f t="shared" si="229"/>
        <v>40.492537313432834</v>
      </c>
      <c r="Q2458" t="s">
        <v>8339</v>
      </c>
      <c r="R2458" t="s">
        <v>8355</v>
      </c>
      <c r="S2458" s="10">
        <f t="shared" si="230"/>
        <v>42761.752766203703</v>
      </c>
      <c r="T2458" s="10">
        <f t="shared" si="231"/>
        <v>42791.752766203703</v>
      </c>
      <c r="U2458" s="9">
        <f t="shared" si="232"/>
        <v>30</v>
      </c>
      <c r="V2458">
        <f>D2458*VLOOKUP(H2458,CURR,2)</f>
        <v>1500</v>
      </c>
      <c r="W2458">
        <f>E2458*VLOOKUP(H2458,CURR,2)</f>
        <v>2713</v>
      </c>
      <c r="X2458" s="11">
        <f t="shared" si="233"/>
        <v>1.8086666666666666</v>
      </c>
    </row>
    <row r="2459" spans="1:2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9">
        <f t="shared" si="229"/>
        <v>189.75806451612902</v>
      </c>
      <c r="Q2459" t="s">
        <v>8339</v>
      </c>
      <c r="R2459" t="s">
        <v>8355</v>
      </c>
      <c r="S2459" s="10">
        <f t="shared" si="230"/>
        <v>42423.394166666665</v>
      </c>
      <c r="T2459" s="10">
        <f t="shared" si="231"/>
        <v>42453.352500000001</v>
      </c>
      <c r="U2459" s="9">
        <f t="shared" si="232"/>
        <v>29</v>
      </c>
      <c r="V2459">
        <f>D2459*VLOOKUP(H2459,CURR,2)</f>
        <v>23000</v>
      </c>
      <c r="W2459">
        <f>E2459*VLOOKUP(H2459,CURR,2)</f>
        <v>23530</v>
      </c>
      <c r="X2459" s="11">
        <f t="shared" si="233"/>
        <v>1.0230434782608695</v>
      </c>
    </row>
    <row r="2460" spans="1:2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9">
        <f t="shared" si="229"/>
        <v>68.862499999999997</v>
      </c>
      <c r="Q2460" t="s">
        <v>8339</v>
      </c>
      <c r="R2460" t="s">
        <v>8355</v>
      </c>
      <c r="S2460" s="10">
        <f t="shared" si="230"/>
        <v>42495.663402777776</v>
      </c>
      <c r="T2460" s="10">
        <f t="shared" si="231"/>
        <v>42530.583333333336</v>
      </c>
      <c r="U2460" s="9">
        <f t="shared" si="232"/>
        <v>34</v>
      </c>
      <c r="V2460">
        <f>D2460*VLOOKUP(H2460,CURR,2)</f>
        <v>5000</v>
      </c>
      <c r="W2460">
        <f>E2460*VLOOKUP(H2460,CURR,2)</f>
        <v>5509</v>
      </c>
      <c r="X2460" s="11">
        <f t="shared" si="233"/>
        <v>1.1017999999999999</v>
      </c>
    </row>
    <row r="2461" spans="1:2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9">
        <f t="shared" si="229"/>
        <v>108.77659574468085</v>
      </c>
      <c r="Q2461" t="s">
        <v>8339</v>
      </c>
      <c r="R2461" t="s">
        <v>8355</v>
      </c>
      <c r="S2461" s="10">
        <f t="shared" si="230"/>
        <v>42407.429224537038</v>
      </c>
      <c r="T2461" s="10">
        <f t="shared" si="231"/>
        <v>42452.387557870366</v>
      </c>
      <c r="U2461" s="9">
        <f t="shared" si="232"/>
        <v>44</v>
      </c>
      <c r="V2461">
        <f>D2461*VLOOKUP(H2461,CURR,2)</f>
        <v>30000</v>
      </c>
      <c r="W2461">
        <f>E2461*VLOOKUP(H2461,CURR,2)</f>
        <v>30675</v>
      </c>
      <c r="X2461" s="11">
        <f t="shared" si="233"/>
        <v>1.0225</v>
      </c>
    </row>
    <row r="2462" spans="1:2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9">
        <f t="shared" si="229"/>
        <v>125.98529411764706</v>
      </c>
      <c r="Q2462" t="s">
        <v>8339</v>
      </c>
      <c r="R2462" t="s">
        <v>8355</v>
      </c>
      <c r="S2462" s="10">
        <f t="shared" si="230"/>
        <v>42703.978784722225</v>
      </c>
      <c r="T2462" s="10">
        <f t="shared" si="231"/>
        <v>42737.970138888886</v>
      </c>
      <c r="U2462" s="9">
        <f t="shared" si="232"/>
        <v>33</v>
      </c>
      <c r="V2462">
        <f>D2462*VLOOKUP(H2462,CURR,2)</f>
        <v>8500</v>
      </c>
      <c r="W2462">
        <f>E2462*VLOOKUP(H2462,CURR,2)</f>
        <v>8567</v>
      </c>
      <c r="X2462" s="11">
        <f t="shared" si="233"/>
        <v>1.0078823529411765</v>
      </c>
    </row>
    <row r="2463" spans="1:2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9">
        <f t="shared" si="229"/>
        <v>90.523255813953483</v>
      </c>
      <c r="Q2463" t="s">
        <v>8328</v>
      </c>
      <c r="R2463" t="s">
        <v>8332</v>
      </c>
      <c r="S2463" s="10">
        <f t="shared" si="230"/>
        <v>40783.804363425923</v>
      </c>
      <c r="T2463" s="10">
        <f t="shared" si="231"/>
        <v>40816.916666666664</v>
      </c>
      <c r="U2463" s="9">
        <f t="shared" si="232"/>
        <v>33</v>
      </c>
      <c r="V2463">
        <f>D2463*VLOOKUP(H2463,CURR,2)</f>
        <v>7500</v>
      </c>
      <c r="W2463">
        <f>E2463*VLOOKUP(H2463,CURR,2)</f>
        <v>7785</v>
      </c>
      <c r="X2463" s="11">
        <f t="shared" si="233"/>
        <v>1.038</v>
      </c>
    </row>
    <row r="2464" spans="1:2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9">
        <f t="shared" si="229"/>
        <v>28.880434782608695</v>
      </c>
      <c r="Q2464" t="s">
        <v>8328</v>
      </c>
      <c r="R2464" t="s">
        <v>8332</v>
      </c>
      <c r="S2464" s="10">
        <f t="shared" si="230"/>
        <v>41088.977962962963</v>
      </c>
      <c r="T2464" s="10">
        <f t="shared" si="231"/>
        <v>41108.977962962963</v>
      </c>
      <c r="U2464" s="9">
        <f t="shared" si="232"/>
        <v>20</v>
      </c>
      <c r="V2464">
        <f>D2464*VLOOKUP(H2464,CURR,2)</f>
        <v>3000</v>
      </c>
      <c r="W2464">
        <f>E2464*VLOOKUP(H2464,CURR,2)</f>
        <v>3321.25</v>
      </c>
      <c r="X2464" s="11">
        <f t="shared" si="233"/>
        <v>1.1070833333333334</v>
      </c>
    </row>
    <row r="2465" spans="1:2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9">
        <f t="shared" si="229"/>
        <v>31</v>
      </c>
      <c r="Q2465" t="s">
        <v>8328</v>
      </c>
      <c r="R2465" t="s">
        <v>8332</v>
      </c>
      <c r="S2465" s="10">
        <f t="shared" si="230"/>
        <v>41340.903067129628</v>
      </c>
      <c r="T2465" s="10">
        <f t="shared" si="231"/>
        <v>41380.583333333328</v>
      </c>
      <c r="U2465" s="9">
        <f t="shared" si="232"/>
        <v>39</v>
      </c>
      <c r="V2465">
        <f>D2465*VLOOKUP(H2465,CURR,2)</f>
        <v>2000</v>
      </c>
      <c r="W2465">
        <f>E2465*VLOOKUP(H2465,CURR,2)</f>
        <v>2325</v>
      </c>
      <c r="X2465" s="11">
        <f t="shared" si="233"/>
        <v>1.1625000000000001</v>
      </c>
    </row>
    <row r="2466" spans="1:2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9">
        <f t="shared" si="229"/>
        <v>51.674418604651166</v>
      </c>
      <c r="Q2466" t="s">
        <v>8328</v>
      </c>
      <c r="R2466" t="s">
        <v>8332</v>
      </c>
      <c r="S2466" s="10">
        <f t="shared" si="230"/>
        <v>42248.692094907405</v>
      </c>
      <c r="T2466" s="10">
        <f t="shared" si="231"/>
        <v>42277.603472222218</v>
      </c>
      <c r="U2466" s="9">
        <f t="shared" si="232"/>
        <v>28</v>
      </c>
      <c r="V2466">
        <f>D2466*VLOOKUP(H2466,CURR,2)</f>
        <v>1520</v>
      </c>
      <c r="W2466">
        <f>E2466*VLOOKUP(H2466,CURR,2)</f>
        <v>1688.72</v>
      </c>
      <c r="X2466" s="11">
        <f t="shared" si="233"/>
        <v>1.111</v>
      </c>
    </row>
    <row r="2467" spans="1:2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9">
        <f t="shared" si="229"/>
        <v>26.270833333333332</v>
      </c>
      <c r="Q2467" t="s">
        <v>8328</v>
      </c>
      <c r="R2467" t="s">
        <v>8332</v>
      </c>
      <c r="S2467" s="10">
        <f t="shared" si="230"/>
        <v>41145.510972222219</v>
      </c>
      <c r="T2467" s="10">
        <f t="shared" si="231"/>
        <v>41175.510972222219</v>
      </c>
      <c r="U2467" s="9">
        <f t="shared" si="232"/>
        <v>30</v>
      </c>
      <c r="V2467">
        <f>D2467*VLOOKUP(H2467,CURR,2)</f>
        <v>700</v>
      </c>
      <c r="W2467">
        <f>E2467*VLOOKUP(H2467,CURR,2)</f>
        <v>1261</v>
      </c>
      <c r="X2467" s="11">
        <f t="shared" si="233"/>
        <v>1.8014285714285714</v>
      </c>
    </row>
    <row r="2468" spans="1:2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9">
        <f t="shared" si="229"/>
        <v>48.07692307692308</v>
      </c>
      <c r="Q2468" t="s">
        <v>8328</v>
      </c>
      <c r="R2468" t="s">
        <v>8332</v>
      </c>
      <c r="S2468" s="10">
        <f t="shared" si="230"/>
        <v>41372.894131944442</v>
      </c>
      <c r="T2468" s="10">
        <f t="shared" si="231"/>
        <v>41402.894131944442</v>
      </c>
      <c r="U2468" s="9">
        <f t="shared" si="232"/>
        <v>30</v>
      </c>
      <c r="V2468">
        <f>D2468*VLOOKUP(H2468,CURR,2)</f>
        <v>2500</v>
      </c>
      <c r="W2468">
        <f>E2468*VLOOKUP(H2468,CURR,2)</f>
        <v>2500</v>
      </c>
      <c r="X2468" s="11">
        <f t="shared" si="233"/>
        <v>1</v>
      </c>
    </row>
    <row r="2469" spans="1:2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9">
        <f t="shared" si="229"/>
        <v>27.558139534883722</v>
      </c>
      <c r="Q2469" t="s">
        <v>8328</v>
      </c>
      <c r="R2469" t="s">
        <v>8332</v>
      </c>
      <c r="S2469" s="10">
        <f t="shared" si="230"/>
        <v>41025.665868055556</v>
      </c>
      <c r="T2469" s="10">
        <f t="shared" si="231"/>
        <v>41039.5</v>
      </c>
      <c r="U2469" s="9">
        <f t="shared" si="232"/>
        <v>13</v>
      </c>
      <c r="V2469">
        <f>D2469*VLOOKUP(H2469,CURR,2)</f>
        <v>1000</v>
      </c>
      <c r="W2469">
        <f>E2469*VLOOKUP(H2469,CURR,2)</f>
        <v>1185</v>
      </c>
      <c r="X2469" s="11">
        <f t="shared" si="233"/>
        <v>1.1850000000000001</v>
      </c>
    </row>
    <row r="2470" spans="1:2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9">
        <f t="shared" si="229"/>
        <v>36.97137931034483</v>
      </c>
      <c r="Q2470" t="s">
        <v>8328</v>
      </c>
      <c r="R2470" t="s">
        <v>8332</v>
      </c>
      <c r="S2470" s="10">
        <f t="shared" si="230"/>
        <v>41173.945844907408</v>
      </c>
      <c r="T2470" s="10">
        <f t="shared" si="231"/>
        <v>41210</v>
      </c>
      <c r="U2470" s="9">
        <f t="shared" si="232"/>
        <v>36</v>
      </c>
      <c r="V2470">
        <f>D2470*VLOOKUP(H2470,CURR,2)</f>
        <v>2000</v>
      </c>
      <c r="W2470">
        <f>E2470*VLOOKUP(H2470,CURR,2)</f>
        <v>2144.34</v>
      </c>
      <c r="X2470" s="11">
        <f t="shared" si="233"/>
        <v>1.0721700000000001</v>
      </c>
    </row>
    <row r="2471" spans="1:2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9">
        <f t="shared" si="229"/>
        <v>29.021276595744681</v>
      </c>
      <c r="Q2471" t="s">
        <v>8328</v>
      </c>
      <c r="R2471" t="s">
        <v>8332</v>
      </c>
      <c r="S2471" s="10">
        <f t="shared" si="230"/>
        <v>40557.221400462957</v>
      </c>
      <c r="T2471" s="10">
        <f t="shared" si="231"/>
        <v>40582.221400462957</v>
      </c>
      <c r="U2471" s="9">
        <f t="shared" si="232"/>
        <v>25</v>
      </c>
      <c r="V2471">
        <f>D2471*VLOOKUP(H2471,CURR,2)</f>
        <v>1200</v>
      </c>
      <c r="W2471">
        <f>E2471*VLOOKUP(H2471,CURR,2)</f>
        <v>1364</v>
      </c>
      <c r="X2471" s="11">
        <f t="shared" si="233"/>
        <v>1.1366666666666667</v>
      </c>
    </row>
    <row r="2472" spans="1:2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9">
        <f t="shared" si="229"/>
        <v>28.65666666666667</v>
      </c>
      <c r="Q2472" t="s">
        <v>8328</v>
      </c>
      <c r="R2472" t="s">
        <v>8332</v>
      </c>
      <c r="S2472" s="10">
        <f t="shared" si="230"/>
        <v>41022.866377314815</v>
      </c>
      <c r="T2472" s="10">
        <f t="shared" si="231"/>
        <v>41052.866377314815</v>
      </c>
      <c r="U2472" s="9">
        <f t="shared" si="232"/>
        <v>30</v>
      </c>
      <c r="V2472">
        <f>D2472*VLOOKUP(H2472,CURR,2)</f>
        <v>1000</v>
      </c>
      <c r="W2472">
        <f>E2472*VLOOKUP(H2472,CURR,2)</f>
        <v>1031.6400000000001</v>
      </c>
      <c r="X2472" s="11">
        <f t="shared" si="233"/>
        <v>1.0316400000000001</v>
      </c>
    </row>
    <row r="2473" spans="1:2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9">
        <f t="shared" si="229"/>
        <v>37.647058823529413</v>
      </c>
      <c r="Q2473" t="s">
        <v>8328</v>
      </c>
      <c r="R2473" t="s">
        <v>8332</v>
      </c>
      <c r="S2473" s="10">
        <f t="shared" si="230"/>
        <v>40893.784629629627</v>
      </c>
      <c r="T2473" s="10">
        <f t="shared" si="231"/>
        <v>40933.784629629627</v>
      </c>
      <c r="U2473" s="9">
        <f t="shared" si="232"/>
        <v>40</v>
      </c>
      <c r="V2473">
        <f>D2473*VLOOKUP(H2473,CURR,2)</f>
        <v>500</v>
      </c>
      <c r="W2473">
        <f>E2473*VLOOKUP(H2473,CURR,2)</f>
        <v>640</v>
      </c>
      <c r="X2473" s="11">
        <f t="shared" si="233"/>
        <v>1.28</v>
      </c>
    </row>
    <row r="2474" spans="1:2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9">
        <f t="shared" si="229"/>
        <v>97.904038461538462</v>
      </c>
      <c r="Q2474" t="s">
        <v>8328</v>
      </c>
      <c r="R2474" t="s">
        <v>8332</v>
      </c>
      <c r="S2474" s="10">
        <f t="shared" si="230"/>
        <v>40353.907175925924</v>
      </c>
      <c r="T2474" s="10">
        <f t="shared" si="231"/>
        <v>40424.835416666661</v>
      </c>
      <c r="U2474" s="9">
        <f t="shared" si="232"/>
        <v>70</v>
      </c>
      <c r="V2474">
        <f>D2474*VLOOKUP(H2474,CURR,2)</f>
        <v>7500</v>
      </c>
      <c r="W2474">
        <f>E2474*VLOOKUP(H2474,CURR,2)</f>
        <v>10182.02</v>
      </c>
      <c r="X2474" s="11">
        <f t="shared" si="233"/>
        <v>1.3576026666666667</v>
      </c>
    </row>
    <row r="2475" spans="1:2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9">
        <f t="shared" si="229"/>
        <v>42.553191489361701</v>
      </c>
      <c r="Q2475" t="s">
        <v>8328</v>
      </c>
      <c r="R2475" t="s">
        <v>8332</v>
      </c>
      <c r="S2475" s="10">
        <f t="shared" si="230"/>
        <v>41193.540150462963</v>
      </c>
      <c r="T2475" s="10">
        <f t="shared" si="231"/>
        <v>41223.581817129627</v>
      </c>
      <c r="U2475" s="9">
        <f t="shared" si="232"/>
        <v>30</v>
      </c>
      <c r="V2475">
        <f>D2475*VLOOKUP(H2475,CURR,2)</f>
        <v>2000</v>
      </c>
      <c r="W2475">
        <f>E2475*VLOOKUP(H2475,CURR,2)</f>
        <v>2000</v>
      </c>
      <c r="X2475" s="11">
        <f t="shared" si="233"/>
        <v>1</v>
      </c>
    </row>
    <row r="2476" spans="1:2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9">
        <f t="shared" si="229"/>
        <v>131.58368421052631</v>
      </c>
      <c r="Q2476" t="s">
        <v>8328</v>
      </c>
      <c r="R2476" t="s">
        <v>8332</v>
      </c>
      <c r="S2476" s="10">
        <f t="shared" si="230"/>
        <v>40416.80296296296</v>
      </c>
      <c r="T2476" s="10">
        <f t="shared" si="231"/>
        <v>40461.80296296296</v>
      </c>
      <c r="U2476" s="9">
        <f t="shared" si="232"/>
        <v>45</v>
      </c>
      <c r="V2476">
        <f>D2476*VLOOKUP(H2476,CURR,2)</f>
        <v>5000</v>
      </c>
      <c r="W2476">
        <f>E2476*VLOOKUP(H2476,CURR,2)</f>
        <v>5000.18</v>
      </c>
      <c r="X2476" s="11">
        <f t="shared" si="233"/>
        <v>1.0000360000000001</v>
      </c>
    </row>
    <row r="2477" spans="1:2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9">
        <f t="shared" si="229"/>
        <v>32.320987654320987</v>
      </c>
      <c r="Q2477" t="s">
        <v>8328</v>
      </c>
      <c r="R2477" t="s">
        <v>8332</v>
      </c>
      <c r="S2477" s="10">
        <f t="shared" si="230"/>
        <v>40310.079340277771</v>
      </c>
      <c r="T2477" s="10">
        <f t="shared" si="231"/>
        <v>40369.708333333328</v>
      </c>
      <c r="U2477" s="9">
        <f t="shared" si="232"/>
        <v>59</v>
      </c>
      <c r="V2477">
        <f>D2477*VLOOKUP(H2477,CURR,2)</f>
        <v>2500</v>
      </c>
      <c r="W2477">
        <f>E2477*VLOOKUP(H2477,CURR,2)</f>
        <v>2618</v>
      </c>
      <c r="X2477" s="11">
        <f t="shared" si="233"/>
        <v>1.0471999999999999</v>
      </c>
    </row>
    <row r="2478" spans="1:2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9">
        <f t="shared" si="229"/>
        <v>61.103999999999999</v>
      </c>
      <c r="Q2478" t="s">
        <v>8328</v>
      </c>
      <c r="R2478" t="s">
        <v>8332</v>
      </c>
      <c r="S2478" s="10">
        <f t="shared" si="230"/>
        <v>41913.120023148142</v>
      </c>
      <c r="T2478" s="10">
        <f t="shared" si="231"/>
        <v>41946.161689814813</v>
      </c>
      <c r="U2478" s="9">
        <f t="shared" si="232"/>
        <v>33</v>
      </c>
      <c r="V2478">
        <f>D2478*VLOOKUP(H2478,CURR,2)</f>
        <v>3200</v>
      </c>
      <c r="W2478">
        <f>E2478*VLOOKUP(H2478,CURR,2)</f>
        <v>3360.72</v>
      </c>
      <c r="X2478" s="11">
        <f t="shared" si="233"/>
        <v>1.050225</v>
      </c>
    </row>
    <row r="2479" spans="1:2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9">
        <f t="shared" si="229"/>
        <v>31.341463414634145</v>
      </c>
      <c r="Q2479" t="s">
        <v>8328</v>
      </c>
      <c r="R2479" t="s">
        <v>8332</v>
      </c>
      <c r="S2479" s="10">
        <f t="shared" si="230"/>
        <v>41088.483159722222</v>
      </c>
      <c r="T2479" s="10">
        <f t="shared" si="231"/>
        <v>41133.483159722222</v>
      </c>
      <c r="U2479" s="9">
        <f t="shared" si="232"/>
        <v>45</v>
      </c>
      <c r="V2479">
        <f>D2479*VLOOKUP(H2479,CURR,2)</f>
        <v>750</v>
      </c>
      <c r="W2479">
        <f>E2479*VLOOKUP(H2479,CURR,2)</f>
        <v>1285</v>
      </c>
      <c r="X2479" s="11">
        <f t="shared" si="233"/>
        <v>1.7133333333333334</v>
      </c>
    </row>
    <row r="2480" spans="1:2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9">
        <f t="shared" si="229"/>
        <v>129.1139240506329</v>
      </c>
      <c r="Q2480" t="s">
        <v>8328</v>
      </c>
      <c r="R2480" t="s">
        <v>8332</v>
      </c>
      <c r="S2480" s="10">
        <f t="shared" si="230"/>
        <v>41257.742048611108</v>
      </c>
      <c r="T2480" s="10">
        <f t="shared" si="231"/>
        <v>41287.742048611108</v>
      </c>
      <c r="U2480" s="9">
        <f t="shared" si="232"/>
        <v>30</v>
      </c>
      <c r="V2480">
        <f>D2480*VLOOKUP(H2480,CURR,2)</f>
        <v>8000</v>
      </c>
      <c r="W2480">
        <f>E2480*VLOOKUP(H2480,CURR,2)</f>
        <v>10200</v>
      </c>
      <c r="X2480" s="11">
        <f t="shared" si="233"/>
        <v>1.2749999999999999</v>
      </c>
    </row>
    <row r="2481" spans="1:2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9">
        <f t="shared" si="229"/>
        <v>25.020624999999999</v>
      </c>
      <c r="Q2481" t="s">
        <v>8328</v>
      </c>
      <c r="R2481" t="s">
        <v>8332</v>
      </c>
      <c r="S2481" s="10">
        <f t="shared" si="230"/>
        <v>41107.518449074072</v>
      </c>
      <c r="T2481" s="10">
        <f t="shared" si="231"/>
        <v>41117.875</v>
      </c>
      <c r="U2481" s="9">
        <f t="shared" si="232"/>
        <v>10</v>
      </c>
      <c r="V2481">
        <f>D2481*VLOOKUP(H2481,CURR,2)</f>
        <v>300</v>
      </c>
      <c r="W2481">
        <f>E2481*VLOOKUP(H2481,CURR,2)</f>
        <v>400.33</v>
      </c>
      <c r="X2481" s="11">
        <f t="shared" si="233"/>
        <v>1.3344333333333334</v>
      </c>
    </row>
    <row r="2482" spans="1:2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9">
        <f t="shared" si="229"/>
        <v>250</v>
      </c>
      <c r="Q2482" t="s">
        <v>8328</v>
      </c>
      <c r="R2482" t="s">
        <v>8332</v>
      </c>
      <c r="S2482" s="10">
        <f t="shared" si="230"/>
        <v>42227.727824074071</v>
      </c>
      <c r="T2482" s="10">
        <f t="shared" si="231"/>
        <v>42287.727824074071</v>
      </c>
      <c r="U2482" s="9">
        <f t="shared" si="232"/>
        <v>60</v>
      </c>
      <c r="V2482">
        <f>D2482*VLOOKUP(H2482,CURR,2)</f>
        <v>2000</v>
      </c>
      <c r="W2482">
        <f>E2482*VLOOKUP(H2482,CURR,2)</f>
        <v>2000</v>
      </c>
      <c r="X2482" s="11">
        <f t="shared" si="233"/>
        <v>1</v>
      </c>
    </row>
    <row r="2483" spans="1:2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9">
        <f t="shared" si="229"/>
        <v>47.541473684210523</v>
      </c>
      <c r="Q2483" t="s">
        <v>8328</v>
      </c>
      <c r="R2483" t="s">
        <v>8332</v>
      </c>
      <c r="S2483" s="10">
        <f t="shared" si="230"/>
        <v>40999.437592592592</v>
      </c>
      <c r="T2483" s="10">
        <f t="shared" si="231"/>
        <v>41029.437592592592</v>
      </c>
      <c r="U2483" s="9">
        <f t="shared" si="232"/>
        <v>30</v>
      </c>
      <c r="V2483">
        <f>D2483*VLOOKUP(H2483,CURR,2)</f>
        <v>4000</v>
      </c>
      <c r="W2483">
        <f>E2483*VLOOKUP(H2483,CURR,2)</f>
        <v>4516.4399999999996</v>
      </c>
      <c r="X2483" s="11">
        <f t="shared" si="233"/>
        <v>1.1291099999999998</v>
      </c>
    </row>
    <row r="2484" spans="1:2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9">
        <f t="shared" si="229"/>
        <v>40.04</v>
      </c>
      <c r="Q2484" t="s">
        <v>8328</v>
      </c>
      <c r="R2484" t="s">
        <v>8332</v>
      </c>
      <c r="S2484" s="10">
        <f t="shared" si="230"/>
        <v>40711.573877314811</v>
      </c>
      <c r="T2484" s="10">
        <f t="shared" si="231"/>
        <v>40756.573877314811</v>
      </c>
      <c r="U2484" s="9">
        <f t="shared" si="232"/>
        <v>45</v>
      </c>
      <c r="V2484">
        <f>D2484*VLOOKUP(H2484,CURR,2)</f>
        <v>1000</v>
      </c>
      <c r="W2484">
        <f>E2484*VLOOKUP(H2484,CURR,2)</f>
        <v>1001</v>
      </c>
      <c r="X2484" s="11">
        <f t="shared" si="233"/>
        <v>1.0009999999999999</v>
      </c>
    </row>
    <row r="2485" spans="1:2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9">
        <f t="shared" si="229"/>
        <v>65.84210526315789</v>
      </c>
      <c r="Q2485" t="s">
        <v>8328</v>
      </c>
      <c r="R2485" t="s">
        <v>8332</v>
      </c>
      <c r="S2485" s="10">
        <f t="shared" si="230"/>
        <v>40970.541701388887</v>
      </c>
      <c r="T2485" s="10">
        <f t="shared" si="231"/>
        <v>41030.500034722216</v>
      </c>
      <c r="U2485" s="9">
        <f t="shared" si="232"/>
        <v>59</v>
      </c>
      <c r="V2485">
        <f>D2485*VLOOKUP(H2485,CURR,2)</f>
        <v>1100</v>
      </c>
      <c r="W2485">
        <f>E2485*VLOOKUP(H2485,CURR,2)</f>
        <v>1251</v>
      </c>
      <c r="X2485" s="11">
        <f t="shared" si="233"/>
        <v>1.1372727272727272</v>
      </c>
    </row>
    <row r="2486" spans="1:2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9">
        <f t="shared" si="229"/>
        <v>46.401222222222216</v>
      </c>
      <c r="Q2486" t="s">
        <v>8328</v>
      </c>
      <c r="R2486" t="s">
        <v>8332</v>
      </c>
      <c r="S2486" s="10">
        <f t="shared" si="230"/>
        <v>40771.708368055552</v>
      </c>
      <c r="T2486" s="10">
        <f t="shared" si="231"/>
        <v>40801.708368055552</v>
      </c>
      <c r="U2486" s="9">
        <f t="shared" si="232"/>
        <v>30</v>
      </c>
      <c r="V2486">
        <f>D2486*VLOOKUP(H2486,CURR,2)</f>
        <v>3500</v>
      </c>
      <c r="W2486">
        <f>E2486*VLOOKUP(H2486,CURR,2)</f>
        <v>4176.1099999999997</v>
      </c>
      <c r="X2486" s="11">
        <f t="shared" si="233"/>
        <v>1.1931742857142855</v>
      </c>
    </row>
    <row r="2487" spans="1:2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9">
        <f t="shared" si="229"/>
        <v>50.365853658536587</v>
      </c>
      <c r="Q2487" t="s">
        <v>8328</v>
      </c>
      <c r="R2487" t="s">
        <v>8332</v>
      </c>
      <c r="S2487" s="10">
        <f t="shared" si="230"/>
        <v>40793.790266203701</v>
      </c>
      <c r="T2487" s="10">
        <f t="shared" si="231"/>
        <v>40828.790266203701</v>
      </c>
      <c r="U2487" s="9">
        <f t="shared" si="232"/>
        <v>35</v>
      </c>
      <c r="V2487">
        <f>D2487*VLOOKUP(H2487,CURR,2)</f>
        <v>2000</v>
      </c>
      <c r="W2487">
        <f>E2487*VLOOKUP(H2487,CURR,2)</f>
        <v>2065</v>
      </c>
      <c r="X2487" s="11">
        <f t="shared" si="233"/>
        <v>1.0325</v>
      </c>
    </row>
    <row r="2488" spans="1:2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9">
        <f t="shared" si="229"/>
        <v>26.566666666666666</v>
      </c>
      <c r="Q2488" t="s">
        <v>8328</v>
      </c>
      <c r="R2488" t="s">
        <v>8332</v>
      </c>
      <c r="S2488" s="10">
        <f t="shared" si="230"/>
        <v>40991.499722222223</v>
      </c>
      <c r="T2488" s="10">
        <f t="shared" si="231"/>
        <v>41021.499722222223</v>
      </c>
      <c r="U2488" s="9">
        <f t="shared" si="232"/>
        <v>30</v>
      </c>
      <c r="V2488">
        <f>D2488*VLOOKUP(H2488,CURR,2)</f>
        <v>300</v>
      </c>
      <c r="W2488">
        <f>E2488*VLOOKUP(H2488,CURR,2)</f>
        <v>797</v>
      </c>
      <c r="X2488" s="11">
        <f t="shared" si="233"/>
        <v>2.6566666666666667</v>
      </c>
    </row>
    <row r="2489" spans="1:2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9">
        <f t="shared" si="229"/>
        <v>39.493684210526318</v>
      </c>
      <c r="Q2489" t="s">
        <v>8328</v>
      </c>
      <c r="R2489" t="s">
        <v>8332</v>
      </c>
      <c r="S2489" s="10">
        <f t="shared" si="230"/>
        <v>41025.874965277777</v>
      </c>
      <c r="T2489" s="10">
        <f t="shared" si="231"/>
        <v>41055.874965277777</v>
      </c>
      <c r="U2489" s="9">
        <f t="shared" si="232"/>
        <v>30</v>
      </c>
      <c r="V2489">
        <f>D2489*VLOOKUP(H2489,CURR,2)</f>
        <v>1500</v>
      </c>
      <c r="W2489">
        <f>E2489*VLOOKUP(H2489,CURR,2)</f>
        <v>1500.76</v>
      </c>
      <c r="X2489" s="11">
        <f t="shared" si="233"/>
        <v>1.0005066666666667</v>
      </c>
    </row>
    <row r="2490" spans="1:2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9">
        <f t="shared" si="229"/>
        <v>49.246153846153845</v>
      </c>
      <c r="Q2490" t="s">
        <v>8328</v>
      </c>
      <c r="R2490" t="s">
        <v>8332</v>
      </c>
      <c r="S2490" s="10">
        <f t="shared" si="230"/>
        <v>40833.424861111111</v>
      </c>
      <c r="T2490" s="10">
        <f t="shared" si="231"/>
        <v>40863.466527777775</v>
      </c>
      <c r="U2490" s="9">
        <f t="shared" si="232"/>
        <v>30</v>
      </c>
      <c r="V2490">
        <f>D2490*VLOOKUP(H2490,CURR,2)</f>
        <v>3000</v>
      </c>
      <c r="W2490">
        <f>E2490*VLOOKUP(H2490,CURR,2)</f>
        <v>3201</v>
      </c>
      <c r="X2490" s="11">
        <f t="shared" si="233"/>
        <v>1.0669999999999999</v>
      </c>
    </row>
    <row r="2491" spans="1:2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9">
        <f t="shared" si="229"/>
        <v>62.38</v>
      </c>
      <c r="Q2491" t="s">
        <v>8328</v>
      </c>
      <c r="R2491" t="s">
        <v>8332</v>
      </c>
      <c r="S2491" s="10">
        <f t="shared" si="230"/>
        <v>41373.481932870367</v>
      </c>
      <c r="T2491" s="10">
        <f t="shared" si="231"/>
        <v>41403.481932870367</v>
      </c>
      <c r="U2491" s="9">
        <f t="shared" si="232"/>
        <v>30</v>
      </c>
      <c r="V2491">
        <f>D2491*VLOOKUP(H2491,CURR,2)</f>
        <v>3500</v>
      </c>
      <c r="W2491">
        <f>E2491*VLOOKUP(H2491,CURR,2)</f>
        <v>4678.5</v>
      </c>
      <c r="X2491" s="11">
        <f t="shared" si="233"/>
        <v>1.3367142857142857</v>
      </c>
    </row>
    <row r="2492" spans="1:2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9">
        <f t="shared" si="229"/>
        <v>37.9375</v>
      </c>
      <c r="Q2492" t="s">
        <v>8328</v>
      </c>
      <c r="R2492" t="s">
        <v>8332</v>
      </c>
      <c r="S2492" s="10">
        <f t="shared" si="230"/>
        <v>41023.01939814815</v>
      </c>
      <c r="T2492" s="10">
        <f t="shared" si="231"/>
        <v>41083.01939814815</v>
      </c>
      <c r="U2492" s="9">
        <f t="shared" si="232"/>
        <v>60</v>
      </c>
      <c r="V2492">
        <f>D2492*VLOOKUP(H2492,CURR,2)</f>
        <v>500</v>
      </c>
      <c r="W2492">
        <f>E2492*VLOOKUP(H2492,CURR,2)</f>
        <v>607</v>
      </c>
      <c r="X2492" s="11">
        <f t="shared" si="233"/>
        <v>1.214</v>
      </c>
    </row>
    <row r="2493" spans="1:2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9">
        <f t="shared" si="229"/>
        <v>51.6</v>
      </c>
      <c r="Q2493" t="s">
        <v>8328</v>
      </c>
      <c r="R2493" t="s">
        <v>8332</v>
      </c>
      <c r="S2493" s="10">
        <f t="shared" si="230"/>
        <v>40542.630949074075</v>
      </c>
      <c r="T2493" s="10">
        <f t="shared" si="231"/>
        <v>40558.868750000001</v>
      </c>
      <c r="U2493" s="9">
        <f t="shared" si="232"/>
        <v>16</v>
      </c>
      <c r="V2493">
        <f>D2493*VLOOKUP(H2493,CURR,2)</f>
        <v>500</v>
      </c>
      <c r="W2493">
        <f>E2493*VLOOKUP(H2493,CURR,2)</f>
        <v>516</v>
      </c>
      <c r="X2493" s="11">
        <f t="shared" si="233"/>
        <v>1.032</v>
      </c>
    </row>
    <row r="2494" spans="1:2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9">
        <f t="shared" si="229"/>
        <v>27.777777777777779</v>
      </c>
      <c r="Q2494" t="s">
        <v>8328</v>
      </c>
      <c r="R2494" t="s">
        <v>8332</v>
      </c>
      <c r="S2494" s="10">
        <f t="shared" si="230"/>
        <v>41024.777638888889</v>
      </c>
      <c r="T2494" s="10">
        <f t="shared" si="231"/>
        <v>41076.207638888889</v>
      </c>
      <c r="U2494" s="9">
        <f t="shared" si="232"/>
        <v>51</v>
      </c>
      <c r="V2494">
        <f>D2494*VLOOKUP(H2494,CURR,2)</f>
        <v>600</v>
      </c>
      <c r="W2494">
        <f>E2494*VLOOKUP(H2494,CURR,2)</f>
        <v>750</v>
      </c>
      <c r="X2494" s="11">
        <f t="shared" si="233"/>
        <v>1.25</v>
      </c>
    </row>
    <row r="2495" spans="1:2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9">
        <f t="shared" si="229"/>
        <v>99.382239382239376</v>
      </c>
      <c r="Q2495" t="s">
        <v>8328</v>
      </c>
      <c r="R2495" t="s">
        <v>8332</v>
      </c>
      <c r="S2495" s="10">
        <f t="shared" si="230"/>
        <v>41347.959953703699</v>
      </c>
      <c r="T2495" s="10">
        <f t="shared" si="231"/>
        <v>41392.959953703699</v>
      </c>
      <c r="U2495" s="9">
        <f t="shared" si="232"/>
        <v>45</v>
      </c>
      <c r="V2495">
        <f>D2495*VLOOKUP(H2495,CURR,2)</f>
        <v>20000</v>
      </c>
      <c r="W2495">
        <f>E2495*VLOOKUP(H2495,CURR,2)</f>
        <v>25740</v>
      </c>
      <c r="X2495" s="11">
        <f t="shared" si="233"/>
        <v>1.2869999999999999</v>
      </c>
    </row>
    <row r="2496" spans="1:2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9">
        <f t="shared" si="229"/>
        <v>38.848205128205123</v>
      </c>
      <c r="Q2496" t="s">
        <v>8328</v>
      </c>
      <c r="R2496" t="s">
        <v>8332</v>
      </c>
      <c r="S2496" s="10">
        <f t="shared" si="230"/>
        <v>41022.436851851853</v>
      </c>
      <c r="T2496" s="10">
        <f t="shared" si="231"/>
        <v>41052.436851851853</v>
      </c>
      <c r="U2496" s="9">
        <f t="shared" si="232"/>
        <v>30</v>
      </c>
      <c r="V2496">
        <f>D2496*VLOOKUP(H2496,CURR,2)</f>
        <v>1500</v>
      </c>
      <c r="W2496">
        <f>E2496*VLOOKUP(H2496,CURR,2)</f>
        <v>1515.08</v>
      </c>
      <c r="X2496" s="11">
        <f t="shared" si="233"/>
        <v>1.0100533333333332</v>
      </c>
    </row>
    <row r="2497" spans="1:2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9">
        <f t="shared" si="229"/>
        <v>45.548809523809524</v>
      </c>
      <c r="Q2497" t="s">
        <v>8328</v>
      </c>
      <c r="R2497" t="s">
        <v>8332</v>
      </c>
      <c r="S2497" s="10">
        <f t="shared" si="230"/>
        <v>41036.738136574073</v>
      </c>
      <c r="T2497" s="10">
        <f t="shared" si="231"/>
        <v>41066.738136574073</v>
      </c>
      <c r="U2497" s="9">
        <f t="shared" si="232"/>
        <v>30</v>
      </c>
      <c r="V2497">
        <f>D2497*VLOOKUP(H2497,CURR,2)</f>
        <v>1500</v>
      </c>
      <c r="W2497">
        <f>E2497*VLOOKUP(H2497,CURR,2)</f>
        <v>1913.05</v>
      </c>
      <c r="X2497" s="11">
        <f t="shared" si="233"/>
        <v>1.2753666666666665</v>
      </c>
    </row>
    <row r="2498" spans="1:2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9">
        <f t="shared" si="229"/>
        <v>600</v>
      </c>
      <c r="Q2498" t="s">
        <v>8328</v>
      </c>
      <c r="R2498" t="s">
        <v>8332</v>
      </c>
      <c r="S2498" s="10">
        <f t="shared" si="230"/>
        <v>41327.788101851846</v>
      </c>
      <c r="T2498" s="10">
        <f t="shared" si="231"/>
        <v>41362.746435185181</v>
      </c>
      <c r="U2498" s="9">
        <f t="shared" si="232"/>
        <v>34</v>
      </c>
      <c r="V2498">
        <f>D2498*VLOOKUP(H2498,CURR,2)</f>
        <v>6000</v>
      </c>
      <c r="W2498">
        <f>E2498*VLOOKUP(H2498,CURR,2)</f>
        <v>6000</v>
      </c>
      <c r="X2498" s="11">
        <f t="shared" si="233"/>
        <v>1</v>
      </c>
    </row>
    <row r="2499" spans="1:2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E2499/D2499*100</f>
        <v>112.7715</v>
      </c>
      <c r="P2499" s="9">
        <f t="shared" ref="P2499:P2562" si="235">E2499/L2499</f>
        <v>80.551071428571419</v>
      </c>
      <c r="Q2499" t="s">
        <v>8328</v>
      </c>
      <c r="R2499" t="s">
        <v>8332</v>
      </c>
      <c r="S2499" s="10">
        <f t="shared" ref="S2499:S2562" si="236">(J2499/86400)+25569+(-5/24)</f>
        <v>40730.670578703699</v>
      </c>
      <c r="T2499" s="10">
        <f t="shared" ref="T2499:T2562" si="237">(I2499/86400)+25569+(-5/24)</f>
        <v>40760.670578703699</v>
      </c>
      <c r="U2499" s="9">
        <f t="shared" ref="U2499:U2562" si="238">INT(T2499-S2499)</f>
        <v>30</v>
      </c>
      <c r="V2499">
        <f>D2499*VLOOKUP(H2499,CURR,2)</f>
        <v>4000</v>
      </c>
      <c r="W2499">
        <f>E2499*VLOOKUP(H2499,CURR,2)</f>
        <v>4510.8599999999997</v>
      </c>
      <c r="X2499" s="11">
        <f t="shared" ref="X2499:X2562" si="239">W2499/V2499</f>
        <v>1.127715</v>
      </c>
    </row>
    <row r="2500" spans="1:2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9">
        <f t="shared" si="235"/>
        <v>52.8</v>
      </c>
      <c r="Q2500" t="s">
        <v>8328</v>
      </c>
      <c r="R2500" t="s">
        <v>8332</v>
      </c>
      <c r="S2500" s="10">
        <f t="shared" si="236"/>
        <v>42017.759108796294</v>
      </c>
      <c r="T2500" s="10">
        <f t="shared" si="237"/>
        <v>42031.759108796294</v>
      </c>
      <c r="U2500" s="9">
        <f t="shared" si="238"/>
        <v>14</v>
      </c>
      <c r="V2500">
        <f>D2500*VLOOKUP(H2500,CURR,2)</f>
        <v>1000</v>
      </c>
      <c r="W2500">
        <f>E2500*VLOOKUP(H2500,CURR,2)</f>
        <v>1056</v>
      </c>
      <c r="X2500" s="11">
        <f t="shared" si="239"/>
        <v>1.056</v>
      </c>
    </row>
    <row r="2501" spans="1:2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9">
        <f t="shared" si="235"/>
        <v>47.676470588235297</v>
      </c>
      <c r="Q2501" t="s">
        <v>8328</v>
      </c>
      <c r="R2501" t="s">
        <v>8332</v>
      </c>
      <c r="S2501" s="10">
        <f t="shared" si="236"/>
        <v>41226.440243055556</v>
      </c>
      <c r="T2501" s="10">
        <f t="shared" si="237"/>
        <v>41274.541666666664</v>
      </c>
      <c r="U2501" s="9">
        <f t="shared" si="238"/>
        <v>48</v>
      </c>
      <c r="V2501">
        <f>D2501*VLOOKUP(H2501,CURR,2)</f>
        <v>4000</v>
      </c>
      <c r="W2501">
        <f>E2501*VLOOKUP(H2501,CURR,2)</f>
        <v>8105</v>
      </c>
      <c r="X2501" s="11">
        <f t="shared" si="239"/>
        <v>2.0262500000000001</v>
      </c>
    </row>
    <row r="2502" spans="1:2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9">
        <f t="shared" si="235"/>
        <v>23.448275862068964</v>
      </c>
      <c r="Q2502" t="s">
        <v>8328</v>
      </c>
      <c r="R2502" t="s">
        <v>8332</v>
      </c>
      <c r="S2502" s="10">
        <f t="shared" si="236"/>
        <v>41053.564525462956</v>
      </c>
      <c r="T2502" s="10">
        <f t="shared" si="237"/>
        <v>41083.564525462956</v>
      </c>
      <c r="U2502" s="9">
        <f t="shared" si="238"/>
        <v>30</v>
      </c>
      <c r="V2502">
        <f>D2502*VLOOKUP(H2502,CURR,2)</f>
        <v>600</v>
      </c>
      <c r="W2502">
        <f>E2502*VLOOKUP(H2502,CURR,2)</f>
        <v>680</v>
      </c>
      <c r="X2502" s="11">
        <f t="shared" si="239"/>
        <v>1.1333333333333333</v>
      </c>
    </row>
    <row r="2503" spans="1:2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9">
        <f t="shared" si="235"/>
        <v>40.142857142857146</v>
      </c>
      <c r="Q2503" t="s">
        <v>8339</v>
      </c>
      <c r="R2503" t="s">
        <v>8356</v>
      </c>
      <c r="S2503" s="10">
        <f t="shared" si="236"/>
        <v>42244.568333333336</v>
      </c>
      <c r="T2503" s="10">
        <f t="shared" si="237"/>
        <v>42274.568333333336</v>
      </c>
      <c r="U2503" s="9">
        <f t="shared" si="238"/>
        <v>30</v>
      </c>
      <c r="V2503">
        <f>D2503*VLOOKUP(H2503,CURR,2)</f>
        <v>8360</v>
      </c>
      <c r="W2503">
        <f>E2503*VLOOKUP(H2503,CURR,2)</f>
        <v>213.56</v>
      </c>
      <c r="X2503" s="11">
        <f t="shared" si="239"/>
        <v>2.5545454545454545E-2</v>
      </c>
    </row>
    <row r="2504" spans="1:2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9">
        <f t="shared" si="235"/>
        <v>17.2</v>
      </c>
      <c r="Q2504" t="s">
        <v>8339</v>
      </c>
      <c r="R2504" t="s">
        <v>8356</v>
      </c>
      <c r="S2504" s="10">
        <f t="shared" si="236"/>
        <v>41858.617106481477</v>
      </c>
      <c r="T2504" s="10">
        <f t="shared" si="237"/>
        <v>41903.617106481477</v>
      </c>
      <c r="U2504" s="9">
        <f t="shared" si="238"/>
        <v>45</v>
      </c>
      <c r="V2504">
        <f>D2504*VLOOKUP(H2504,CURR,2)</f>
        <v>110000</v>
      </c>
      <c r="W2504">
        <f>E2504*VLOOKUP(H2504,CURR,2)</f>
        <v>86</v>
      </c>
      <c r="X2504" s="11">
        <f t="shared" si="239"/>
        <v>7.8181818181818181E-4</v>
      </c>
    </row>
    <row r="2505" spans="1:2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 t="e">
        <f t="shared" si="235"/>
        <v>#DIV/0!</v>
      </c>
      <c r="Q2505" t="s">
        <v>8339</v>
      </c>
      <c r="R2505" t="s">
        <v>8356</v>
      </c>
      <c r="S2505" s="10">
        <f t="shared" si="236"/>
        <v>42498.691064814811</v>
      </c>
      <c r="T2505" s="10">
        <f t="shared" si="237"/>
        <v>42528.67083333333</v>
      </c>
      <c r="U2505" s="9">
        <f t="shared" si="238"/>
        <v>29</v>
      </c>
      <c r="V2505">
        <f>D2505*VLOOKUP(H2505,CURR,2)</f>
        <v>10000</v>
      </c>
      <c r="W2505">
        <f>E2505*VLOOKUP(H2505,CURR,2)</f>
        <v>0</v>
      </c>
      <c r="X2505" s="11">
        <f t="shared" si="239"/>
        <v>0</v>
      </c>
    </row>
    <row r="2506" spans="1:2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 t="e">
        <f t="shared" si="235"/>
        <v>#DIV/0!</v>
      </c>
      <c r="Q2506" t="s">
        <v>8339</v>
      </c>
      <c r="R2506" t="s">
        <v>8356</v>
      </c>
      <c r="S2506" s="10">
        <f t="shared" si="236"/>
        <v>41927.807106481479</v>
      </c>
      <c r="T2506" s="10">
        <f t="shared" si="237"/>
        <v>41957.848773148151</v>
      </c>
      <c r="U2506" s="9">
        <f t="shared" si="238"/>
        <v>30</v>
      </c>
      <c r="V2506">
        <f>D2506*VLOOKUP(H2506,CURR,2)</f>
        <v>35000</v>
      </c>
      <c r="W2506">
        <f>E2506*VLOOKUP(H2506,CURR,2)</f>
        <v>0</v>
      </c>
      <c r="X2506" s="11">
        <f t="shared" si="239"/>
        <v>0</v>
      </c>
    </row>
    <row r="2507" spans="1:2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 t="e">
        <f t="shared" si="235"/>
        <v>#DIV/0!</v>
      </c>
      <c r="Q2507" t="s">
        <v>8339</v>
      </c>
      <c r="R2507" t="s">
        <v>8356</v>
      </c>
      <c r="S2507" s="10">
        <f t="shared" si="236"/>
        <v>42046.847407407404</v>
      </c>
      <c r="T2507" s="10">
        <f t="shared" si="237"/>
        <v>42076.80574074074</v>
      </c>
      <c r="U2507" s="9">
        <f t="shared" si="238"/>
        <v>29</v>
      </c>
      <c r="V2507">
        <f>D2507*VLOOKUP(H2507,CURR,2)</f>
        <v>7000</v>
      </c>
      <c r="W2507">
        <f>E2507*VLOOKUP(H2507,CURR,2)</f>
        <v>0</v>
      </c>
      <c r="X2507" s="11">
        <f t="shared" si="239"/>
        <v>0</v>
      </c>
    </row>
    <row r="2508" spans="1:2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9">
        <f t="shared" si="235"/>
        <v>15</v>
      </c>
      <c r="Q2508" t="s">
        <v>8339</v>
      </c>
      <c r="R2508" t="s">
        <v>8356</v>
      </c>
      <c r="S2508" s="10">
        <f t="shared" si="236"/>
        <v>42258.088761574072</v>
      </c>
      <c r="T2508" s="10">
        <f t="shared" si="237"/>
        <v>42280.666666666664</v>
      </c>
      <c r="U2508" s="9">
        <f t="shared" si="238"/>
        <v>22</v>
      </c>
      <c r="V2508">
        <f>D2508*VLOOKUP(H2508,CURR,2)</f>
        <v>6400</v>
      </c>
      <c r="W2508">
        <f>E2508*VLOOKUP(H2508,CURR,2)</f>
        <v>38.4</v>
      </c>
      <c r="X2508" s="11">
        <f t="shared" si="239"/>
        <v>6.0000000000000001E-3</v>
      </c>
    </row>
    <row r="2509" spans="1:2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 t="e">
        <f t="shared" si="235"/>
        <v>#DIV/0!</v>
      </c>
      <c r="Q2509" t="s">
        <v>8339</v>
      </c>
      <c r="R2509" t="s">
        <v>8356</v>
      </c>
      <c r="S2509" s="10">
        <f t="shared" si="236"/>
        <v>42104.864629629628</v>
      </c>
      <c r="T2509" s="10">
        <f t="shared" si="237"/>
        <v>42134.864629629628</v>
      </c>
      <c r="U2509" s="9">
        <f t="shared" si="238"/>
        <v>30</v>
      </c>
      <c r="V2509">
        <f>D2509*VLOOKUP(H2509,CURR,2)</f>
        <v>42850</v>
      </c>
      <c r="W2509">
        <f>E2509*VLOOKUP(H2509,CURR,2)</f>
        <v>0</v>
      </c>
      <c r="X2509" s="11">
        <f t="shared" si="239"/>
        <v>0</v>
      </c>
    </row>
    <row r="2510" spans="1:2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 t="e">
        <f t="shared" si="235"/>
        <v>#DIV/0!</v>
      </c>
      <c r="Q2510" t="s">
        <v>8339</v>
      </c>
      <c r="R2510" t="s">
        <v>8356</v>
      </c>
      <c r="S2510" s="10">
        <f t="shared" si="236"/>
        <v>41835.743449074071</v>
      </c>
      <c r="T2510" s="10">
        <f t="shared" si="237"/>
        <v>41865.743449074071</v>
      </c>
      <c r="U2510" s="9">
        <f t="shared" si="238"/>
        <v>30</v>
      </c>
      <c r="V2510">
        <f>D2510*VLOOKUP(H2510,CURR,2)</f>
        <v>20000</v>
      </c>
      <c r="W2510">
        <f>E2510*VLOOKUP(H2510,CURR,2)</f>
        <v>0</v>
      </c>
      <c r="X2510" s="11">
        <f t="shared" si="239"/>
        <v>0</v>
      </c>
    </row>
    <row r="2511" spans="1:2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9">
        <f t="shared" si="235"/>
        <v>35.714285714285715</v>
      </c>
      <c r="Q2511" t="s">
        <v>8339</v>
      </c>
      <c r="R2511" t="s">
        <v>8356</v>
      </c>
      <c r="S2511" s="10">
        <f t="shared" si="236"/>
        <v>42058.601261574069</v>
      </c>
      <c r="T2511" s="10">
        <f t="shared" si="237"/>
        <v>42114.559594907405</v>
      </c>
      <c r="U2511" s="9">
        <f t="shared" si="238"/>
        <v>55</v>
      </c>
      <c r="V2511">
        <f>D2511*VLOOKUP(H2511,CURR,2)</f>
        <v>121600</v>
      </c>
      <c r="W2511">
        <f>E2511*VLOOKUP(H2511,CURR,2)</f>
        <v>1280</v>
      </c>
      <c r="X2511" s="11">
        <f t="shared" si="239"/>
        <v>1.0526315789473684E-2</v>
      </c>
    </row>
    <row r="2512" spans="1:2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9">
        <f t="shared" si="235"/>
        <v>37.5</v>
      </c>
      <c r="Q2512" t="s">
        <v>8339</v>
      </c>
      <c r="R2512" t="s">
        <v>8356</v>
      </c>
      <c r="S2512" s="10">
        <f t="shared" si="236"/>
        <v>42078.789027777777</v>
      </c>
      <c r="T2512" s="10">
        <f t="shared" si="237"/>
        <v>42138.789027777777</v>
      </c>
      <c r="U2512" s="9">
        <f t="shared" si="238"/>
        <v>60</v>
      </c>
      <c r="V2512">
        <f>D2512*VLOOKUP(H2512,CURR,2)</f>
        <v>50000</v>
      </c>
      <c r="W2512">
        <f>E2512*VLOOKUP(H2512,CURR,2)</f>
        <v>75</v>
      </c>
      <c r="X2512" s="11">
        <f t="shared" si="239"/>
        <v>1.5E-3</v>
      </c>
    </row>
    <row r="2513" spans="1:2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 t="e">
        <f t="shared" si="235"/>
        <v>#DIV/0!</v>
      </c>
      <c r="Q2513" t="s">
        <v>8339</v>
      </c>
      <c r="R2513" t="s">
        <v>8356</v>
      </c>
      <c r="S2513" s="10">
        <f t="shared" si="236"/>
        <v>42371.238576388881</v>
      </c>
      <c r="T2513" s="10">
        <f t="shared" si="237"/>
        <v>42401.238576388881</v>
      </c>
      <c r="U2513" s="9">
        <f t="shared" si="238"/>
        <v>30</v>
      </c>
      <c r="V2513">
        <f>D2513*VLOOKUP(H2513,CURR,2)</f>
        <v>128000</v>
      </c>
      <c r="W2513">
        <f>E2513*VLOOKUP(H2513,CURR,2)</f>
        <v>0</v>
      </c>
      <c r="X2513" s="11">
        <f t="shared" si="239"/>
        <v>0</v>
      </c>
    </row>
    <row r="2514" spans="1:2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 t="e">
        <f t="shared" si="235"/>
        <v>#DIV/0!</v>
      </c>
      <c r="Q2514" t="s">
        <v>8339</v>
      </c>
      <c r="R2514" t="s">
        <v>8356</v>
      </c>
      <c r="S2514" s="10">
        <f t="shared" si="236"/>
        <v>41971.668530092589</v>
      </c>
      <c r="T2514" s="10">
        <f t="shared" si="237"/>
        <v>41986.668530092589</v>
      </c>
      <c r="U2514" s="9">
        <f t="shared" si="238"/>
        <v>15</v>
      </c>
      <c r="V2514">
        <f>D2514*VLOOKUP(H2514,CURR,2)</f>
        <v>1150</v>
      </c>
      <c r="W2514">
        <f>E2514*VLOOKUP(H2514,CURR,2)</f>
        <v>0</v>
      </c>
      <c r="X2514" s="11">
        <f t="shared" si="239"/>
        <v>0</v>
      </c>
    </row>
    <row r="2515" spans="1:2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 t="e">
        <f t="shared" si="235"/>
        <v>#DIV/0!</v>
      </c>
      <c r="Q2515" t="s">
        <v>8339</v>
      </c>
      <c r="R2515" t="s">
        <v>8356</v>
      </c>
      <c r="S2515" s="10">
        <f t="shared" si="236"/>
        <v>42731.798483796294</v>
      </c>
      <c r="T2515" s="10">
        <f t="shared" si="237"/>
        <v>42791.798483796294</v>
      </c>
      <c r="U2515" s="9">
        <f t="shared" si="238"/>
        <v>60</v>
      </c>
      <c r="V2515">
        <f>D2515*VLOOKUP(H2515,CURR,2)</f>
        <v>203399.99999999997</v>
      </c>
      <c r="W2515">
        <f>E2515*VLOOKUP(H2515,CURR,2)</f>
        <v>0</v>
      </c>
      <c r="X2515" s="11">
        <f t="shared" si="239"/>
        <v>0</v>
      </c>
    </row>
    <row r="2516" spans="1:2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9">
        <f t="shared" si="235"/>
        <v>52.5</v>
      </c>
      <c r="Q2516" t="s">
        <v>8339</v>
      </c>
      <c r="R2516" t="s">
        <v>8356</v>
      </c>
      <c r="S2516" s="10">
        <f t="shared" si="236"/>
        <v>41854.181446759256</v>
      </c>
      <c r="T2516" s="10">
        <f t="shared" si="237"/>
        <v>41871.181446759256</v>
      </c>
      <c r="U2516" s="9">
        <f t="shared" si="238"/>
        <v>17</v>
      </c>
      <c r="V2516">
        <f>D2516*VLOOKUP(H2516,CURR,2)</f>
        <v>12000</v>
      </c>
      <c r="W2516">
        <f>E2516*VLOOKUP(H2516,CURR,2)</f>
        <v>210</v>
      </c>
      <c r="X2516" s="11">
        <f t="shared" si="239"/>
        <v>1.7500000000000002E-2</v>
      </c>
    </row>
    <row r="2517" spans="1:2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9">
        <f t="shared" si="235"/>
        <v>77.5</v>
      </c>
      <c r="Q2517" t="s">
        <v>8339</v>
      </c>
      <c r="R2517" t="s">
        <v>8356</v>
      </c>
      <c r="S2517" s="10">
        <f t="shared" si="236"/>
        <v>42027.63140046296</v>
      </c>
      <c r="T2517" s="10">
        <f t="shared" si="237"/>
        <v>42057.63140046296</v>
      </c>
      <c r="U2517" s="9">
        <f t="shared" si="238"/>
        <v>30</v>
      </c>
      <c r="V2517">
        <f>D2517*VLOOKUP(H2517,CURR,2)</f>
        <v>5000</v>
      </c>
      <c r="W2517">
        <f>E2517*VLOOKUP(H2517,CURR,2)</f>
        <v>930</v>
      </c>
      <c r="X2517" s="11">
        <f t="shared" si="239"/>
        <v>0.186</v>
      </c>
    </row>
    <row r="2518" spans="1:2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 t="e">
        <f t="shared" si="235"/>
        <v>#DIV/0!</v>
      </c>
      <c r="Q2518" t="s">
        <v>8339</v>
      </c>
      <c r="R2518" t="s">
        <v>8356</v>
      </c>
      <c r="S2518" s="10">
        <f t="shared" si="236"/>
        <v>41942.445046296292</v>
      </c>
      <c r="T2518" s="10">
        <f t="shared" si="237"/>
        <v>41972.486712962964</v>
      </c>
      <c r="U2518" s="9">
        <f t="shared" si="238"/>
        <v>30</v>
      </c>
      <c r="V2518">
        <f>D2518*VLOOKUP(H2518,CURR,2)</f>
        <v>22000</v>
      </c>
      <c r="W2518">
        <f>E2518*VLOOKUP(H2518,CURR,2)</f>
        <v>0</v>
      </c>
      <c r="X2518" s="11">
        <f t="shared" si="239"/>
        <v>0</v>
      </c>
    </row>
    <row r="2519" spans="1:2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9">
        <f t="shared" si="235"/>
        <v>53.545454545454547</v>
      </c>
      <c r="Q2519" t="s">
        <v>8339</v>
      </c>
      <c r="R2519" t="s">
        <v>8356</v>
      </c>
      <c r="S2519" s="10">
        <f t="shared" si="236"/>
        <v>42052.594097222223</v>
      </c>
      <c r="T2519" s="10">
        <f t="shared" si="237"/>
        <v>42082.552430555552</v>
      </c>
      <c r="U2519" s="9">
        <f t="shared" si="238"/>
        <v>29</v>
      </c>
      <c r="V2519">
        <f>D2519*VLOOKUP(H2519,CURR,2)</f>
        <v>13680</v>
      </c>
      <c r="W2519">
        <f>E2519*VLOOKUP(H2519,CURR,2)</f>
        <v>1342.92</v>
      </c>
      <c r="X2519" s="11">
        <f t="shared" si="239"/>
        <v>9.8166666666666666E-2</v>
      </c>
    </row>
    <row r="2520" spans="1:2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 t="e">
        <f t="shared" si="235"/>
        <v>#DIV/0!</v>
      </c>
      <c r="Q2520" t="s">
        <v>8339</v>
      </c>
      <c r="R2520" t="s">
        <v>8356</v>
      </c>
      <c r="S2520" s="10">
        <f t="shared" si="236"/>
        <v>41926.472546296296</v>
      </c>
      <c r="T2520" s="10">
        <f t="shared" si="237"/>
        <v>41956.51421296296</v>
      </c>
      <c r="U2520" s="9">
        <f t="shared" si="238"/>
        <v>30</v>
      </c>
      <c r="V2520">
        <f>D2520*VLOOKUP(H2520,CURR,2)</f>
        <v>5000</v>
      </c>
      <c r="W2520">
        <f>E2520*VLOOKUP(H2520,CURR,2)</f>
        <v>0</v>
      </c>
      <c r="X2520" s="11">
        <f t="shared" si="239"/>
        <v>0</v>
      </c>
    </row>
    <row r="2521" spans="1:2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9">
        <f t="shared" si="235"/>
        <v>16.25</v>
      </c>
      <c r="Q2521" t="s">
        <v>8339</v>
      </c>
      <c r="R2521" t="s">
        <v>8356</v>
      </c>
      <c r="S2521" s="10">
        <f t="shared" si="236"/>
        <v>41808.946805555555</v>
      </c>
      <c r="T2521" s="10">
        <f t="shared" si="237"/>
        <v>41838.946805555555</v>
      </c>
      <c r="U2521" s="9">
        <f t="shared" si="238"/>
        <v>30</v>
      </c>
      <c r="V2521">
        <f>D2521*VLOOKUP(H2521,CURR,2)</f>
        <v>150000</v>
      </c>
      <c r="W2521">
        <f>E2521*VLOOKUP(H2521,CURR,2)</f>
        <v>65</v>
      </c>
      <c r="X2521" s="11">
        <f t="shared" si="239"/>
        <v>4.3333333333333331E-4</v>
      </c>
    </row>
    <row r="2522" spans="1:2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 t="e">
        <f t="shared" si="235"/>
        <v>#DIV/0!</v>
      </c>
      <c r="Q2522" t="s">
        <v>8339</v>
      </c>
      <c r="R2522" t="s">
        <v>8356</v>
      </c>
      <c r="S2522" s="10">
        <f t="shared" si="236"/>
        <v>42612.392187500001</v>
      </c>
      <c r="T2522" s="10">
        <f t="shared" si="237"/>
        <v>42658.597916666666</v>
      </c>
      <c r="U2522" s="9">
        <f t="shared" si="238"/>
        <v>46</v>
      </c>
      <c r="V2522">
        <f>D2522*VLOOKUP(H2522,CURR,2)</f>
        <v>100000</v>
      </c>
      <c r="W2522">
        <f>E2522*VLOOKUP(H2522,CURR,2)</f>
        <v>0</v>
      </c>
      <c r="X2522" s="11">
        <f t="shared" si="239"/>
        <v>0</v>
      </c>
    </row>
    <row r="2523" spans="1:2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9">
        <f t="shared" si="235"/>
        <v>103.68174242424243</v>
      </c>
      <c r="Q2523" t="s">
        <v>8328</v>
      </c>
      <c r="R2523" t="s">
        <v>8357</v>
      </c>
      <c r="S2523" s="10">
        <f t="shared" si="236"/>
        <v>42269.75950231481</v>
      </c>
      <c r="T2523" s="10">
        <f t="shared" si="237"/>
        <v>42290.75950231481</v>
      </c>
      <c r="U2523" s="9">
        <f t="shared" si="238"/>
        <v>21</v>
      </c>
      <c r="V2523">
        <f>D2523*VLOOKUP(H2523,CURR,2)</f>
        <v>12500</v>
      </c>
      <c r="W2523">
        <f>E2523*VLOOKUP(H2523,CURR,2)</f>
        <v>13685.99</v>
      </c>
      <c r="X2523" s="11">
        <f t="shared" si="239"/>
        <v>1.0948792000000001</v>
      </c>
    </row>
    <row r="2524" spans="1:2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9">
        <f t="shared" si="235"/>
        <v>185.18518518518519</v>
      </c>
      <c r="Q2524" t="s">
        <v>8328</v>
      </c>
      <c r="R2524" t="s">
        <v>8357</v>
      </c>
      <c r="S2524" s="10">
        <f t="shared" si="236"/>
        <v>42460.365277777775</v>
      </c>
      <c r="T2524" s="10">
        <f t="shared" si="237"/>
        <v>42482.411111111105</v>
      </c>
      <c r="U2524" s="9">
        <f t="shared" si="238"/>
        <v>22</v>
      </c>
      <c r="V2524">
        <f>D2524*VLOOKUP(H2524,CURR,2)</f>
        <v>5000</v>
      </c>
      <c r="W2524">
        <f>E2524*VLOOKUP(H2524,CURR,2)</f>
        <v>5000</v>
      </c>
      <c r="X2524" s="11">
        <f t="shared" si="239"/>
        <v>1</v>
      </c>
    </row>
    <row r="2525" spans="1:2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9">
        <f t="shared" si="235"/>
        <v>54.153846153846153</v>
      </c>
      <c r="Q2525" t="s">
        <v>8328</v>
      </c>
      <c r="R2525" t="s">
        <v>8357</v>
      </c>
      <c r="S2525" s="10">
        <f t="shared" si="236"/>
        <v>41930.767268518517</v>
      </c>
      <c r="T2525" s="10">
        <f t="shared" si="237"/>
        <v>41960.808935185181</v>
      </c>
      <c r="U2525" s="9">
        <f t="shared" si="238"/>
        <v>30</v>
      </c>
      <c r="V2525">
        <f>D2525*VLOOKUP(H2525,CURR,2)</f>
        <v>900</v>
      </c>
      <c r="W2525">
        <f>E2525*VLOOKUP(H2525,CURR,2)</f>
        <v>1408</v>
      </c>
      <c r="X2525" s="11">
        <f t="shared" si="239"/>
        <v>1.5644444444444445</v>
      </c>
    </row>
    <row r="2526" spans="1:2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9">
        <f t="shared" si="235"/>
        <v>177.2093023255814</v>
      </c>
      <c r="Q2526" t="s">
        <v>8328</v>
      </c>
      <c r="R2526" t="s">
        <v>8357</v>
      </c>
      <c r="S2526" s="10">
        <f t="shared" si="236"/>
        <v>41961.599039351851</v>
      </c>
      <c r="T2526" s="10">
        <f t="shared" si="237"/>
        <v>41993.979166666664</v>
      </c>
      <c r="U2526" s="9">
        <f t="shared" si="238"/>
        <v>32</v>
      </c>
      <c r="V2526">
        <f>D2526*VLOOKUP(H2526,CURR,2)</f>
        <v>7500</v>
      </c>
      <c r="W2526">
        <f>E2526*VLOOKUP(H2526,CURR,2)</f>
        <v>7620</v>
      </c>
      <c r="X2526" s="11">
        <f t="shared" si="239"/>
        <v>1.016</v>
      </c>
    </row>
    <row r="2527" spans="1:2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9">
        <f t="shared" si="235"/>
        <v>100.325</v>
      </c>
      <c r="Q2527" t="s">
        <v>8328</v>
      </c>
      <c r="R2527" t="s">
        <v>8357</v>
      </c>
      <c r="S2527" s="10">
        <f t="shared" si="236"/>
        <v>41058.636238425919</v>
      </c>
      <c r="T2527" s="10">
        <f t="shared" si="237"/>
        <v>41088.636238425919</v>
      </c>
      <c r="U2527" s="9">
        <f t="shared" si="238"/>
        <v>30</v>
      </c>
      <c r="V2527">
        <f>D2527*VLOOKUP(H2527,CURR,2)</f>
        <v>8000</v>
      </c>
      <c r="W2527">
        <f>E2527*VLOOKUP(H2527,CURR,2)</f>
        <v>8026</v>
      </c>
      <c r="X2527" s="11">
        <f t="shared" si="239"/>
        <v>1.00325</v>
      </c>
    </row>
    <row r="2528" spans="1:2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9">
        <f t="shared" si="235"/>
        <v>136.90909090909091</v>
      </c>
      <c r="Q2528" t="s">
        <v>8328</v>
      </c>
      <c r="R2528" t="s">
        <v>8357</v>
      </c>
      <c r="S2528" s="10">
        <f t="shared" si="236"/>
        <v>41952.882800925923</v>
      </c>
      <c r="T2528" s="10">
        <f t="shared" si="237"/>
        <v>41980.999305555553</v>
      </c>
      <c r="U2528" s="9">
        <f t="shared" si="238"/>
        <v>28</v>
      </c>
      <c r="V2528">
        <f>D2528*VLOOKUP(H2528,CURR,2)</f>
        <v>4000</v>
      </c>
      <c r="W2528">
        <f>E2528*VLOOKUP(H2528,CURR,2)</f>
        <v>4518</v>
      </c>
      <c r="X2528" s="11">
        <f t="shared" si="239"/>
        <v>1.1294999999999999</v>
      </c>
    </row>
    <row r="2529" spans="1:2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9">
        <f t="shared" si="235"/>
        <v>57.535211267605632</v>
      </c>
      <c r="Q2529" t="s">
        <v>8328</v>
      </c>
      <c r="R2529" t="s">
        <v>8357</v>
      </c>
      <c r="S2529" s="10">
        <f t="shared" si="236"/>
        <v>41546.542719907404</v>
      </c>
      <c r="T2529" s="10">
        <f t="shared" si="237"/>
        <v>41564.957638888889</v>
      </c>
      <c r="U2529" s="9">
        <f t="shared" si="238"/>
        <v>18</v>
      </c>
      <c r="V2529">
        <f>D2529*VLOOKUP(H2529,CURR,2)</f>
        <v>4000</v>
      </c>
      <c r="W2529">
        <f>E2529*VLOOKUP(H2529,CURR,2)</f>
        <v>4085</v>
      </c>
      <c r="X2529" s="11">
        <f t="shared" si="239"/>
        <v>1.02125</v>
      </c>
    </row>
    <row r="2530" spans="1:2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9">
        <f t="shared" si="235"/>
        <v>52.962839506172834</v>
      </c>
      <c r="Q2530" t="s">
        <v>8328</v>
      </c>
      <c r="R2530" t="s">
        <v>8357</v>
      </c>
      <c r="S2530" s="10">
        <f t="shared" si="236"/>
        <v>42217.626192129632</v>
      </c>
      <c r="T2530" s="10">
        <f t="shared" si="237"/>
        <v>42236.249999999993</v>
      </c>
      <c r="U2530" s="9">
        <f t="shared" si="238"/>
        <v>18</v>
      </c>
      <c r="V2530">
        <f>D2530*VLOOKUP(H2530,CURR,2)</f>
        <v>5120</v>
      </c>
      <c r="W2530">
        <f>E2530*VLOOKUP(H2530,CURR,2)</f>
        <v>5491.1871999999994</v>
      </c>
      <c r="X2530" s="11">
        <f t="shared" si="239"/>
        <v>1.0724974999999999</v>
      </c>
    </row>
    <row r="2531" spans="1:2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9">
        <f t="shared" si="235"/>
        <v>82.328947368421055</v>
      </c>
      <c r="Q2531" t="s">
        <v>8328</v>
      </c>
      <c r="R2531" t="s">
        <v>8357</v>
      </c>
      <c r="S2531" s="10">
        <f t="shared" si="236"/>
        <v>40947.872395833328</v>
      </c>
      <c r="T2531" s="10">
        <f t="shared" si="237"/>
        <v>40992.830729166664</v>
      </c>
      <c r="U2531" s="9">
        <f t="shared" si="238"/>
        <v>44</v>
      </c>
      <c r="V2531">
        <f>D2531*VLOOKUP(H2531,CURR,2)</f>
        <v>6000</v>
      </c>
      <c r="W2531">
        <f>E2531*VLOOKUP(H2531,CURR,2)</f>
        <v>6257</v>
      </c>
      <c r="X2531" s="11">
        <f t="shared" si="239"/>
        <v>1.0428333333333333</v>
      </c>
    </row>
    <row r="2532" spans="1:2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9">
        <f t="shared" si="235"/>
        <v>135.41666666666666</v>
      </c>
      <c r="Q2532" t="s">
        <v>8328</v>
      </c>
      <c r="R2532" t="s">
        <v>8357</v>
      </c>
      <c r="S2532" s="10">
        <f t="shared" si="236"/>
        <v>42081.656307870369</v>
      </c>
      <c r="T2532" s="10">
        <f t="shared" si="237"/>
        <v>42113.993055555555</v>
      </c>
      <c r="U2532" s="9">
        <f t="shared" si="238"/>
        <v>32</v>
      </c>
      <c r="V2532">
        <f>D2532*VLOOKUP(H2532,CURR,2)</f>
        <v>6500</v>
      </c>
      <c r="W2532">
        <f>E2532*VLOOKUP(H2532,CURR,2)</f>
        <v>6500</v>
      </c>
      <c r="X2532" s="11">
        <f t="shared" si="239"/>
        <v>1</v>
      </c>
    </row>
    <row r="2533" spans="1:2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9">
        <f t="shared" si="235"/>
        <v>74.06557377049181</v>
      </c>
      <c r="Q2533" t="s">
        <v>8328</v>
      </c>
      <c r="R2533" t="s">
        <v>8357</v>
      </c>
      <c r="S2533" s="10">
        <f t="shared" si="236"/>
        <v>42208.471689814811</v>
      </c>
      <c r="T2533" s="10">
        <f t="shared" si="237"/>
        <v>42230.957638888889</v>
      </c>
      <c r="U2533" s="9">
        <f t="shared" si="238"/>
        <v>22</v>
      </c>
      <c r="V2533">
        <f>D2533*VLOOKUP(H2533,CURR,2)</f>
        <v>4500</v>
      </c>
      <c r="W2533">
        <f>E2533*VLOOKUP(H2533,CURR,2)</f>
        <v>4518</v>
      </c>
      <c r="X2533" s="11">
        <f t="shared" si="239"/>
        <v>1.004</v>
      </c>
    </row>
    <row r="2534" spans="1:2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9">
        <f t="shared" si="235"/>
        <v>84.083333333333329</v>
      </c>
      <c r="Q2534" t="s">
        <v>8328</v>
      </c>
      <c r="R2534" t="s">
        <v>8357</v>
      </c>
      <c r="S2534" s="10">
        <f t="shared" si="236"/>
        <v>41107.640810185185</v>
      </c>
      <c r="T2534" s="10">
        <f t="shared" si="237"/>
        <v>41137.640810185185</v>
      </c>
      <c r="U2534" s="9">
        <f t="shared" si="238"/>
        <v>30</v>
      </c>
      <c r="V2534">
        <f>D2534*VLOOKUP(H2534,CURR,2)</f>
        <v>4000</v>
      </c>
      <c r="W2534">
        <f>E2534*VLOOKUP(H2534,CURR,2)</f>
        <v>5045</v>
      </c>
      <c r="X2534" s="11">
        <f t="shared" si="239"/>
        <v>1.26125</v>
      </c>
    </row>
    <row r="2535" spans="1:2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9">
        <f t="shared" si="235"/>
        <v>61.029411764705884</v>
      </c>
      <c r="Q2535" t="s">
        <v>8328</v>
      </c>
      <c r="R2535" t="s">
        <v>8357</v>
      </c>
      <c r="S2535" s="10">
        <f t="shared" si="236"/>
        <v>41304.542951388888</v>
      </c>
      <c r="T2535" s="10">
        <f t="shared" si="237"/>
        <v>41334.542453703703</v>
      </c>
      <c r="U2535" s="9">
        <f t="shared" si="238"/>
        <v>29</v>
      </c>
      <c r="V2535">
        <f>D2535*VLOOKUP(H2535,CURR,2)</f>
        <v>7500</v>
      </c>
      <c r="W2535">
        <f>E2535*VLOOKUP(H2535,CURR,2)</f>
        <v>8300</v>
      </c>
      <c r="X2535" s="11">
        <f t="shared" si="239"/>
        <v>1.1066666666666667</v>
      </c>
    </row>
    <row r="2536" spans="1:2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9">
        <f t="shared" si="235"/>
        <v>150</v>
      </c>
      <c r="Q2536" t="s">
        <v>8328</v>
      </c>
      <c r="R2536" t="s">
        <v>8357</v>
      </c>
      <c r="S2536" s="10">
        <f t="shared" si="236"/>
        <v>40127.492037037031</v>
      </c>
      <c r="T2536" s="10">
        <f t="shared" si="237"/>
        <v>40179.041666666664</v>
      </c>
      <c r="U2536" s="9">
        <f t="shared" si="238"/>
        <v>51</v>
      </c>
      <c r="V2536">
        <f>D2536*VLOOKUP(H2536,CURR,2)</f>
        <v>2000</v>
      </c>
      <c r="W2536">
        <f>E2536*VLOOKUP(H2536,CURR,2)</f>
        <v>2100</v>
      </c>
      <c r="X2536" s="11">
        <f t="shared" si="239"/>
        <v>1.05</v>
      </c>
    </row>
    <row r="2537" spans="1:2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9">
        <f t="shared" si="235"/>
        <v>266.08974358974359</v>
      </c>
      <c r="Q2537" t="s">
        <v>8328</v>
      </c>
      <c r="R2537" t="s">
        <v>8357</v>
      </c>
      <c r="S2537" s="10">
        <f t="shared" si="236"/>
        <v>41943.582696759258</v>
      </c>
      <c r="T2537" s="10">
        <f t="shared" si="237"/>
        <v>41974.624363425923</v>
      </c>
      <c r="U2537" s="9">
        <f t="shared" si="238"/>
        <v>31</v>
      </c>
      <c r="V2537">
        <f>D2537*VLOOKUP(H2537,CURR,2)</f>
        <v>20000</v>
      </c>
      <c r="W2537">
        <f>E2537*VLOOKUP(H2537,CURR,2)</f>
        <v>20755</v>
      </c>
      <c r="X2537" s="11">
        <f t="shared" si="239"/>
        <v>1.03775</v>
      </c>
    </row>
    <row r="2538" spans="1:2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9">
        <f t="shared" si="235"/>
        <v>7.25</v>
      </c>
      <c r="Q2538" t="s">
        <v>8328</v>
      </c>
      <c r="R2538" t="s">
        <v>8357</v>
      </c>
      <c r="S2538" s="10">
        <f t="shared" si="236"/>
        <v>41463.89775462963</v>
      </c>
      <c r="T2538" s="10">
        <f t="shared" si="237"/>
        <v>41484.89775462963</v>
      </c>
      <c r="U2538" s="9">
        <f t="shared" si="238"/>
        <v>21</v>
      </c>
      <c r="V2538">
        <f>D2538*VLOOKUP(H2538,CURR,2)</f>
        <v>25</v>
      </c>
      <c r="W2538">
        <f>E2538*VLOOKUP(H2538,CURR,2)</f>
        <v>29</v>
      </c>
      <c r="X2538" s="11">
        <f t="shared" si="239"/>
        <v>1.1599999999999999</v>
      </c>
    </row>
    <row r="2539" spans="1:2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9">
        <f t="shared" si="235"/>
        <v>100</v>
      </c>
      <c r="Q2539" t="s">
        <v>8328</v>
      </c>
      <c r="R2539" t="s">
        <v>8357</v>
      </c>
      <c r="S2539" s="10">
        <f t="shared" si="236"/>
        <v>40696.440451388888</v>
      </c>
      <c r="T2539" s="10">
        <f t="shared" si="237"/>
        <v>40756.440451388888</v>
      </c>
      <c r="U2539" s="9">
        <f t="shared" si="238"/>
        <v>60</v>
      </c>
      <c r="V2539">
        <f>D2539*VLOOKUP(H2539,CURR,2)</f>
        <v>1000</v>
      </c>
      <c r="W2539">
        <f>E2539*VLOOKUP(H2539,CURR,2)</f>
        <v>1100</v>
      </c>
      <c r="X2539" s="11">
        <f t="shared" si="239"/>
        <v>1.1000000000000001</v>
      </c>
    </row>
    <row r="2540" spans="1:2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9">
        <f t="shared" si="235"/>
        <v>109.96308108108107</v>
      </c>
      <c r="Q2540" t="s">
        <v>8328</v>
      </c>
      <c r="R2540" t="s">
        <v>8357</v>
      </c>
      <c r="S2540" s="10">
        <f t="shared" si="236"/>
        <v>41298.301631944443</v>
      </c>
      <c r="T2540" s="10">
        <f t="shared" si="237"/>
        <v>41328.999305555553</v>
      </c>
      <c r="U2540" s="9">
        <f t="shared" si="238"/>
        <v>30</v>
      </c>
      <c r="V2540">
        <f>D2540*VLOOKUP(H2540,CURR,2)</f>
        <v>18000</v>
      </c>
      <c r="W2540">
        <f>E2540*VLOOKUP(H2540,CURR,2)</f>
        <v>20343.169999999998</v>
      </c>
      <c r="X2540" s="11">
        <f t="shared" si="239"/>
        <v>1.130176111111111</v>
      </c>
    </row>
    <row r="2541" spans="1:2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9">
        <f t="shared" si="235"/>
        <v>169.91525423728814</v>
      </c>
      <c r="Q2541" t="s">
        <v>8328</v>
      </c>
      <c r="R2541" t="s">
        <v>8357</v>
      </c>
      <c r="S2541" s="10">
        <f t="shared" si="236"/>
        <v>41977.693888888891</v>
      </c>
      <c r="T2541" s="10">
        <f t="shared" si="237"/>
        <v>42037.693888888891</v>
      </c>
      <c r="U2541" s="9">
        <f t="shared" si="238"/>
        <v>60</v>
      </c>
      <c r="V2541">
        <f>D2541*VLOOKUP(H2541,CURR,2)</f>
        <v>10000</v>
      </c>
      <c r="W2541">
        <f>E2541*VLOOKUP(H2541,CURR,2)</f>
        <v>10025</v>
      </c>
      <c r="X2541" s="11">
        <f t="shared" si="239"/>
        <v>1.0024999999999999</v>
      </c>
    </row>
    <row r="2542" spans="1:2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9">
        <f t="shared" si="235"/>
        <v>95.740740740740748</v>
      </c>
      <c r="Q2542" t="s">
        <v>8328</v>
      </c>
      <c r="R2542" t="s">
        <v>8357</v>
      </c>
      <c r="S2542" s="10">
        <f t="shared" si="236"/>
        <v>40785.466678240737</v>
      </c>
      <c r="T2542" s="10">
        <f t="shared" si="237"/>
        <v>40845.466678240737</v>
      </c>
      <c r="U2542" s="9">
        <f t="shared" si="238"/>
        <v>60</v>
      </c>
      <c r="V2542">
        <f>D2542*VLOOKUP(H2542,CURR,2)</f>
        <v>2500</v>
      </c>
      <c r="W2542">
        <f>E2542*VLOOKUP(H2542,CURR,2)</f>
        <v>2585</v>
      </c>
      <c r="X2542" s="11">
        <f t="shared" si="239"/>
        <v>1.034</v>
      </c>
    </row>
    <row r="2543" spans="1:2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9">
        <f t="shared" si="235"/>
        <v>59.460317460317462</v>
      </c>
      <c r="Q2543" t="s">
        <v>8328</v>
      </c>
      <c r="R2543" t="s">
        <v>8357</v>
      </c>
      <c r="S2543" s="10">
        <f t="shared" si="236"/>
        <v>41483.240949074076</v>
      </c>
      <c r="T2543" s="10">
        <f t="shared" si="237"/>
        <v>41543.240949074076</v>
      </c>
      <c r="U2543" s="9">
        <f t="shared" si="238"/>
        <v>60</v>
      </c>
      <c r="V2543">
        <f>D2543*VLOOKUP(H2543,CURR,2)</f>
        <v>4480</v>
      </c>
      <c r="W2543">
        <f>E2543*VLOOKUP(H2543,CURR,2)</f>
        <v>4794.88</v>
      </c>
      <c r="X2543" s="11">
        <f t="shared" si="239"/>
        <v>1.0702857142857143</v>
      </c>
    </row>
    <row r="2544" spans="1:2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9">
        <f t="shared" si="235"/>
        <v>55.769230769230766</v>
      </c>
      <c r="Q2544" t="s">
        <v>8328</v>
      </c>
      <c r="R2544" t="s">
        <v>8357</v>
      </c>
      <c r="S2544" s="10">
        <f t="shared" si="236"/>
        <v>41509.218252314815</v>
      </c>
      <c r="T2544" s="10">
        <f t="shared" si="237"/>
        <v>41547.957638888889</v>
      </c>
      <c r="U2544" s="9">
        <f t="shared" si="238"/>
        <v>38</v>
      </c>
      <c r="V2544">
        <f>D2544*VLOOKUP(H2544,CURR,2)</f>
        <v>700</v>
      </c>
      <c r="W2544">
        <f>E2544*VLOOKUP(H2544,CURR,2)</f>
        <v>725</v>
      </c>
      <c r="X2544" s="11">
        <f t="shared" si="239"/>
        <v>1.0357142857142858</v>
      </c>
    </row>
    <row r="2545" spans="1:2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9">
        <f t="shared" si="235"/>
        <v>30.076923076923077</v>
      </c>
      <c r="Q2545" t="s">
        <v>8328</v>
      </c>
      <c r="R2545" t="s">
        <v>8357</v>
      </c>
      <c r="S2545" s="10">
        <f t="shared" si="236"/>
        <v>40513.899282407401</v>
      </c>
      <c r="T2545" s="10">
        <f t="shared" si="237"/>
        <v>40544.916666666664</v>
      </c>
      <c r="U2545" s="9">
        <f t="shared" si="238"/>
        <v>31</v>
      </c>
      <c r="V2545">
        <f>D2545*VLOOKUP(H2545,CURR,2)</f>
        <v>250</v>
      </c>
      <c r="W2545">
        <f>E2545*VLOOKUP(H2545,CURR,2)</f>
        <v>391</v>
      </c>
      <c r="X2545" s="11">
        <f t="shared" si="239"/>
        <v>1.5640000000000001</v>
      </c>
    </row>
    <row r="2546" spans="1:2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9">
        <f t="shared" si="235"/>
        <v>88.438596491228068</v>
      </c>
      <c r="Q2546" t="s">
        <v>8328</v>
      </c>
      <c r="R2546" t="s">
        <v>8357</v>
      </c>
      <c r="S2546" s="10">
        <f t="shared" si="236"/>
        <v>41068.3121412037</v>
      </c>
      <c r="T2546" s="10">
        <f t="shared" si="237"/>
        <v>41098.3121412037</v>
      </c>
      <c r="U2546" s="9">
        <f t="shared" si="238"/>
        <v>30</v>
      </c>
      <c r="V2546">
        <f>D2546*VLOOKUP(H2546,CURR,2)</f>
        <v>5000</v>
      </c>
      <c r="W2546">
        <f>E2546*VLOOKUP(H2546,CURR,2)</f>
        <v>5041</v>
      </c>
      <c r="X2546" s="11">
        <f t="shared" si="239"/>
        <v>1.0082</v>
      </c>
    </row>
    <row r="2547" spans="1:2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9">
        <f t="shared" si="235"/>
        <v>64.032786885245898</v>
      </c>
      <c r="Q2547" t="s">
        <v>8328</v>
      </c>
      <c r="R2547" t="s">
        <v>8357</v>
      </c>
      <c r="S2547" s="10">
        <f t="shared" si="236"/>
        <v>42026.929837962962</v>
      </c>
      <c r="T2547" s="10">
        <f t="shared" si="237"/>
        <v>42061.812499999993</v>
      </c>
      <c r="U2547" s="9">
        <f t="shared" si="238"/>
        <v>34</v>
      </c>
      <c r="V2547">
        <f>D2547*VLOOKUP(H2547,CURR,2)</f>
        <v>2000</v>
      </c>
      <c r="W2547">
        <f>E2547*VLOOKUP(H2547,CURR,2)</f>
        <v>3906</v>
      </c>
      <c r="X2547" s="11">
        <f t="shared" si="239"/>
        <v>1.9530000000000001</v>
      </c>
    </row>
    <row r="2548" spans="1:2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9">
        <f t="shared" si="235"/>
        <v>60.153846153846153</v>
      </c>
      <c r="Q2548" t="s">
        <v>8328</v>
      </c>
      <c r="R2548" t="s">
        <v>8357</v>
      </c>
      <c r="S2548" s="10">
        <f t="shared" si="236"/>
        <v>41524.650219907409</v>
      </c>
      <c r="T2548" s="10">
        <f t="shared" si="237"/>
        <v>41552</v>
      </c>
      <c r="U2548" s="9">
        <f t="shared" si="238"/>
        <v>27</v>
      </c>
      <c r="V2548">
        <f>D2548*VLOOKUP(H2548,CURR,2)</f>
        <v>3500</v>
      </c>
      <c r="W2548">
        <f>E2548*VLOOKUP(H2548,CURR,2)</f>
        <v>3910</v>
      </c>
      <c r="X2548" s="11">
        <f t="shared" si="239"/>
        <v>1.1171428571428572</v>
      </c>
    </row>
    <row r="2549" spans="1:2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9">
        <f t="shared" si="235"/>
        <v>49.194029850746269</v>
      </c>
      <c r="Q2549" t="s">
        <v>8328</v>
      </c>
      <c r="R2549" t="s">
        <v>8357</v>
      </c>
      <c r="S2549" s="10">
        <f t="shared" si="236"/>
        <v>40973.564849537033</v>
      </c>
      <c r="T2549" s="10">
        <f t="shared" si="237"/>
        <v>41003.523182870369</v>
      </c>
      <c r="U2549" s="9">
        <f t="shared" si="238"/>
        <v>29</v>
      </c>
      <c r="V2549">
        <f>D2549*VLOOKUP(H2549,CURR,2)</f>
        <v>5500</v>
      </c>
      <c r="W2549">
        <f>E2549*VLOOKUP(H2549,CURR,2)</f>
        <v>6592</v>
      </c>
      <c r="X2549" s="11">
        <f t="shared" si="239"/>
        <v>1.1985454545454546</v>
      </c>
    </row>
    <row r="2550" spans="1:2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9">
        <f t="shared" si="235"/>
        <v>165.16216216216216</v>
      </c>
      <c r="Q2550" t="s">
        <v>8328</v>
      </c>
      <c r="R2550" t="s">
        <v>8357</v>
      </c>
      <c r="S2550" s="10">
        <f t="shared" si="236"/>
        <v>42618.417094907403</v>
      </c>
      <c r="T2550" s="10">
        <f t="shared" si="237"/>
        <v>42642.977083333331</v>
      </c>
      <c r="U2550" s="9">
        <f t="shared" si="238"/>
        <v>24</v>
      </c>
      <c r="V2550">
        <f>D2550*VLOOKUP(H2550,CURR,2)</f>
        <v>6779.9999999999991</v>
      </c>
      <c r="W2550">
        <f>E2550*VLOOKUP(H2550,CURR,2)</f>
        <v>6905.4299999999994</v>
      </c>
      <c r="X2550" s="11">
        <f t="shared" si="239"/>
        <v>1.0185</v>
      </c>
    </row>
    <row r="2551" spans="1:2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9">
        <f t="shared" si="235"/>
        <v>43.621621621621621</v>
      </c>
      <c r="Q2551" t="s">
        <v>8328</v>
      </c>
      <c r="R2551" t="s">
        <v>8357</v>
      </c>
      <c r="S2551" s="10">
        <f t="shared" si="236"/>
        <v>41390.549421296295</v>
      </c>
      <c r="T2551" s="10">
        <f t="shared" si="237"/>
        <v>41425.5</v>
      </c>
      <c r="U2551" s="9">
        <f t="shared" si="238"/>
        <v>34</v>
      </c>
      <c r="V2551">
        <f>D2551*VLOOKUP(H2551,CURR,2)</f>
        <v>2009.6000000000001</v>
      </c>
      <c r="W2551">
        <f>E2551*VLOOKUP(H2551,CURR,2)</f>
        <v>2065.92</v>
      </c>
      <c r="X2551" s="11">
        <f t="shared" si="239"/>
        <v>1.0280254777070064</v>
      </c>
    </row>
    <row r="2552" spans="1:2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9">
        <f t="shared" si="235"/>
        <v>43.7</v>
      </c>
      <c r="Q2552" t="s">
        <v>8328</v>
      </c>
      <c r="R2552" t="s">
        <v>8357</v>
      </c>
      <c r="S2552" s="10">
        <f t="shared" si="236"/>
        <v>42228.425995370366</v>
      </c>
      <c r="T2552" s="10">
        <f t="shared" si="237"/>
        <v>42284.957638888889</v>
      </c>
      <c r="U2552" s="9">
        <f t="shared" si="238"/>
        <v>56</v>
      </c>
      <c r="V2552">
        <f>D2552*VLOOKUP(H2552,CURR,2)</f>
        <v>6500</v>
      </c>
      <c r="W2552">
        <f>E2552*VLOOKUP(H2552,CURR,2)</f>
        <v>6555</v>
      </c>
      <c r="X2552" s="11">
        <f t="shared" si="239"/>
        <v>1.0084615384615385</v>
      </c>
    </row>
    <row r="2553" spans="1:2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9">
        <f t="shared" si="235"/>
        <v>67.419642857142861</v>
      </c>
      <c r="Q2553" t="s">
        <v>8328</v>
      </c>
      <c r="R2553" t="s">
        <v>8357</v>
      </c>
      <c r="S2553" s="10">
        <f t="shared" si="236"/>
        <v>40961.043807870366</v>
      </c>
      <c r="T2553" s="10">
        <f t="shared" si="237"/>
        <v>40989.658333333333</v>
      </c>
      <c r="U2553" s="9">
        <f t="shared" si="238"/>
        <v>28</v>
      </c>
      <c r="V2553">
        <f>D2553*VLOOKUP(H2553,CURR,2)</f>
        <v>3675</v>
      </c>
      <c r="W2553">
        <f>E2553*VLOOKUP(H2553,CURR,2)</f>
        <v>3775.5</v>
      </c>
      <c r="X2553" s="11">
        <f t="shared" si="239"/>
        <v>1.0273469387755103</v>
      </c>
    </row>
    <row r="2554" spans="1:2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9">
        <f t="shared" si="235"/>
        <v>177.5</v>
      </c>
      <c r="Q2554" t="s">
        <v>8328</v>
      </c>
      <c r="R2554" t="s">
        <v>8357</v>
      </c>
      <c r="S2554" s="10">
        <f t="shared" si="236"/>
        <v>42769.601631944439</v>
      </c>
      <c r="T2554" s="10">
        <f t="shared" si="237"/>
        <v>42799.601631944439</v>
      </c>
      <c r="U2554" s="9">
        <f t="shared" si="238"/>
        <v>30</v>
      </c>
      <c r="V2554">
        <f>D2554*VLOOKUP(H2554,CURR,2)</f>
        <v>3000</v>
      </c>
      <c r="W2554">
        <f>E2554*VLOOKUP(H2554,CURR,2)</f>
        <v>3195</v>
      </c>
      <c r="X2554" s="11">
        <f t="shared" si="239"/>
        <v>1.0649999999999999</v>
      </c>
    </row>
    <row r="2555" spans="1:2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9">
        <f t="shared" si="235"/>
        <v>38.883333333333333</v>
      </c>
      <c r="Q2555" t="s">
        <v>8328</v>
      </c>
      <c r="R2555" t="s">
        <v>8357</v>
      </c>
      <c r="S2555" s="10">
        <f t="shared" si="236"/>
        <v>41112.990821759253</v>
      </c>
      <c r="T2555" s="10">
        <f t="shared" si="237"/>
        <v>41172.990821759253</v>
      </c>
      <c r="U2555" s="9">
        <f t="shared" si="238"/>
        <v>60</v>
      </c>
      <c r="V2555">
        <f>D2555*VLOOKUP(H2555,CURR,2)</f>
        <v>1500</v>
      </c>
      <c r="W2555">
        <f>E2555*VLOOKUP(H2555,CURR,2)</f>
        <v>2333</v>
      </c>
      <c r="X2555" s="11">
        <f t="shared" si="239"/>
        <v>1.5553333333333332</v>
      </c>
    </row>
    <row r="2556" spans="1:2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9">
        <f t="shared" si="235"/>
        <v>54.985074626865675</v>
      </c>
      <c r="Q2556" t="s">
        <v>8328</v>
      </c>
      <c r="R2556" t="s">
        <v>8357</v>
      </c>
      <c r="S2556" s="10">
        <f t="shared" si="236"/>
        <v>42124.869942129626</v>
      </c>
      <c r="T2556" s="10">
        <f t="shared" si="237"/>
        <v>42155.957638888889</v>
      </c>
      <c r="U2556" s="9">
        <f t="shared" si="238"/>
        <v>31</v>
      </c>
      <c r="V2556">
        <f>D2556*VLOOKUP(H2556,CURR,2)</f>
        <v>3000</v>
      </c>
      <c r="W2556">
        <f>E2556*VLOOKUP(H2556,CURR,2)</f>
        <v>3684</v>
      </c>
      <c r="X2556" s="11">
        <f t="shared" si="239"/>
        <v>1.228</v>
      </c>
    </row>
    <row r="2557" spans="1:2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9">
        <f t="shared" si="235"/>
        <v>61.342857142857142</v>
      </c>
      <c r="Q2557" t="s">
        <v>8328</v>
      </c>
      <c r="R2557" t="s">
        <v>8357</v>
      </c>
      <c r="S2557" s="10">
        <f t="shared" si="236"/>
        <v>41026.44667824074</v>
      </c>
      <c r="T2557" s="10">
        <f t="shared" si="237"/>
        <v>41057.44667824074</v>
      </c>
      <c r="U2557" s="9">
        <f t="shared" si="238"/>
        <v>31</v>
      </c>
      <c r="V2557">
        <f>D2557*VLOOKUP(H2557,CURR,2)</f>
        <v>2000</v>
      </c>
      <c r="W2557">
        <f>E2557*VLOOKUP(H2557,CURR,2)</f>
        <v>2147</v>
      </c>
      <c r="X2557" s="11">
        <f t="shared" si="239"/>
        <v>1.0734999999999999</v>
      </c>
    </row>
    <row r="2558" spans="1:2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9">
        <f t="shared" si="235"/>
        <v>23.117647058823529</v>
      </c>
      <c r="Q2558" t="s">
        <v>8328</v>
      </c>
      <c r="R2558" t="s">
        <v>8357</v>
      </c>
      <c r="S2558" s="10">
        <f t="shared" si="236"/>
        <v>41222.783067129625</v>
      </c>
      <c r="T2558" s="10">
        <f t="shared" si="237"/>
        <v>41267.783067129625</v>
      </c>
      <c r="U2558" s="9">
        <f t="shared" si="238"/>
        <v>45</v>
      </c>
      <c r="V2558">
        <f>D2558*VLOOKUP(H2558,CURR,2)</f>
        <v>745</v>
      </c>
      <c r="W2558">
        <f>E2558*VLOOKUP(H2558,CURR,2)</f>
        <v>786</v>
      </c>
      <c r="X2558" s="11">
        <f t="shared" si="239"/>
        <v>1.0550335570469798</v>
      </c>
    </row>
    <row r="2559" spans="1:2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9">
        <f t="shared" si="235"/>
        <v>29.611111111111111</v>
      </c>
      <c r="Q2559" t="s">
        <v>8328</v>
      </c>
      <c r="R2559" t="s">
        <v>8357</v>
      </c>
      <c r="S2559" s="10">
        <f t="shared" si="236"/>
        <v>41744.536874999998</v>
      </c>
      <c r="T2559" s="10">
        <f t="shared" si="237"/>
        <v>41774.536874999998</v>
      </c>
      <c r="U2559" s="9">
        <f t="shared" si="238"/>
        <v>30</v>
      </c>
      <c r="V2559">
        <f>D2559*VLOOKUP(H2559,CURR,2)</f>
        <v>1152</v>
      </c>
      <c r="W2559">
        <f>E2559*VLOOKUP(H2559,CURR,2)</f>
        <v>1364.48</v>
      </c>
      <c r="X2559" s="11">
        <f t="shared" si="239"/>
        <v>1.1844444444444444</v>
      </c>
    </row>
    <row r="2560" spans="1:2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9">
        <f t="shared" si="235"/>
        <v>75.611111111111114</v>
      </c>
      <c r="Q2560" t="s">
        <v>8328</v>
      </c>
      <c r="R2560" t="s">
        <v>8357</v>
      </c>
      <c r="S2560" s="10">
        <f t="shared" si="236"/>
        <v>42093.651689814811</v>
      </c>
      <c r="T2560" s="10">
        <f t="shared" si="237"/>
        <v>42125.374305555553</v>
      </c>
      <c r="U2560" s="9">
        <f t="shared" si="238"/>
        <v>31</v>
      </c>
      <c r="V2560">
        <f>D2560*VLOOKUP(H2560,CURR,2)</f>
        <v>900</v>
      </c>
      <c r="W2560">
        <f>E2560*VLOOKUP(H2560,CURR,2)</f>
        <v>979.92</v>
      </c>
      <c r="X2560" s="11">
        <f t="shared" si="239"/>
        <v>1.0888</v>
      </c>
    </row>
    <row r="2561" spans="1:2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9">
        <f t="shared" si="235"/>
        <v>35.6</v>
      </c>
      <c r="Q2561" t="s">
        <v>8328</v>
      </c>
      <c r="R2561" t="s">
        <v>8357</v>
      </c>
      <c r="S2561" s="10">
        <f t="shared" si="236"/>
        <v>40829.665324074071</v>
      </c>
      <c r="T2561" s="10">
        <f t="shared" si="237"/>
        <v>40862.609027777777</v>
      </c>
      <c r="U2561" s="9">
        <f t="shared" si="238"/>
        <v>32</v>
      </c>
      <c r="V2561">
        <f>D2561*VLOOKUP(H2561,CURR,2)</f>
        <v>800</v>
      </c>
      <c r="W2561">
        <f>E2561*VLOOKUP(H2561,CURR,2)</f>
        <v>890</v>
      </c>
      <c r="X2561" s="11">
        <f t="shared" si="239"/>
        <v>1.1125</v>
      </c>
    </row>
    <row r="2562" spans="1:2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9">
        <f t="shared" si="235"/>
        <v>143</v>
      </c>
      <c r="Q2562" t="s">
        <v>8328</v>
      </c>
      <c r="R2562" t="s">
        <v>8357</v>
      </c>
      <c r="S2562" s="10">
        <f t="shared" si="236"/>
        <v>42039.742754629631</v>
      </c>
      <c r="T2562" s="10">
        <f t="shared" si="237"/>
        <v>42069.742754629631</v>
      </c>
      <c r="U2562" s="9">
        <f t="shared" si="238"/>
        <v>30</v>
      </c>
      <c r="V2562">
        <f>D2562*VLOOKUP(H2562,CURR,2)</f>
        <v>3840</v>
      </c>
      <c r="W2562">
        <f>E2562*VLOOKUP(H2562,CURR,2)</f>
        <v>3843.84</v>
      </c>
      <c r="X2562" s="11">
        <f t="shared" si="239"/>
        <v>1.0010000000000001</v>
      </c>
    </row>
    <row r="2563" spans="1:2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E2563/D2563*100</f>
        <v>0</v>
      </c>
      <c r="P2563" s="9" t="e">
        <f t="shared" ref="P2563:P2626" si="241">E2563/L2563</f>
        <v>#DIV/0!</v>
      </c>
      <c r="Q2563" t="s">
        <v>8339</v>
      </c>
      <c r="R2563" t="s">
        <v>8340</v>
      </c>
      <c r="S2563" s="10">
        <f t="shared" ref="S2563:S2626" si="242">(J2563/86400)+25569+(-5/24)</f>
        <v>42260.320474537039</v>
      </c>
      <c r="T2563" s="10">
        <f t="shared" ref="T2563:T2626" si="243">(I2563/86400)+25569+(-5/24)</f>
        <v>42290.320474537039</v>
      </c>
      <c r="U2563" s="9">
        <f t="shared" ref="U2563:U2626" si="244">INT(T2563-S2563)</f>
        <v>30</v>
      </c>
      <c r="V2563">
        <f>D2563*VLOOKUP(H2563,CURR,2)</f>
        <v>76000</v>
      </c>
      <c r="W2563">
        <f>E2563*VLOOKUP(H2563,CURR,2)</f>
        <v>0</v>
      </c>
      <c r="X2563" s="11">
        <f t="shared" ref="X2563:X2626" si="245">W2563/V2563</f>
        <v>0</v>
      </c>
    </row>
    <row r="2564" spans="1:2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9">
        <f t="shared" si="241"/>
        <v>25</v>
      </c>
      <c r="Q2564" t="s">
        <v>8339</v>
      </c>
      <c r="R2564" t="s">
        <v>8340</v>
      </c>
      <c r="S2564" s="10">
        <f t="shared" si="242"/>
        <v>42594.316423611112</v>
      </c>
      <c r="T2564" s="10">
        <f t="shared" si="243"/>
        <v>42654.316423611112</v>
      </c>
      <c r="U2564" s="9">
        <f t="shared" si="244"/>
        <v>60</v>
      </c>
      <c r="V2564">
        <f>D2564*VLOOKUP(H2564,CURR,2)</f>
        <v>11299.999999999998</v>
      </c>
      <c r="W2564">
        <f>E2564*VLOOKUP(H2564,CURR,2)</f>
        <v>84.749999999999986</v>
      </c>
      <c r="X2564" s="11">
        <f t="shared" si="245"/>
        <v>7.4999999999999997E-3</v>
      </c>
    </row>
    <row r="2565" spans="1:2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 t="e">
        <f t="shared" si="241"/>
        <v>#DIV/0!</v>
      </c>
      <c r="Q2565" t="s">
        <v>8339</v>
      </c>
      <c r="R2565" t="s">
        <v>8340</v>
      </c>
      <c r="S2565" s="10">
        <f t="shared" si="242"/>
        <v>42154.931145833332</v>
      </c>
      <c r="T2565" s="10">
        <f t="shared" si="243"/>
        <v>42214.931145833332</v>
      </c>
      <c r="U2565" s="9">
        <f t="shared" si="244"/>
        <v>60</v>
      </c>
      <c r="V2565">
        <f>D2565*VLOOKUP(H2565,CURR,2)</f>
        <v>20000</v>
      </c>
      <c r="W2565">
        <f>E2565*VLOOKUP(H2565,CURR,2)</f>
        <v>0</v>
      </c>
      <c r="X2565" s="11">
        <f t="shared" si="245"/>
        <v>0</v>
      </c>
    </row>
    <row r="2566" spans="1:2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 t="e">
        <f t="shared" si="241"/>
        <v>#DIV/0!</v>
      </c>
      <c r="Q2566" t="s">
        <v>8339</v>
      </c>
      <c r="R2566" t="s">
        <v>8340</v>
      </c>
      <c r="S2566" s="10">
        <f t="shared" si="242"/>
        <v>41821.83216435185</v>
      </c>
      <c r="T2566" s="10">
        <f t="shared" si="243"/>
        <v>41851.83216435185</v>
      </c>
      <c r="U2566" s="9">
        <f t="shared" si="244"/>
        <v>30</v>
      </c>
      <c r="V2566">
        <f>D2566*VLOOKUP(H2566,CURR,2)</f>
        <v>30400</v>
      </c>
      <c r="W2566">
        <f>E2566*VLOOKUP(H2566,CURR,2)</f>
        <v>0</v>
      </c>
      <c r="X2566" s="11">
        <f t="shared" si="245"/>
        <v>0</v>
      </c>
    </row>
    <row r="2567" spans="1:2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9">
        <f t="shared" si="241"/>
        <v>100</v>
      </c>
      <c r="Q2567" t="s">
        <v>8339</v>
      </c>
      <c r="R2567" t="s">
        <v>8340</v>
      </c>
      <c r="S2567" s="10">
        <f t="shared" si="242"/>
        <v>42440.442002314812</v>
      </c>
      <c r="T2567" s="10">
        <f t="shared" si="243"/>
        <v>42499.659722222219</v>
      </c>
      <c r="U2567" s="9">
        <f t="shared" si="244"/>
        <v>59</v>
      </c>
      <c r="V2567">
        <f>D2567*VLOOKUP(H2567,CURR,2)</f>
        <v>10000</v>
      </c>
      <c r="W2567">
        <f>E2567*VLOOKUP(H2567,CURR,2)</f>
        <v>100</v>
      </c>
      <c r="X2567" s="11">
        <f t="shared" si="245"/>
        <v>0.01</v>
      </c>
    </row>
    <row r="2568" spans="1:2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 t="e">
        <f t="shared" si="241"/>
        <v>#DIV/0!</v>
      </c>
      <c r="Q2568" t="s">
        <v>8339</v>
      </c>
      <c r="R2568" t="s">
        <v>8340</v>
      </c>
      <c r="S2568" s="10">
        <f t="shared" si="242"/>
        <v>41842.772546296292</v>
      </c>
      <c r="T2568" s="10">
        <f t="shared" si="243"/>
        <v>41872.772546296292</v>
      </c>
      <c r="U2568" s="9">
        <f t="shared" si="244"/>
        <v>30</v>
      </c>
      <c r="V2568">
        <f>D2568*VLOOKUP(H2568,CURR,2)</f>
        <v>35000</v>
      </c>
      <c r="W2568">
        <f>E2568*VLOOKUP(H2568,CURR,2)</f>
        <v>0</v>
      </c>
      <c r="X2568" s="11">
        <f t="shared" si="245"/>
        <v>0</v>
      </c>
    </row>
    <row r="2569" spans="1:2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9">
        <f t="shared" si="241"/>
        <v>60</v>
      </c>
      <c r="Q2569" t="s">
        <v>8339</v>
      </c>
      <c r="R2569" t="s">
        <v>8340</v>
      </c>
      <c r="S2569" s="10">
        <f t="shared" si="242"/>
        <v>42087.670578703699</v>
      </c>
      <c r="T2569" s="10">
        <f t="shared" si="243"/>
        <v>42117.670578703699</v>
      </c>
      <c r="U2569" s="9">
        <f t="shared" si="244"/>
        <v>30</v>
      </c>
      <c r="V2569">
        <f>D2569*VLOOKUP(H2569,CURR,2)</f>
        <v>45000</v>
      </c>
      <c r="W2569">
        <f>E2569*VLOOKUP(H2569,CURR,2)</f>
        <v>120</v>
      </c>
      <c r="X2569" s="11">
        <f t="shared" si="245"/>
        <v>2.6666666666666666E-3</v>
      </c>
    </row>
    <row r="2570" spans="1:2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9">
        <f t="shared" si="241"/>
        <v>50</v>
      </c>
      <c r="Q2570" t="s">
        <v>8339</v>
      </c>
      <c r="R2570" t="s">
        <v>8340</v>
      </c>
      <c r="S2570" s="10">
        <f t="shared" si="242"/>
        <v>42584.45826388889</v>
      </c>
      <c r="T2570" s="10">
        <f t="shared" si="243"/>
        <v>42614.45826388889</v>
      </c>
      <c r="U2570" s="9">
        <f t="shared" si="244"/>
        <v>30</v>
      </c>
      <c r="V2570">
        <f>D2570*VLOOKUP(H2570,CURR,2)</f>
        <v>12800</v>
      </c>
      <c r="W2570">
        <f>E2570*VLOOKUP(H2570,CURR,2)</f>
        <v>64</v>
      </c>
      <c r="X2570" s="11">
        <f t="shared" si="245"/>
        <v>5.0000000000000001E-3</v>
      </c>
    </row>
    <row r="2571" spans="1:2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9">
        <f t="shared" si="241"/>
        <v>72.5</v>
      </c>
      <c r="Q2571" t="s">
        <v>8339</v>
      </c>
      <c r="R2571" t="s">
        <v>8340</v>
      </c>
      <c r="S2571" s="10">
        <f t="shared" si="242"/>
        <v>42233.897129629629</v>
      </c>
      <c r="T2571" s="10">
        <f t="shared" si="243"/>
        <v>42263.897129629629</v>
      </c>
      <c r="U2571" s="9">
        <f t="shared" si="244"/>
        <v>30</v>
      </c>
      <c r="V2571">
        <f>D2571*VLOOKUP(H2571,CURR,2)</f>
        <v>6500</v>
      </c>
      <c r="W2571">
        <f>E2571*VLOOKUP(H2571,CURR,2)</f>
        <v>145</v>
      </c>
      <c r="X2571" s="11">
        <f t="shared" si="245"/>
        <v>2.2307692307692306E-2</v>
      </c>
    </row>
    <row r="2572" spans="1:2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9">
        <f t="shared" si="241"/>
        <v>29.5</v>
      </c>
      <c r="Q2572" t="s">
        <v>8339</v>
      </c>
      <c r="R2572" t="s">
        <v>8340</v>
      </c>
      <c r="S2572" s="10">
        <f t="shared" si="242"/>
        <v>42744.694849537038</v>
      </c>
      <c r="T2572" s="10">
        <f t="shared" si="243"/>
        <v>42774.694849537038</v>
      </c>
      <c r="U2572" s="9">
        <f t="shared" si="244"/>
        <v>30</v>
      </c>
      <c r="V2572">
        <f>D2572*VLOOKUP(H2572,CURR,2)</f>
        <v>7000</v>
      </c>
      <c r="W2572">
        <f>E2572*VLOOKUP(H2572,CURR,2)</f>
        <v>59</v>
      </c>
      <c r="X2572" s="11">
        <f t="shared" si="245"/>
        <v>8.4285714285714294E-3</v>
      </c>
    </row>
    <row r="2573" spans="1:2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9">
        <f t="shared" si="241"/>
        <v>62.5</v>
      </c>
      <c r="Q2573" t="s">
        <v>8339</v>
      </c>
      <c r="R2573" t="s">
        <v>8340</v>
      </c>
      <c r="S2573" s="10">
        <f t="shared" si="242"/>
        <v>42449.133344907408</v>
      </c>
      <c r="T2573" s="10">
        <f t="shared" si="243"/>
        <v>42509.133344907408</v>
      </c>
      <c r="U2573" s="9">
        <f t="shared" si="244"/>
        <v>60</v>
      </c>
      <c r="V2573">
        <f>D2573*VLOOKUP(H2573,CURR,2)</f>
        <v>72000</v>
      </c>
      <c r="W2573">
        <f>E2573*VLOOKUP(H2573,CURR,2)</f>
        <v>180</v>
      </c>
      <c r="X2573" s="11">
        <f t="shared" si="245"/>
        <v>2.5000000000000001E-3</v>
      </c>
    </row>
    <row r="2574" spans="1:2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 t="e">
        <f t="shared" si="241"/>
        <v>#DIV/0!</v>
      </c>
      <c r="Q2574" t="s">
        <v>8339</v>
      </c>
      <c r="R2574" t="s">
        <v>8340</v>
      </c>
      <c r="S2574" s="10">
        <f t="shared" si="242"/>
        <v>42076.911076388882</v>
      </c>
      <c r="T2574" s="10">
        <f t="shared" si="243"/>
        <v>42106.911076388882</v>
      </c>
      <c r="U2574" s="9">
        <f t="shared" si="244"/>
        <v>30</v>
      </c>
      <c r="V2574">
        <f>D2574*VLOOKUP(H2574,CURR,2)</f>
        <v>30000</v>
      </c>
      <c r="W2574">
        <f>E2574*VLOOKUP(H2574,CURR,2)</f>
        <v>0</v>
      </c>
      <c r="X2574" s="11">
        <f t="shared" si="245"/>
        <v>0</v>
      </c>
    </row>
    <row r="2575" spans="1:2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 t="e">
        <f t="shared" si="241"/>
        <v>#DIV/0!</v>
      </c>
      <c r="Q2575" t="s">
        <v>8339</v>
      </c>
      <c r="R2575" t="s">
        <v>8340</v>
      </c>
      <c r="S2575" s="10">
        <f t="shared" si="242"/>
        <v>41829.383668981478</v>
      </c>
      <c r="T2575" s="10">
        <f t="shared" si="243"/>
        <v>41874.383668981478</v>
      </c>
      <c r="U2575" s="9">
        <f t="shared" si="244"/>
        <v>45</v>
      </c>
      <c r="V2575">
        <f>D2575*VLOOKUP(H2575,CURR,2)</f>
        <v>8000</v>
      </c>
      <c r="W2575">
        <f>E2575*VLOOKUP(H2575,CURR,2)</f>
        <v>0</v>
      </c>
      <c r="X2575" s="11">
        <f t="shared" si="245"/>
        <v>0</v>
      </c>
    </row>
    <row r="2576" spans="1:2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 t="e">
        <f t="shared" si="241"/>
        <v>#DIV/0!</v>
      </c>
      <c r="Q2576" t="s">
        <v>8339</v>
      </c>
      <c r="R2576" t="s">
        <v>8340</v>
      </c>
      <c r="S2576" s="10">
        <f t="shared" si="242"/>
        <v>42487.617418981477</v>
      </c>
      <c r="T2576" s="10">
        <f t="shared" si="243"/>
        <v>42508.617418981477</v>
      </c>
      <c r="U2576" s="9">
        <f t="shared" si="244"/>
        <v>21</v>
      </c>
      <c r="V2576">
        <f>D2576*VLOOKUP(H2576,CURR,2)</f>
        <v>10000</v>
      </c>
      <c r="W2576">
        <f>E2576*VLOOKUP(H2576,CURR,2)</f>
        <v>0</v>
      </c>
      <c r="X2576" s="11">
        <f t="shared" si="245"/>
        <v>0</v>
      </c>
    </row>
    <row r="2577" spans="1:2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 t="e">
        <f t="shared" si="241"/>
        <v>#DIV/0!</v>
      </c>
      <c r="Q2577" t="s">
        <v>8339</v>
      </c>
      <c r="R2577" t="s">
        <v>8340</v>
      </c>
      <c r="S2577" s="10">
        <f t="shared" si="242"/>
        <v>41985.900393518517</v>
      </c>
      <c r="T2577" s="10">
        <f t="shared" si="243"/>
        <v>42015.900393518517</v>
      </c>
      <c r="U2577" s="9">
        <f t="shared" si="244"/>
        <v>30</v>
      </c>
      <c r="V2577">
        <f>D2577*VLOOKUP(H2577,CURR,2)</f>
        <v>85000</v>
      </c>
      <c r="W2577">
        <f>E2577*VLOOKUP(H2577,CURR,2)</f>
        <v>0</v>
      </c>
      <c r="X2577" s="11">
        <f t="shared" si="245"/>
        <v>0</v>
      </c>
    </row>
    <row r="2578" spans="1:2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 t="e">
        <f t="shared" si="241"/>
        <v>#DIV/0!</v>
      </c>
      <c r="Q2578" t="s">
        <v>8339</v>
      </c>
      <c r="R2578" t="s">
        <v>8340</v>
      </c>
      <c r="S2578" s="10">
        <f t="shared" si="242"/>
        <v>42059.801469907405</v>
      </c>
      <c r="T2578" s="10">
        <f t="shared" si="243"/>
        <v>42104.759803240733</v>
      </c>
      <c r="U2578" s="9">
        <f t="shared" si="244"/>
        <v>44</v>
      </c>
      <c r="V2578">
        <f>D2578*VLOOKUP(H2578,CURR,2)</f>
        <v>10000</v>
      </c>
      <c r="W2578">
        <f>E2578*VLOOKUP(H2578,CURR,2)</f>
        <v>0</v>
      </c>
      <c r="X2578" s="11">
        <f t="shared" si="245"/>
        <v>0</v>
      </c>
    </row>
    <row r="2579" spans="1:2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 t="e">
        <f t="shared" si="241"/>
        <v>#DIV/0!</v>
      </c>
      <c r="Q2579" t="s">
        <v>8339</v>
      </c>
      <c r="R2579" t="s">
        <v>8340</v>
      </c>
      <c r="S2579" s="10">
        <f t="shared" si="242"/>
        <v>41830.612233796295</v>
      </c>
      <c r="T2579" s="10">
        <f t="shared" si="243"/>
        <v>41855.612233796295</v>
      </c>
      <c r="U2579" s="9">
        <f t="shared" si="244"/>
        <v>25</v>
      </c>
      <c r="V2579">
        <f>D2579*VLOOKUP(H2579,CURR,2)</f>
        <v>15000</v>
      </c>
      <c r="W2579">
        <f>E2579*VLOOKUP(H2579,CURR,2)</f>
        <v>0</v>
      </c>
      <c r="X2579" s="11">
        <f t="shared" si="245"/>
        <v>0</v>
      </c>
    </row>
    <row r="2580" spans="1:2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 t="e">
        <f t="shared" si="241"/>
        <v>#DIV/0!</v>
      </c>
      <c r="Q2580" t="s">
        <v>8339</v>
      </c>
      <c r="R2580" t="s">
        <v>8340</v>
      </c>
      <c r="S2580" s="10">
        <f t="shared" si="242"/>
        <v>42237.814571759256</v>
      </c>
      <c r="T2580" s="10">
        <f t="shared" si="243"/>
        <v>42286.499999999993</v>
      </c>
      <c r="U2580" s="9">
        <f t="shared" si="244"/>
        <v>48</v>
      </c>
      <c r="V2580">
        <f>D2580*VLOOKUP(H2580,CURR,2)</f>
        <v>6000</v>
      </c>
      <c r="W2580">
        <f>E2580*VLOOKUP(H2580,CURR,2)</f>
        <v>0</v>
      </c>
      <c r="X2580" s="11">
        <f t="shared" si="245"/>
        <v>0</v>
      </c>
    </row>
    <row r="2581" spans="1:2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9">
        <f t="shared" si="241"/>
        <v>23.083333333333332</v>
      </c>
      <c r="Q2581" t="s">
        <v>8339</v>
      </c>
      <c r="R2581" t="s">
        <v>8340</v>
      </c>
      <c r="S2581" s="10">
        <f t="shared" si="242"/>
        <v>41837.621562499997</v>
      </c>
      <c r="T2581" s="10">
        <f t="shared" si="243"/>
        <v>41897.621562499997</v>
      </c>
      <c r="U2581" s="9">
        <f t="shared" si="244"/>
        <v>60</v>
      </c>
      <c r="V2581">
        <f>D2581*VLOOKUP(H2581,CURR,2)</f>
        <v>200000</v>
      </c>
      <c r="W2581">
        <f>E2581*VLOOKUP(H2581,CURR,2)</f>
        <v>277</v>
      </c>
      <c r="X2581" s="11">
        <f t="shared" si="245"/>
        <v>1.3849999999999999E-3</v>
      </c>
    </row>
    <row r="2582" spans="1:2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9">
        <f t="shared" si="241"/>
        <v>25.5</v>
      </c>
      <c r="Q2582" t="s">
        <v>8339</v>
      </c>
      <c r="R2582" t="s">
        <v>8340</v>
      </c>
      <c r="S2582" s="10">
        <f t="shared" si="242"/>
        <v>42110.118090277778</v>
      </c>
      <c r="T2582" s="10">
        <f t="shared" si="243"/>
        <v>42139.916666666664</v>
      </c>
      <c r="U2582" s="9">
        <f t="shared" si="244"/>
        <v>29</v>
      </c>
      <c r="V2582">
        <f>D2582*VLOOKUP(H2582,CURR,2)</f>
        <v>8500</v>
      </c>
      <c r="W2582">
        <f>E2582*VLOOKUP(H2582,CURR,2)</f>
        <v>51</v>
      </c>
      <c r="X2582" s="11">
        <f t="shared" si="245"/>
        <v>6.0000000000000001E-3</v>
      </c>
    </row>
    <row r="2583" spans="1:2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9">
        <f t="shared" si="241"/>
        <v>48.18181818181818</v>
      </c>
      <c r="Q2583" t="s">
        <v>8339</v>
      </c>
      <c r="R2583" t="s">
        <v>8340</v>
      </c>
      <c r="S2583" s="10">
        <f t="shared" si="242"/>
        <v>42294.420115740737</v>
      </c>
      <c r="T2583" s="10">
        <f t="shared" si="243"/>
        <v>42324.461782407401</v>
      </c>
      <c r="U2583" s="9">
        <f t="shared" si="244"/>
        <v>30</v>
      </c>
      <c r="V2583">
        <f>D2583*VLOOKUP(H2583,CURR,2)</f>
        <v>5000</v>
      </c>
      <c r="W2583">
        <f>E2583*VLOOKUP(H2583,CURR,2)</f>
        <v>530</v>
      </c>
      <c r="X2583" s="11">
        <f t="shared" si="245"/>
        <v>0.106</v>
      </c>
    </row>
    <row r="2584" spans="1:2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9">
        <f t="shared" si="241"/>
        <v>1</v>
      </c>
      <c r="Q2584" t="s">
        <v>8339</v>
      </c>
      <c r="R2584" t="s">
        <v>8340</v>
      </c>
      <c r="S2584" s="10">
        <f t="shared" si="242"/>
        <v>42642.780486111107</v>
      </c>
      <c r="T2584" s="10">
        <f t="shared" si="243"/>
        <v>42672.780486111107</v>
      </c>
      <c r="U2584" s="9">
        <f t="shared" si="244"/>
        <v>30</v>
      </c>
      <c r="V2584">
        <f>D2584*VLOOKUP(H2584,CURR,2)</f>
        <v>90000</v>
      </c>
      <c r="W2584">
        <f>E2584*VLOOKUP(H2584,CURR,2)</f>
        <v>1</v>
      </c>
      <c r="X2584" s="11">
        <f t="shared" si="245"/>
        <v>1.1111111111111112E-5</v>
      </c>
    </row>
    <row r="2585" spans="1:2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9">
        <f t="shared" si="241"/>
        <v>1</v>
      </c>
      <c r="Q2585" t="s">
        <v>8339</v>
      </c>
      <c r="R2585" t="s">
        <v>8340</v>
      </c>
      <c r="S2585" s="10">
        <f t="shared" si="242"/>
        <v>42019.561111111114</v>
      </c>
      <c r="T2585" s="10">
        <f t="shared" si="243"/>
        <v>42079.519444444442</v>
      </c>
      <c r="U2585" s="9">
        <f t="shared" si="244"/>
        <v>59</v>
      </c>
      <c r="V2585">
        <f>D2585*VLOOKUP(H2585,CURR,2)</f>
        <v>1000</v>
      </c>
      <c r="W2585">
        <f>E2585*VLOOKUP(H2585,CURR,2)</f>
        <v>5</v>
      </c>
      <c r="X2585" s="11">
        <f t="shared" si="245"/>
        <v>5.0000000000000001E-3</v>
      </c>
    </row>
    <row r="2586" spans="1:2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 t="e">
        <f t="shared" si="241"/>
        <v>#DIV/0!</v>
      </c>
      <c r="Q2586" t="s">
        <v>8339</v>
      </c>
      <c r="R2586" t="s">
        <v>8340</v>
      </c>
      <c r="S2586" s="10">
        <f t="shared" si="242"/>
        <v>42139.964918981474</v>
      </c>
      <c r="T2586" s="10">
        <f t="shared" si="243"/>
        <v>42169.964918981474</v>
      </c>
      <c r="U2586" s="9">
        <f t="shared" si="244"/>
        <v>30</v>
      </c>
      <c r="V2586">
        <f>D2586*VLOOKUP(H2586,CURR,2)</f>
        <v>10000</v>
      </c>
      <c r="W2586">
        <f>E2586*VLOOKUP(H2586,CURR,2)</f>
        <v>0</v>
      </c>
      <c r="X2586" s="11">
        <f t="shared" si="245"/>
        <v>0</v>
      </c>
    </row>
    <row r="2587" spans="1:2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9">
        <f t="shared" si="241"/>
        <v>50</v>
      </c>
      <c r="Q2587" t="s">
        <v>8339</v>
      </c>
      <c r="R2587" t="s">
        <v>8340</v>
      </c>
      <c r="S2587" s="10">
        <f t="shared" si="242"/>
        <v>41795.754999999997</v>
      </c>
      <c r="T2587" s="10">
        <f t="shared" si="243"/>
        <v>41825.754999999997</v>
      </c>
      <c r="U2587" s="9">
        <f t="shared" si="244"/>
        <v>30</v>
      </c>
      <c r="V2587">
        <f>D2587*VLOOKUP(H2587,CURR,2)</f>
        <v>30000</v>
      </c>
      <c r="W2587">
        <f>E2587*VLOOKUP(H2587,CURR,2)</f>
        <v>50</v>
      </c>
      <c r="X2587" s="11">
        <f t="shared" si="245"/>
        <v>1.6666666666666668E-3</v>
      </c>
    </row>
    <row r="2588" spans="1:2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9">
        <f t="shared" si="241"/>
        <v>5</v>
      </c>
      <c r="Q2588" t="s">
        <v>8339</v>
      </c>
      <c r="R2588" t="s">
        <v>8340</v>
      </c>
      <c r="S2588" s="10">
        <f t="shared" si="242"/>
        <v>42333.121944444443</v>
      </c>
      <c r="T2588" s="10">
        <f t="shared" si="243"/>
        <v>42363.121944444443</v>
      </c>
      <c r="U2588" s="9">
        <f t="shared" si="244"/>
        <v>30</v>
      </c>
      <c r="V2588">
        <f>D2588*VLOOKUP(H2588,CURR,2)</f>
        <v>3840</v>
      </c>
      <c r="W2588">
        <f>E2588*VLOOKUP(H2588,CURR,2)</f>
        <v>6.4</v>
      </c>
      <c r="X2588" s="11">
        <f t="shared" si="245"/>
        <v>1.6666666666666668E-3</v>
      </c>
    </row>
    <row r="2589" spans="1:2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9">
        <f t="shared" si="241"/>
        <v>202.83333333333334</v>
      </c>
      <c r="Q2589" t="s">
        <v>8339</v>
      </c>
      <c r="R2589" t="s">
        <v>8340</v>
      </c>
      <c r="S2589" s="10">
        <f t="shared" si="242"/>
        <v>42338.467048611106</v>
      </c>
      <c r="T2589" s="10">
        <f t="shared" si="243"/>
        <v>42368.467048611106</v>
      </c>
      <c r="U2589" s="9">
        <f t="shared" si="244"/>
        <v>30</v>
      </c>
      <c r="V2589">
        <f>D2589*VLOOKUP(H2589,CURR,2)</f>
        <v>50000</v>
      </c>
      <c r="W2589">
        <f>E2589*VLOOKUP(H2589,CURR,2)</f>
        <v>1217</v>
      </c>
      <c r="X2589" s="11">
        <f t="shared" si="245"/>
        <v>2.4340000000000001E-2</v>
      </c>
    </row>
    <row r="2590" spans="1:2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9">
        <f t="shared" si="241"/>
        <v>29.125</v>
      </c>
      <c r="Q2590" t="s">
        <v>8339</v>
      </c>
      <c r="R2590" t="s">
        <v>8340</v>
      </c>
      <c r="S2590" s="10">
        <f t="shared" si="242"/>
        <v>42042.467893518515</v>
      </c>
      <c r="T2590" s="10">
        <f t="shared" si="243"/>
        <v>42094.343055555553</v>
      </c>
      <c r="U2590" s="9">
        <f t="shared" si="244"/>
        <v>51</v>
      </c>
      <c r="V2590">
        <f>D2590*VLOOKUP(H2590,CURR,2)</f>
        <v>6000</v>
      </c>
      <c r="W2590">
        <f>E2590*VLOOKUP(H2590,CURR,2)</f>
        <v>233</v>
      </c>
      <c r="X2590" s="11">
        <f t="shared" si="245"/>
        <v>3.8833333333333331E-2</v>
      </c>
    </row>
    <row r="2591" spans="1:2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9">
        <f t="shared" si="241"/>
        <v>5</v>
      </c>
      <c r="Q2591" t="s">
        <v>8339</v>
      </c>
      <c r="R2591" t="s">
        <v>8340</v>
      </c>
      <c r="S2591" s="10">
        <f t="shared" si="242"/>
        <v>42422.327858796292</v>
      </c>
      <c r="T2591" s="10">
        <f t="shared" si="243"/>
        <v>42452.286192129628</v>
      </c>
      <c r="U2591" s="9">
        <f t="shared" si="244"/>
        <v>29</v>
      </c>
      <c r="V2591">
        <f>D2591*VLOOKUP(H2591,CURR,2)</f>
        <v>7500</v>
      </c>
      <c r="W2591">
        <f>E2591*VLOOKUP(H2591,CURR,2)</f>
        <v>0.75</v>
      </c>
      <c r="X2591" s="11">
        <f t="shared" si="245"/>
        <v>1E-4</v>
      </c>
    </row>
    <row r="2592" spans="1:2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 t="e">
        <f t="shared" si="241"/>
        <v>#DIV/0!</v>
      </c>
      <c r="Q2592" t="s">
        <v>8339</v>
      </c>
      <c r="R2592" t="s">
        <v>8340</v>
      </c>
      <c r="S2592" s="10">
        <f t="shared" si="242"/>
        <v>42388.380752314813</v>
      </c>
      <c r="T2592" s="10">
        <f t="shared" si="243"/>
        <v>42395.380752314813</v>
      </c>
      <c r="U2592" s="9">
        <f t="shared" si="244"/>
        <v>7</v>
      </c>
      <c r="V2592">
        <f>D2592*VLOOKUP(H2592,CURR,2)</f>
        <v>2160</v>
      </c>
      <c r="W2592">
        <f>E2592*VLOOKUP(H2592,CURR,2)</f>
        <v>0</v>
      </c>
      <c r="X2592" s="11">
        <f t="shared" si="245"/>
        <v>0</v>
      </c>
    </row>
    <row r="2593" spans="1:2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9">
        <f t="shared" si="241"/>
        <v>13</v>
      </c>
      <c r="Q2593" t="s">
        <v>8339</v>
      </c>
      <c r="R2593" t="s">
        <v>8340</v>
      </c>
      <c r="S2593" s="10">
        <f t="shared" si="242"/>
        <v>42382.698194444441</v>
      </c>
      <c r="T2593" s="10">
        <f t="shared" si="243"/>
        <v>42442.656527777777</v>
      </c>
      <c r="U2593" s="9">
        <f t="shared" si="244"/>
        <v>59</v>
      </c>
      <c r="V2593">
        <f>D2593*VLOOKUP(H2593,CURR,2)</f>
        <v>1500</v>
      </c>
      <c r="W2593">
        <f>E2593*VLOOKUP(H2593,CURR,2)</f>
        <v>26</v>
      </c>
      <c r="X2593" s="11">
        <f t="shared" si="245"/>
        <v>1.7333333333333333E-2</v>
      </c>
    </row>
    <row r="2594" spans="1:2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9">
        <f t="shared" si="241"/>
        <v>50</v>
      </c>
      <c r="Q2594" t="s">
        <v>8339</v>
      </c>
      <c r="R2594" t="s">
        <v>8340</v>
      </c>
      <c r="S2594" s="10">
        <f t="shared" si="242"/>
        <v>41887.592835648145</v>
      </c>
      <c r="T2594" s="10">
        <f t="shared" si="243"/>
        <v>41917.592835648145</v>
      </c>
      <c r="U2594" s="9">
        <f t="shared" si="244"/>
        <v>30</v>
      </c>
      <c r="V2594">
        <f>D2594*VLOOKUP(H2594,CURR,2)</f>
        <v>30000</v>
      </c>
      <c r="W2594">
        <f>E2594*VLOOKUP(H2594,CURR,2)</f>
        <v>50</v>
      </c>
      <c r="X2594" s="11">
        <f t="shared" si="245"/>
        <v>1.6666666666666668E-3</v>
      </c>
    </row>
    <row r="2595" spans="1:2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 t="e">
        <f t="shared" si="241"/>
        <v>#DIV/0!</v>
      </c>
      <c r="Q2595" t="s">
        <v>8339</v>
      </c>
      <c r="R2595" t="s">
        <v>8340</v>
      </c>
      <c r="S2595" s="10">
        <f t="shared" si="242"/>
        <v>42089.636874999997</v>
      </c>
      <c r="T2595" s="10">
        <f t="shared" si="243"/>
        <v>42119.636874999997</v>
      </c>
      <c r="U2595" s="9">
        <f t="shared" si="244"/>
        <v>30</v>
      </c>
      <c r="V2595">
        <f>D2595*VLOOKUP(H2595,CURR,2)</f>
        <v>10000</v>
      </c>
      <c r="W2595">
        <f>E2595*VLOOKUP(H2595,CURR,2)</f>
        <v>0</v>
      </c>
      <c r="X2595" s="11">
        <f t="shared" si="245"/>
        <v>0</v>
      </c>
    </row>
    <row r="2596" spans="1:2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9">
        <f t="shared" si="241"/>
        <v>1</v>
      </c>
      <c r="Q2596" t="s">
        <v>8339</v>
      </c>
      <c r="R2596" t="s">
        <v>8340</v>
      </c>
      <c r="S2596" s="10">
        <f t="shared" si="242"/>
        <v>41828.759583333333</v>
      </c>
      <c r="T2596" s="10">
        <f t="shared" si="243"/>
        <v>41858.759583333333</v>
      </c>
      <c r="U2596" s="9">
        <f t="shared" si="244"/>
        <v>30</v>
      </c>
      <c r="V2596">
        <f>D2596*VLOOKUP(H2596,CURR,2)</f>
        <v>80000</v>
      </c>
      <c r="W2596">
        <f>E2596*VLOOKUP(H2596,CURR,2)</f>
        <v>1</v>
      </c>
      <c r="X2596" s="11">
        <f t="shared" si="245"/>
        <v>1.2500000000000001E-5</v>
      </c>
    </row>
    <row r="2597" spans="1:2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9">
        <f t="shared" si="241"/>
        <v>96.05263157894737</v>
      </c>
      <c r="Q2597" t="s">
        <v>8339</v>
      </c>
      <c r="R2597" t="s">
        <v>8340</v>
      </c>
      <c r="S2597" s="10">
        <f t="shared" si="242"/>
        <v>42760.035879629628</v>
      </c>
      <c r="T2597" s="10">
        <f t="shared" si="243"/>
        <v>42790.035879629628</v>
      </c>
      <c r="U2597" s="9">
        <f t="shared" si="244"/>
        <v>30</v>
      </c>
      <c r="V2597">
        <f>D2597*VLOOKUP(H2597,CURR,2)</f>
        <v>15000</v>
      </c>
      <c r="W2597">
        <f>E2597*VLOOKUP(H2597,CURR,2)</f>
        <v>1825</v>
      </c>
      <c r="X2597" s="11">
        <f t="shared" si="245"/>
        <v>0.12166666666666667</v>
      </c>
    </row>
    <row r="2598" spans="1:2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9">
        <f t="shared" si="241"/>
        <v>305.77777777777777</v>
      </c>
      <c r="Q2598" t="s">
        <v>8339</v>
      </c>
      <c r="R2598" t="s">
        <v>8340</v>
      </c>
      <c r="S2598" s="10">
        <f t="shared" si="242"/>
        <v>41828.45612268518</v>
      </c>
      <c r="T2598" s="10">
        <f t="shared" si="243"/>
        <v>41858.45612268518</v>
      </c>
      <c r="U2598" s="9">
        <f t="shared" si="244"/>
        <v>30</v>
      </c>
      <c r="V2598">
        <f>D2598*VLOOKUP(H2598,CURR,2)</f>
        <v>26600</v>
      </c>
      <c r="W2598">
        <f>E2598*VLOOKUP(H2598,CURR,2)</f>
        <v>6274.56</v>
      </c>
      <c r="X2598" s="11">
        <f t="shared" si="245"/>
        <v>0.23588571428571431</v>
      </c>
    </row>
    <row r="2599" spans="1:2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9">
        <f t="shared" si="241"/>
        <v>12.142857142857142</v>
      </c>
      <c r="Q2599" t="s">
        <v>8339</v>
      </c>
      <c r="R2599" t="s">
        <v>8340</v>
      </c>
      <c r="S2599" s="10">
        <f t="shared" si="242"/>
        <v>42510.133298611108</v>
      </c>
      <c r="T2599" s="10">
        <f t="shared" si="243"/>
        <v>42540.133298611108</v>
      </c>
      <c r="U2599" s="9">
        <f t="shared" si="244"/>
        <v>30</v>
      </c>
      <c r="V2599">
        <f>D2599*VLOOKUP(H2599,CURR,2)</f>
        <v>1920</v>
      </c>
      <c r="W2599">
        <f>E2599*VLOOKUP(H2599,CURR,2)</f>
        <v>108.8</v>
      </c>
      <c r="X2599" s="11">
        <f t="shared" si="245"/>
        <v>5.6666666666666664E-2</v>
      </c>
    </row>
    <row r="2600" spans="1:2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9">
        <f t="shared" si="241"/>
        <v>83.571428571428569</v>
      </c>
      <c r="Q2600" t="s">
        <v>8339</v>
      </c>
      <c r="R2600" t="s">
        <v>8340</v>
      </c>
      <c r="S2600" s="10">
        <f t="shared" si="242"/>
        <v>42240.631956018515</v>
      </c>
      <c r="T2600" s="10">
        <f t="shared" si="243"/>
        <v>42270.631956018515</v>
      </c>
      <c r="U2600" s="9">
        <f t="shared" si="244"/>
        <v>30</v>
      </c>
      <c r="V2600">
        <f>D2600*VLOOKUP(H2600,CURR,2)</f>
        <v>3000</v>
      </c>
      <c r="W2600">
        <f>E2600*VLOOKUP(H2600,CURR,2)</f>
        <v>1170</v>
      </c>
      <c r="X2600" s="11">
        <f t="shared" si="245"/>
        <v>0.39</v>
      </c>
    </row>
    <row r="2601" spans="1:2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9">
        <f t="shared" si="241"/>
        <v>18</v>
      </c>
      <c r="Q2601" t="s">
        <v>8339</v>
      </c>
      <c r="R2601" t="s">
        <v>8340</v>
      </c>
      <c r="S2601" s="10">
        <f t="shared" si="242"/>
        <v>41809.545682870368</v>
      </c>
      <c r="T2601" s="10">
        <f t="shared" si="243"/>
        <v>41854.545682870368</v>
      </c>
      <c r="U2601" s="9">
        <f t="shared" si="244"/>
        <v>45</v>
      </c>
      <c r="V2601">
        <f>D2601*VLOOKUP(H2601,CURR,2)</f>
        <v>9041</v>
      </c>
      <c r="W2601">
        <f>E2601*VLOOKUP(H2601,CURR,2)</f>
        <v>90</v>
      </c>
      <c r="X2601" s="11">
        <f t="shared" si="245"/>
        <v>9.9546510341776348E-3</v>
      </c>
    </row>
    <row r="2602" spans="1:2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9">
        <f t="shared" si="241"/>
        <v>115.53333333333333</v>
      </c>
      <c r="Q2602" t="s">
        <v>8339</v>
      </c>
      <c r="R2602" t="s">
        <v>8340</v>
      </c>
      <c r="S2602" s="10">
        <f t="shared" si="242"/>
        <v>42394.692129629628</v>
      </c>
      <c r="T2602" s="10">
        <f t="shared" si="243"/>
        <v>42454.650462962956</v>
      </c>
      <c r="U2602" s="9">
        <f t="shared" si="244"/>
        <v>59</v>
      </c>
      <c r="V2602">
        <f>D2602*VLOOKUP(H2602,CURR,2)</f>
        <v>50000</v>
      </c>
      <c r="W2602">
        <f>E2602*VLOOKUP(H2602,CURR,2)</f>
        <v>3466</v>
      </c>
      <c r="X2602" s="11">
        <f t="shared" si="245"/>
        <v>6.9320000000000007E-2</v>
      </c>
    </row>
    <row r="2603" spans="1:2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9">
        <f t="shared" si="241"/>
        <v>21.900662251655628</v>
      </c>
      <c r="Q2603" t="s">
        <v>8322</v>
      </c>
      <c r="R2603" t="s">
        <v>8358</v>
      </c>
      <c r="S2603" s="10">
        <f t="shared" si="242"/>
        <v>41150.693854166668</v>
      </c>
      <c r="T2603" s="10">
        <f t="shared" si="243"/>
        <v>41164.957638888889</v>
      </c>
      <c r="U2603" s="9">
        <f t="shared" si="244"/>
        <v>14</v>
      </c>
      <c r="V2603">
        <f>D2603*VLOOKUP(H2603,CURR,2)</f>
        <v>500</v>
      </c>
      <c r="W2603">
        <f>E2603*VLOOKUP(H2603,CURR,2)</f>
        <v>3307</v>
      </c>
      <c r="X2603" s="11">
        <f t="shared" si="245"/>
        <v>6.6139999999999999</v>
      </c>
    </row>
    <row r="2604" spans="1:2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9">
        <f t="shared" si="241"/>
        <v>80.022494887525568</v>
      </c>
      <c r="Q2604" t="s">
        <v>8322</v>
      </c>
      <c r="R2604" t="s">
        <v>8358</v>
      </c>
      <c r="S2604" s="10">
        <f t="shared" si="242"/>
        <v>41915.538981481477</v>
      </c>
      <c r="T2604" s="10">
        <f t="shared" si="243"/>
        <v>41955.680555555555</v>
      </c>
      <c r="U2604" s="9">
        <f t="shared" si="244"/>
        <v>40</v>
      </c>
      <c r="V2604">
        <f>D2604*VLOOKUP(H2604,CURR,2)</f>
        <v>12000</v>
      </c>
      <c r="W2604">
        <f>E2604*VLOOKUP(H2604,CURR,2)</f>
        <v>39131</v>
      </c>
      <c r="X2604" s="11">
        <f t="shared" si="245"/>
        <v>3.2609166666666667</v>
      </c>
    </row>
    <row r="2605" spans="1:2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9">
        <f t="shared" si="241"/>
        <v>35.520000000000003</v>
      </c>
      <c r="Q2605" t="s">
        <v>8322</v>
      </c>
      <c r="R2605" t="s">
        <v>8358</v>
      </c>
      <c r="S2605" s="10">
        <f t="shared" si="242"/>
        <v>41617.704328703701</v>
      </c>
      <c r="T2605" s="10">
        <f t="shared" si="243"/>
        <v>41631.704328703701</v>
      </c>
      <c r="U2605" s="9">
        <f t="shared" si="244"/>
        <v>14</v>
      </c>
      <c r="V2605">
        <f>D2605*VLOOKUP(H2605,CURR,2)</f>
        <v>1750</v>
      </c>
      <c r="W2605">
        <f>E2605*VLOOKUP(H2605,CURR,2)</f>
        <v>1776</v>
      </c>
      <c r="X2605" s="11">
        <f t="shared" si="245"/>
        <v>1.0148571428571429</v>
      </c>
    </row>
    <row r="2606" spans="1:2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9">
        <f t="shared" si="241"/>
        <v>64.933333333333323</v>
      </c>
      <c r="Q2606" t="s">
        <v>8322</v>
      </c>
      <c r="R2606" t="s">
        <v>8358</v>
      </c>
      <c r="S2606" s="10">
        <f t="shared" si="242"/>
        <v>40997.842858796292</v>
      </c>
      <c r="T2606" s="10">
        <f t="shared" si="243"/>
        <v>41027.842858796292</v>
      </c>
      <c r="U2606" s="9">
        <f t="shared" si="244"/>
        <v>30</v>
      </c>
      <c r="V2606">
        <f>D2606*VLOOKUP(H2606,CURR,2)</f>
        <v>20000</v>
      </c>
      <c r="W2606">
        <f>E2606*VLOOKUP(H2606,CURR,2)</f>
        <v>20843.599999999999</v>
      </c>
      <c r="X2606" s="11">
        <f t="shared" si="245"/>
        <v>1.0421799999999999</v>
      </c>
    </row>
    <row r="2607" spans="1:2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9">
        <f t="shared" si="241"/>
        <v>60.965703745743475</v>
      </c>
      <c r="Q2607" t="s">
        <v>8322</v>
      </c>
      <c r="R2607" t="s">
        <v>8358</v>
      </c>
      <c r="S2607" s="10">
        <f t="shared" si="242"/>
        <v>42508.33321759259</v>
      </c>
      <c r="T2607" s="10">
        <f t="shared" si="243"/>
        <v>42538.33321759259</v>
      </c>
      <c r="U2607" s="9">
        <f t="shared" si="244"/>
        <v>30</v>
      </c>
      <c r="V2607">
        <f>D2607*VLOOKUP(H2607,CURR,2)</f>
        <v>100000</v>
      </c>
      <c r="W2607">
        <f>E2607*VLOOKUP(H2607,CURR,2)</f>
        <v>107421.57</v>
      </c>
      <c r="X2607" s="11">
        <f t="shared" si="245"/>
        <v>1.0742157000000001</v>
      </c>
    </row>
    <row r="2608" spans="1:2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9">
        <f t="shared" si="241"/>
        <v>31.444155844155844</v>
      </c>
      <c r="Q2608" t="s">
        <v>8322</v>
      </c>
      <c r="R2608" t="s">
        <v>8358</v>
      </c>
      <c r="S2608" s="10">
        <f t="shared" si="242"/>
        <v>41726.504421296289</v>
      </c>
      <c r="T2608" s="10">
        <f t="shared" si="243"/>
        <v>41758.504421296289</v>
      </c>
      <c r="U2608" s="9">
        <f t="shared" si="244"/>
        <v>32</v>
      </c>
      <c r="V2608">
        <f>D2608*VLOOKUP(H2608,CURR,2)</f>
        <v>11000</v>
      </c>
      <c r="W2608">
        <f>E2608*VLOOKUP(H2608,CURR,2)</f>
        <v>12106</v>
      </c>
      <c r="X2608" s="11">
        <f t="shared" si="245"/>
        <v>1.1005454545454545</v>
      </c>
    </row>
    <row r="2609" spans="1:2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9">
        <f t="shared" si="241"/>
        <v>81.949748743718587</v>
      </c>
      <c r="Q2609" t="s">
        <v>8322</v>
      </c>
      <c r="R2609" t="s">
        <v>8358</v>
      </c>
      <c r="S2609" s="10">
        <f t="shared" si="242"/>
        <v>42184.666342592587</v>
      </c>
      <c r="T2609" s="10">
        <f t="shared" si="243"/>
        <v>42227.874999999993</v>
      </c>
      <c r="U2609" s="9">
        <f t="shared" si="244"/>
        <v>43</v>
      </c>
      <c r="V2609">
        <f>D2609*VLOOKUP(H2609,CURR,2)</f>
        <v>8000</v>
      </c>
      <c r="W2609">
        <f>E2609*VLOOKUP(H2609,CURR,2)</f>
        <v>32616</v>
      </c>
      <c r="X2609" s="11">
        <f t="shared" si="245"/>
        <v>4.077</v>
      </c>
    </row>
    <row r="2610" spans="1:2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9">
        <f t="shared" si="241"/>
        <v>58.92763157894737</v>
      </c>
      <c r="Q2610" t="s">
        <v>8322</v>
      </c>
      <c r="R2610" t="s">
        <v>8358</v>
      </c>
      <c r="S2610" s="10">
        <f t="shared" si="242"/>
        <v>42767.593379629623</v>
      </c>
      <c r="T2610" s="10">
        <f t="shared" si="243"/>
        <v>42808.791666666664</v>
      </c>
      <c r="U2610" s="9">
        <f t="shared" si="244"/>
        <v>41</v>
      </c>
      <c r="V2610">
        <f>D2610*VLOOKUP(H2610,CURR,2)</f>
        <v>8000</v>
      </c>
      <c r="W2610">
        <f>E2610*VLOOKUP(H2610,CURR,2)</f>
        <v>17914</v>
      </c>
      <c r="X2610" s="11">
        <f t="shared" si="245"/>
        <v>2.2392500000000002</v>
      </c>
    </row>
    <row r="2611" spans="1:2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9">
        <f t="shared" si="241"/>
        <v>157.29347633136095</v>
      </c>
      <c r="Q2611" t="s">
        <v>8322</v>
      </c>
      <c r="R2611" t="s">
        <v>8358</v>
      </c>
      <c r="S2611" s="10">
        <f t="shared" si="242"/>
        <v>41075.02952546296</v>
      </c>
      <c r="T2611" s="10">
        <f t="shared" si="243"/>
        <v>41105.02952546296</v>
      </c>
      <c r="U2611" s="9">
        <f t="shared" si="244"/>
        <v>30</v>
      </c>
      <c r="V2611">
        <f>D2611*VLOOKUP(H2611,CURR,2)</f>
        <v>35000</v>
      </c>
      <c r="W2611">
        <f>E2611*VLOOKUP(H2611,CURR,2)</f>
        <v>106330.39</v>
      </c>
      <c r="X2611" s="11">
        <f t="shared" si="245"/>
        <v>3.038011142857143</v>
      </c>
    </row>
    <row r="2612" spans="1:2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9">
        <f t="shared" si="241"/>
        <v>55.758509532062391</v>
      </c>
      <c r="Q2612" t="s">
        <v>8322</v>
      </c>
      <c r="R2612" t="s">
        <v>8358</v>
      </c>
      <c r="S2612" s="10">
        <f t="shared" si="242"/>
        <v>42564.672743055555</v>
      </c>
      <c r="T2612" s="10">
        <f t="shared" si="243"/>
        <v>42604.082638888889</v>
      </c>
      <c r="U2612" s="9">
        <f t="shared" si="244"/>
        <v>39</v>
      </c>
      <c r="V2612">
        <f>D2612*VLOOKUP(H2612,CURR,2)</f>
        <v>22765</v>
      </c>
      <c r="W2612">
        <f>E2612*VLOOKUP(H2612,CURR,2)</f>
        <v>32172.66</v>
      </c>
      <c r="X2612" s="11">
        <f t="shared" si="245"/>
        <v>1.4132510432681749</v>
      </c>
    </row>
    <row r="2613" spans="1:2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9">
        <f t="shared" si="241"/>
        <v>83.802893802893806</v>
      </c>
      <c r="Q2613" t="s">
        <v>8322</v>
      </c>
      <c r="R2613" t="s">
        <v>8358</v>
      </c>
      <c r="S2613" s="10">
        <f t="shared" si="242"/>
        <v>42704.127476851849</v>
      </c>
      <c r="T2613" s="10">
        <f t="shared" si="243"/>
        <v>42737.749305555553</v>
      </c>
      <c r="U2613" s="9">
        <f t="shared" si="244"/>
        <v>33</v>
      </c>
      <c r="V2613">
        <f>D2613*VLOOKUP(H2613,CURR,2)</f>
        <v>12429.999999999998</v>
      </c>
      <c r="W2613">
        <f>E2613*VLOOKUP(H2613,CURR,2)</f>
        <v>346876.1</v>
      </c>
      <c r="X2613" s="11">
        <f t="shared" si="245"/>
        <v>27.90636363636364</v>
      </c>
    </row>
    <row r="2614" spans="1:2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9">
        <f t="shared" si="241"/>
        <v>58.422210884353746</v>
      </c>
      <c r="Q2614" t="s">
        <v>8322</v>
      </c>
      <c r="R2614" t="s">
        <v>8358</v>
      </c>
      <c r="S2614" s="10">
        <f t="shared" si="242"/>
        <v>41981.934837962959</v>
      </c>
      <c r="T2614" s="10">
        <f t="shared" si="243"/>
        <v>42012.934837962959</v>
      </c>
      <c r="U2614" s="9">
        <f t="shared" si="244"/>
        <v>31</v>
      </c>
      <c r="V2614">
        <f>D2614*VLOOKUP(H2614,CURR,2)</f>
        <v>10000</v>
      </c>
      <c r="W2614">
        <f>E2614*VLOOKUP(H2614,CURR,2)</f>
        <v>17176.13</v>
      </c>
      <c r="X2614" s="11">
        <f t="shared" si="245"/>
        <v>1.7176130000000001</v>
      </c>
    </row>
    <row r="2615" spans="1:2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9">
        <f t="shared" si="241"/>
        <v>270.57142857142856</v>
      </c>
      <c r="Q2615" t="s">
        <v>8322</v>
      </c>
      <c r="R2615" t="s">
        <v>8358</v>
      </c>
      <c r="S2615" s="10">
        <f t="shared" si="242"/>
        <v>41143.609884259255</v>
      </c>
      <c r="T2615" s="10">
        <f t="shared" si="243"/>
        <v>41173.609884259255</v>
      </c>
      <c r="U2615" s="9">
        <f t="shared" si="244"/>
        <v>30</v>
      </c>
      <c r="V2615">
        <f>D2615*VLOOKUP(H2615,CURR,2)</f>
        <v>7500</v>
      </c>
      <c r="W2615">
        <f>E2615*VLOOKUP(H2615,CURR,2)</f>
        <v>7576</v>
      </c>
      <c r="X2615" s="11">
        <f t="shared" si="245"/>
        <v>1.0101333333333333</v>
      </c>
    </row>
    <row r="2616" spans="1:2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9">
        <f t="shared" si="241"/>
        <v>107.1</v>
      </c>
      <c r="Q2616" t="s">
        <v>8322</v>
      </c>
      <c r="R2616" t="s">
        <v>8358</v>
      </c>
      <c r="S2616" s="10">
        <f t="shared" si="242"/>
        <v>41730.500138888885</v>
      </c>
      <c r="T2616" s="10">
        <f t="shared" si="243"/>
        <v>41759</v>
      </c>
      <c r="U2616" s="9">
        <f t="shared" si="244"/>
        <v>28</v>
      </c>
      <c r="V2616">
        <f>D2616*VLOOKUP(H2616,CURR,2)</f>
        <v>10500</v>
      </c>
      <c r="W2616">
        <f>E2616*VLOOKUP(H2616,CURR,2)</f>
        <v>10710</v>
      </c>
      <c r="X2616" s="11">
        <f t="shared" si="245"/>
        <v>1.02</v>
      </c>
    </row>
    <row r="2617" spans="1:2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9">
        <f t="shared" si="241"/>
        <v>47.180555555555557</v>
      </c>
      <c r="Q2617" t="s">
        <v>8322</v>
      </c>
      <c r="R2617" t="s">
        <v>8358</v>
      </c>
      <c r="S2617" s="10">
        <f t="shared" si="242"/>
        <v>42453.288935185185</v>
      </c>
      <c r="T2617" s="10">
        <f t="shared" si="243"/>
        <v>42490.291666666664</v>
      </c>
      <c r="U2617" s="9">
        <f t="shared" si="244"/>
        <v>37</v>
      </c>
      <c r="V2617">
        <f>D2617*VLOOKUP(H2617,CURR,2)</f>
        <v>2561.2800000000002</v>
      </c>
      <c r="W2617">
        <f>E2617*VLOOKUP(H2617,CURR,2)</f>
        <v>4348.16</v>
      </c>
      <c r="X2617" s="11">
        <f t="shared" si="245"/>
        <v>1.6976511744127933</v>
      </c>
    </row>
    <row r="2618" spans="1:2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9">
        <f t="shared" si="241"/>
        <v>120.30882352941177</v>
      </c>
      <c r="Q2618" t="s">
        <v>8322</v>
      </c>
      <c r="R2618" t="s">
        <v>8358</v>
      </c>
      <c r="S2618" s="10">
        <f t="shared" si="242"/>
        <v>42211.786215277774</v>
      </c>
      <c r="T2618" s="10">
        <f t="shared" si="243"/>
        <v>42241.786215277774</v>
      </c>
      <c r="U2618" s="9">
        <f t="shared" si="244"/>
        <v>30</v>
      </c>
      <c r="V2618">
        <f>D2618*VLOOKUP(H2618,CURR,2)</f>
        <v>25000</v>
      </c>
      <c r="W2618">
        <f>E2618*VLOOKUP(H2618,CURR,2)</f>
        <v>28633.5</v>
      </c>
      <c r="X2618" s="11">
        <f t="shared" si="245"/>
        <v>1.14534</v>
      </c>
    </row>
    <row r="2619" spans="1:2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9">
        <f t="shared" si="241"/>
        <v>27.59748427672956</v>
      </c>
      <c r="Q2619" t="s">
        <v>8322</v>
      </c>
      <c r="R2619" t="s">
        <v>8358</v>
      </c>
      <c r="S2619" s="10">
        <f t="shared" si="242"/>
        <v>41902.666099537033</v>
      </c>
      <c r="T2619" s="10">
        <f t="shared" si="243"/>
        <v>41932.666099537033</v>
      </c>
      <c r="U2619" s="9">
        <f t="shared" si="244"/>
        <v>30</v>
      </c>
      <c r="V2619">
        <f>D2619*VLOOKUP(H2619,CURR,2)</f>
        <v>500</v>
      </c>
      <c r="W2619">
        <f>E2619*VLOOKUP(H2619,CURR,2)</f>
        <v>4388</v>
      </c>
      <c r="X2619" s="11">
        <f t="shared" si="245"/>
        <v>8.7759999999999998</v>
      </c>
    </row>
    <row r="2620" spans="1:2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9">
        <f t="shared" si="241"/>
        <v>205.2987012987013</v>
      </c>
      <c r="Q2620" t="s">
        <v>8322</v>
      </c>
      <c r="R2620" t="s">
        <v>8358</v>
      </c>
      <c r="S2620" s="10">
        <f t="shared" si="242"/>
        <v>42279.584039351852</v>
      </c>
      <c r="T2620" s="10">
        <f t="shared" si="243"/>
        <v>42339.625706018516</v>
      </c>
      <c r="U2620" s="9">
        <f t="shared" si="244"/>
        <v>60</v>
      </c>
      <c r="V2620">
        <f>D2620*VLOOKUP(H2620,CURR,2)</f>
        <v>15000</v>
      </c>
      <c r="W2620">
        <f>E2620*VLOOKUP(H2620,CURR,2)</f>
        <v>15808</v>
      </c>
      <c r="X2620" s="11">
        <f t="shared" si="245"/>
        <v>1.0538666666666667</v>
      </c>
    </row>
    <row r="2621" spans="1:2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9">
        <f t="shared" si="241"/>
        <v>35.547169811320757</v>
      </c>
      <c r="Q2621" t="s">
        <v>8322</v>
      </c>
      <c r="R2621" t="s">
        <v>8358</v>
      </c>
      <c r="S2621" s="10">
        <f t="shared" si="242"/>
        <v>42273.67597222222</v>
      </c>
      <c r="T2621" s="10">
        <f t="shared" si="243"/>
        <v>42300.249999999993</v>
      </c>
      <c r="U2621" s="9">
        <f t="shared" si="244"/>
        <v>26</v>
      </c>
      <c r="V2621">
        <f>D2621*VLOOKUP(H2621,CURR,2)</f>
        <v>1000</v>
      </c>
      <c r="W2621">
        <f>E2621*VLOOKUP(H2621,CURR,2)</f>
        <v>1884</v>
      </c>
      <c r="X2621" s="11">
        <f t="shared" si="245"/>
        <v>1.8839999999999999</v>
      </c>
    </row>
    <row r="2622" spans="1:2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9">
        <f t="shared" si="241"/>
        <v>74.639488409272587</v>
      </c>
      <c r="Q2622" t="s">
        <v>8322</v>
      </c>
      <c r="R2622" t="s">
        <v>8358</v>
      </c>
      <c r="S2622" s="10">
        <f t="shared" si="242"/>
        <v>42250.958819444444</v>
      </c>
      <c r="T2622" s="10">
        <f t="shared" si="243"/>
        <v>42287.833333333336</v>
      </c>
      <c r="U2622" s="9">
        <f t="shared" si="244"/>
        <v>36</v>
      </c>
      <c r="V2622">
        <f>D2622*VLOOKUP(H2622,CURR,2)</f>
        <v>46800</v>
      </c>
      <c r="W2622">
        <f>E2622*VLOOKUP(H2622,CURR,2)</f>
        <v>67229.279999999999</v>
      </c>
      <c r="X2622" s="11">
        <f t="shared" si="245"/>
        <v>1.4365230769230768</v>
      </c>
    </row>
    <row r="2623" spans="1:2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9">
        <f t="shared" si="241"/>
        <v>47.058064516129029</v>
      </c>
      <c r="Q2623" t="s">
        <v>8322</v>
      </c>
      <c r="R2623" t="s">
        <v>8358</v>
      </c>
      <c r="S2623" s="10">
        <f t="shared" si="242"/>
        <v>42115.539212962962</v>
      </c>
      <c r="T2623" s="10">
        <f t="shared" si="243"/>
        <v>42145.539212962962</v>
      </c>
      <c r="U2623" s="9">
        <f t="shared" si="244"/>
        <v>30</v>
      </c>
      <c r="V2623">
        <f>D2623*VLOOKUP(H2623,CURR,2)</f>
        <v>15000</v>
      </c>
      <c r="W2623">
        <f>E2623*VLOOKUP(H2623,CURR,2)</f>
        <v>21882</v>
      </c>
      <c r="X2623" s="11">
        <f t="shared" si="245"/>
        <v>1.4588000000000001</v>
      </c>
    </row>
    <row r="2624" spans="1:2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9">
        <f t="shared" si="241"/>
        <v>26.591351351351353</v>
      </c>
      <c r="Q2624" t="s">
        <v>8322</v>
      </c>
      <c r="R2624" t="s">
        <v>8358</v>
      </c>
      <c r="S2624" s="10">
        <f t="shared" si="242"/>
        <v>42689.534907407404</v>
      </c>
      <c r="T2624" s="10">
        <f t="shared" si="243"/>
        <v>42734.534907407404</v>
      </c>
      <c r="U2624" s="9">
        <f t="shared" si="244"/>
        <v>45</v>
      </c>
      <c r="V2624">
        <f>D2624*VLOOKUP(H2624,CURR,2)</f>
        <v>1694.9999999999998</v>
      </c>
      <c r="W2624">
        <f>E2624*VLOOKUP(H2624,CURR,2)</f>
        <v>2223.5687999999996</v>
      </c>
      <c r="X2624" s="11">
        <f t="shared" si="245"/>
        <v>1.3118399999999999</v>
      </c>
    </row>
    <row r="2625" spans="1:2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9">
        <f t="shared" si="241"/>
        <v>36.774193548387096</v>
      </c>
      <c r="Q2625" t="s">
        <v>8322</v>
      </c>
      <c r="R2625" t="s">
        <v>8358</v>
      </c>
      <c r="S2625" s="10">
        <f t="shared" si="242"/>
        <v>42692.048217592594</v>
      </c>
      <c r="T2625" s="10">
        <f t="shared" si="243"/>
        <v>42706.048217592594</v>
      </c>
      <c r="U2625" s="9">
        <f t="shared" si="244"/>
        <v>14</v>
      </c>
      <c r="V2625">
        <f>D2625*VLOOKUP(H2625,CURR,2)</f>
        <v>2000</v>
      </c>
      <c r="W2625">
        <f>E2625*VLOOKUP(H2625,CURR,2)</f>
        <v>2280</v>
      </c>
      <c r="X2625" s="11">
        <f t="shared" si="245"/>
        <v>1.1399999999999999</v>
      </c>
    </row>
    <row r="2626" spans="1:2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9">
        <f t="shared" si="241"/>
        <v>31.820544982698959</v>
      </c>
      <c r="Q2626" t="s">
        <v>8322</v>
      </c>
      <c r="R2626" t="s">
        <v>8358</v>
      </c>
      <c r="S2626" s="10">
        <f t="shared" si="242"/>
        <v>41144.213217592587</v>
      </c>
      <c r="T2626" s="10">
        <f t="shared" si="243"/>
        <v>41165.213217592587</v>
      </c>
      <c r="U2626" s="9">
        <f t="shared" si="244"/>
        <v>21</v>
      </c>
      <c r="V2626">
        <f>D2626*VLOOKUP(H2626,CURR,2)</f>
        <v>8000</v>
      </c>
      <c r="W2626">
        <f>E2626*VLOOKUP(H2626,CURR,2)</f>
        <v>110353.65</v>
      </c>
      <c r="X2626" s="11">
        <f t="shared" si="245"/>
        <v>13.794206249999998</v>
      </c>
    </row>
    <row r="2627" spans="1:2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E2627/D2627*100</f>
        <v>956</v>
      </c>
      <c r="P2627" s="9">
        <f t="shared" ref="P2627:P2690" si="247">E2627/L2627</f>
        <v>27.576923076923077</v>
      </c>
      <c r="Q2627" t="s">
        <v>8322</v>
      </c>
      <c r="R2627" t="s">
        <v>8358</v>
      </c>
      <c r="S2627" s="10">
        <f t="shared" ref="S2627:S2690" si="248">(J2627/86400)+25569+(-5/24)</f>
        <v>42658.601944444446</v>
      </c>
      <c r="T2627" s="10">
        <f t="shared" ref="T2627:T2690" si="249">(I2627/86400)+25569+(-5/24)</f>
        <v>42683.643611111103</v>
      </c>
      <c r="U2627" s="9">
        <f t="shared" ref="U2627:U2690" si="250">INT(T2627-S2627)</f>
        <v>25</v>
      </c>
      <c r="V2627">
        <f>D2627*VLOOKUP(H2627,CURR,2)</f>
        <v>169.49999999999997</v>
      </c>
      <c r="W2627">
        <f>E2627*VLOOKUP(H2627,CURR,2)</f>
        <v>1620.4199999999998</v>
      </c>
      <c r="X2627" s="11">
        <f t="shared" ref="X2627:X2690" si="251">W2627/V2627</f>
        <v>9.56</v>
      </c>
    </row>
    <row r="2628" spans="1:2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9">
        <f t="shared" si="247"/>
        <v>56</v>
      </c>
      <c r="Q2628" t="s">
        <v>8322</v>
      </c>
      <c r="R2628" t="s">
        <v>8358</v>
      </c>
      <c r="S2628" s="10">
        <f t="shared" si="248"/>
        <v>42128.41978009259</v>
      </c>
      <c r="T2628" s="10">
        <f t="shared" si="249"/>
        <v>42158.41978009259</v>
      </c>
      <c r="U2628" s="9">
        <f t="shared" si="250"/>
        <v>30</v>
      </c>
      <c r="V2628">
        <f>D2628*VLOOKUP(H2628,CURR,2)</f>
        <v>2500</v>
      </c>
      <c r="W2628">
        <f>E2628*VLOOKUP(H2628,CURR,2)</f>
        <v>2800</v>
      </c>
      <c r="X2628" s="11">
        <f t="shared" si="251"/>
        <v>1.1200000000000001</v>
      </c>
    </row>
    <row r="2629" spans="1:2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9">
        <f t="shared" si="247"/>
        <v>21.555555555555557</v>
      </c>
      <c r="Q2629" t="s">
        <v>8322</v>
      </c>
      <c r="R2629" t="s">
        <v>8358</v>
      </c>
      <c r="S2629" s="10">
        <f t="shared" si="248"/>
        <v>42304.621076388888</v>
      </c>
      <c r="T2629" s="10">
        <f t="shared" si="249"/>
        <v>42334.662743055553</v>
      </c>
      <c r="U2629" s="9">
        <f t="shared" si="250"/>
        <v>30</v>
      </c>
      <c r="V2629">
        <f>D2629*VLOOKUP(H2629,CURR,2)</f>
        <v>150</v>
      </c>
      <c r="W2629">
        <f>E2629*VLOOKUP(H2629,CURR,2)</f>
        <v>970</v>
      </c>
      <c r="X2629" s="11">
        <f t="shared" si="251"/>
        <v>6.4666666666666668</v>
      </c>
    </row>
    <row r="2630" spans="1:2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9">
        <f t="shared" si="247"/>
        <v>44.095238095238095</v>
      </c>
      <c r="Q2630" t="s">
        <v>8322</v>
      </c>
      <c r="R2630" t="s">
        <v>8358</v>
      </c>
      <c r="S2630" s="10">
        <f t="shared" si="248"/>
        <v>41953.757719907408</v>
      </c>
      <c r="T2630" s="10">
        <f t="shared" si="249"/>
        <v>41973.757719907408</v>
      </c>
      <c r="U2630" s="9">
        <f t="shared" si="250"/>
        <v>20</v>
      </c>
      <c r="V2630">
        <f>D2630*VLOOKUP(H2630,CURR,2)</f>
        <v>839</v>
      </c>
      <c r="W2630">
        <f>E2630*VLOOKUP(H2630,CURR,2)</f>
        <v>926</v>
      </c>
      <c r="X2630" s="11">
        <f t="shared" si="251"/>
        <v>1.1036948748510131</v>
      </c>
    </row>
    <row r="2631" spans="1:2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9">
        <f t="shared" si="247"/>
        <v>63.87</v>
      </c>
      <c r="Q2631" t="s">
        <v>8322</v>
      </c>
      <c r="R2631" t="s">
        <v>8358</v>
      </c>
      <c r="S2631" s="10">
        <f t="shared" si="248"/>
        <v>42108.330115740733</v>
      </c>
      <c r="T2631" s="10">
        <f t="shared" si="249"/>
        <v>42138.330115740733</v>
      </c>
      <c r="U2631" s="9">
        <f t="shared" si="250"/>
        <v>30</v>
      </c>
      <c r="V2631">
        <f>D2631*VLOOKUP(H2631,CURR,2)</f>
        <v>6400</v>
      </c>
      <c r="W2631">
        <f>E2631*VLOOKUP(H2631,CURR,2)</f>
        <v>8175.3600000000006</v>
      </c>
      <c r="X2631" s="11">
        <f t="shared" si="251"/>
        <v>1.2774000000000001</v>
      </c>
    </row>
    <row r="2632" spans="1:2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9">
        <f t="shared" si="247"/>
        <v>38.987654320987652</v>
      </c>
      <c r="Q2632" t="s">
        <v>8322</v>
      </c>
      <c r="R2632" t="s">
        <v>8358</v>
      </c>
      <c r="S2632" s="10">
        <f t="shared" si="248"/>
        <v>42523.897129629629</v>
      </c>
      <c r="T2632" s="10">
        <f t="shared" si="249"/>
        <v>42551.208333333336</v>
      </c>
      <c r="U2632" s="9">
        <f t="shared" si="250"/>
        <v>27</v>
      </c>
      <c r="V2632">
        <f>D2632*VLOOKUP(H2632,CURR,2)</f>
        <v>1440</v>
      </c>
      <c r="W2632">
        <f>E2632*VLOOKUP(H2632,CURR,2)</f>
        <v>2273.7599999999998</v>
      </c>
      <c r="X2632" s="11">
        <f t="shared" si="251"/>
        <v>1.5789999999999997</v>
      </c>
    </row>
    <row r="2633" spans="1:2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9">
        <f t="shared" si="247"/>
        <v>80.185489510489504</v>
      </c>
      <c r="Q2633" t="s">
        <v>8322</v>
      </c>
      <c r="R2633" t="s">
        <v>8358</v>
      </c>
      <c r="S2633" s="10">
        <f t="shared" si="248"/>
        <v>42217.960960648146</v>
      </c>
      <c r="T2633" s="10">
        <f t="shared" si="249"/>
        <v>42245.960960648146</v>
      </c>
      <c r="U2633" s="9">
        <f t="shared" si="250"/>
        <v>28</v>
      </c>
      <c r="V2633">
        <f>D2633*VLOOKUP(H2633,CURR,2)</f>
        <v>20000</v>
      </c>
      <c r="W2633">
        <f>E2633*VLOOKUP(H2633,CURR,2)</f>
        <v>22933.05</v>
      </c>
      <c r="X2633" s="11">
        <f t="shared" si="251"/>
        <v>1.1466525000000001</v>
      </c>
    </row>
    <row r="2634" spans="1:2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9">
        <f t="shared" si="247"/>
        <v>34.904761904761905</v>
      </c>
      <c r="Q2634" t="s">
        <v>8322</v>
      </c>
      <c r="R2634" t="s">
        <v>8358</v>
      </c>
      <c r="S2634" s="10">
        <f t="shared" si="248"/>
        <v>42493.853460648148</v>
      </c>
      <c r="T2634" s="10">
        <f t="shared" si="249"/>
        <v>42518.853460648148</v>
      </c>
      <c r="U2634" s="9">
        <f t="shared" si="250"/>
        <v>25</v>
      </c>
      <c r="V2634">
        <f>D2634*VLOOKUP(H2634,CURR,2)</f>
        <v>1070</v>
      </c>
      <c r="W2634">
        <f>E2634*VLOOKUP(H2634,CURR,2)</f>
        <v>1466</v>
      </c>
      <c r="X2634" s="11">
        <f t="shared" si="251"/>
        <v>1.3700934579439252</v>
      </c>
    </row>
    <row r="2635" spans="1:2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9">
        <f t="shared" si="247"/>
        <v>89.100502512562812</v>
      </c>
      <c r="Q2635" t="s">
        <v>8322</v>
      </c>
      <c r="R2635" t="s">
        <v>8358</v>
      </c>
      <c r="S2635" s="10">
        <f t="shared" si="248"/>
        <v>41667.614953703705</v>
      </c>
      <c r="T2635" s="10">
        <f t="shared" si="249"/>
        <v>41697.75</v>
      </c>
      <c r="U2635" s="9">
        <f t="shared" si="250"/>
        <v>30</v>
      </c>
      <c r="V2635">
        <f>D2635*VLOOKUP(H2635,CURR,2)</f>
        <v>5000</v>
      </c>
      <c r="W2635">
        <f>E2635*VLOOKUP(H2635,CURR,2)</f>
        <v>17731</v>
      </c>
      <c r="X2635" s="11">
        <f t="shared" si="251"/>
        <v>3.5461999999999998</v>
      </c>
    </row>
    <row r="2636" spans="1:2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9">
        <f t="shared" si="247"/>
        <v>39.44</v>
      </c>
      <c r="Q2636" t="s">
        <v>8322</v>
      </c>
      <c r="R2636" t="s">
        <v>8358</v>
      </c>
      <c r="S2636" s="10">
        <f t="shared" si="248"/>
        <v>42612.448159722218</v>
      </c>
      <c r="T2636" s="10">
        <f t="shared" si="249"/>
        <v>42642.448159722218</v>
      </c>
      <c r="U2636" s="9">
        <f t="shared" si="250"/>
        <v>30</v>
      </c>
      <c r="V2636">
        <f>D2636*VLOOKUP(H2636,CURR,2)</f>
        <v>930</v>
      </c>
      <c r="W2636">
        <f>E2636*VLOOKUP(H2636,CURR,2)</f>
        <v>986</v>
      </c>
      <c r="X2636" s="11">
        <f t="shared" si="251"/>
        <v>1.0602150537634409</v>
      </c>
    </row>
    <row r="2637" spans="1:2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9">
        <f t="shared" si="247"/>
        <v>136.9047619047619</v>
      </c>
      <c r="Q2637" t="s">
        <v>8322</v>
      </c>
      <c r="R2637" t="s">
        <v>8358</v>
      </c>
      <c r="S2637" s="10">
        <f t="shared" si="248"/>
        <v>42037.742604166669</v>
      </c>
      <c r="T2637" s="10">
        <f t="shared" si="249"/>
        <v>42072.700937499998</v>
      </c>
      <c r="U2637" s="9">
        <f t="shared" si="250"/>
        <v>34</v>
      </c>
      <c r="V2637">
        <f>D2637*VLOOKUP(H2637,CURR,2)</f>
        <v>8740</v>
      </c>
      <c r="W2637">
        <f>E2637*VLOOKUP(H2637,CURR,2)</f>
        <v>8740</v>
      </c>
      <c r="X2637" s="11">
        <f t="shared" si="251"/>
        <v>1</v>
      </c>
    </row>
    <row r="2638" spans="1:2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9">
        <f t="shared" si="247"/>
        <v>37.46</v>
      </c>
      <c r="Q2638" t="s">
        <v>8322</v>
      </c>
      <c r="R2638" t="s">
        <v>8358</v>
      </c>
      <c r="S2638" s="10">
        <f t="shared" si="248"/>
        <v>42636.406412037039</v>
      </c>
      <c r="T2638" s="10">
        <f t="shared" si="249"/>
        <v>42658.833333333336</v>
      </c>
      <c r="U2638" s="9">
        <f t="shared" si="250"/>
        <v>22</v>
      </c>
      <c r="V2638">
        <f>D2638*VLOOKUP(H2638,CURR,2)</f>
        <v>1000</v>
      </c>
      <c r="W2638">
        <f>E2638*VLOOKUP(H2638,CURR,2)</f>
        <v>1873</v>
      </c>
      <c r="X2638" s="11">
        <f t="shared" si="251"/>
        <v>1.873</v>
      </c>
    </row>
    <row r="2639" spans="1:2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9">
        <f t="shared" si="247"/>
        <v>31.96153846153846</v>
      </c>
      <c r="Q2639" t="s">
        <v>8322</v>
      </c>
      <c r="R2639" t="s">
        <v>8358</v>
      </c>
      <c r="S2639" s="10">
        <f t="shared" si="248"/>
        <v>42639.341145833336</v>
      </c>
      <c r="T2639" s="10">
        <f t="shared" si="249"/>
        <v>42655.341145833336</v>
      </c>
      <c r="U2639" s="9">
        <f t="shared" si="250"/>
        <v>16</v>
      </c>
      <c r="V2639">
        <f>D2639*VLOOKUP(H2639,CURR,2)</f>
        <v>500</v>
      </c>
      <c r="W2639">
        <f>E2639*VLOOKUP(H2639,CURR,2)</f>
        <v>831</v>
      </c>
      <c r="X2639" s="11">
        <f t="shared" si="251"/>
        <v>1.6619999999999999</v>
      </c>
    </row>
    <row r="2640" spans="1:2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9">
        <f t="shared" si="247"/>
        <v>25.214285714285715</v>
      </c>
      <c r="Q2640" t="s">
        <v>8322</v>
      </c>
      <c r="R2640" t="s">
        <v>8358</v>
      </c>
      <c r="S2640" s="10">
        <f t="shared" si="248"/>
        <v>41989.70480324074</v>
      </c>
      <c r="T2640" s="10">
        <f t="shared" si="249"/>
        <v>42019.70480324074</v>
      </c>
      <c r="U2640" s="9">
        <f t="shared" si="250"/>
        <v>30</v>
      </c>
      <c r="V2640">
        <f>D2640*VLOOKUP(H2640,CURR,2)</f>
        <v>347</v>
      </c>
      <c r="W2640">
        <f>E2640*VLOOKUP(H2640,CURR,2)</f>
        <v>353</v>
      </c>
      <c r="X2640" s="11">
        <f t="shared" si="251"/>
        <v>1.0172910662824208</v>
      </c>
    </row>
    <row r="2641" spans="1:2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9">
        <f t="shared" si="247"/>
        <v>10.040816326530612</v>
      </c>
      <c r="Q2641" t="s">
        <v>8322</v>
      </c>
      <c r="R2641" t="s">
        <v>8358</v>
      </c>
      <c r="S2641" s="10">
        <f t="shared" si="248"/>
        <v>42024.656805555554</v>
      </c>
      <c r="T2641" s="10">
        <f t="shared" si="249"/>
        <v>42054.656805555554</v>
      </c>
      <c r="U2641" s="9">
        <f t="shared" si="250"/>
        <v>30</v>
      </c>
      <c r="V2641">
        <f>D2641*VLOOKUP(H2641,CURR,2)</f>
        <v>384</v>
      </c>
      <c r="W2641">
        <f>E2641*VLOOKUP(H2641,CURR,2)</f>
        <v>629.76</v>
      </c>
      <c r="X2641" s="11">
        <f t="shared" si="251"/>
        <v>1.64</v>
      </c>
    </row>
    <row r="2642" spans="1:2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9">
        <f t="shared" si="247"/>
        <v>45.94202898550725</v>
      </c>
      <c r="Q2642" t="s">
        <v>8322</v>
      </c>
      <c r="R2642" t="s">
        <v>8358</v>
      </c>
      <c r="S2642" s="10">
        <f t="shared" si="248"/>
        <v>42102.952245370368</v>
      </c>
      <c r="T2642" s="10">
        <f t="shared" si="249"/>
        <v>42162.952245370368</v>
      </c>
      <c r="U2642" s="9">
        <f t="shared" si="250"/>
        <v>60</v>
      </c>
      <c r="V2642">
        <f>D2642*VLOOKUP(H2642,CURR,2)</f>
        <v>3000</v>
      </c>
      <c r="W2642">
        <f>E2642*VLOOKUP(H2642,CURR,2)</f>
        <v>3170</v>
      </c>
      <c r="X2642" s="11">
        <f t="shared" si="251"/>
        <v>1.0566666666666666</v>
      </c>
    </row>
    <row r="2643" spans="1:2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9">
        <f t="shared" si="247"/>
        <v>15</v>
      </c>
      <c r="Q2643" t="s">
        <v>8322</v>
      </c>
      <c r="R2643" t="s">
        <v>8358</v>
      </c>
      <c r="S2643" s="10">
        <f t="shared" si="248"/>
        <v>41880.618784722217</v>
      </c>
      <c r="T2643" s="10">
        <f t="shared" si="249"/>
        <v>41897.631249999999</v>
      </c>
      <c r="U2643" s="9">
        <f t="shared" si="250"/>
        <v>17</v>
      </c>
      <c r="V2643">
        <f>D2643*VLOOKUP(H2643,CURR,2)</f>
        <v>1500</v>
      </c>
      <c r="W2643">
        <f>E2643*VLOOKUP(H2643,CURR,2)</f>
        <v>15</v>
      </c>
      <c r="X2643" s="11">
        <f t="shared" si="251"/>
        <v>0.01</v>
      </c>
    </row>
    <row r="2644" spans="1:2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 t="e">
        <f t="shared" si="247"/>
        <v>#DIV/0!</v>
      </c>
      <c r="Q2644" t="s">
        <v>8322</v>
      </c>
      <c r="R2644" t="s">
        <v>8358</v>
      </c>
      <c r="S2644" s="10">
        <f t="shared" si="248"/>
        <v>42536.03828703703</v>
      </c>
      <c r="T2644" s="10">
        <f t="shared" si="249"/>
        <v>42566.081249999996</v>
      </c>
      <c r="U2644" s="9">
        <f t="shared" si="250"/>
        <v>30</v>
      </c>
      <c r="V2644">
        <f>D2644*VLOOKUP(H2644,CURR,2)</f>
        <v>565000</v>
      </c>
      <c r="W2644">
        <f>E2644*VLOOKUP(H2644,CURR,2)</f>
        <v>0</v>
      </c>
      <c r="X2644" s="11">
        <f t="shared" si="251"/>
        <v>0</v>
      </c>
    </row>
    <row r="2645" spans="1:2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9">
        <f t="shared" si="247"/>
        <v>223.58248500999335</v>
      </c>
      <c r="Q2645" t="s">
        <v>8322</v>
      </c>
      <c r="R2645" t="s">
        <v>8358</v>
      </c>
      <c r="S2645" s="10">
        <f t="shared" si="248"/>
        <v>42689.374016203707</v>
      </c>
      <c r="T2645" s="10">
        <f t="shared" si="249"/>
        <v>42725.124305555553</v>
      </c>
      <c r="U2645" s="9">
        <f t="shared" si="250"/>
        <v>35</v>
      </c>
      <c r="V2645">
        <f>D2645*VLOOKUP(H2645,CURR,2)</f>
        <v>1000000</v>
      </c>
      <c r="W2645">
        <f>E2645*VLOOKUP(H2645,CURR,2)</f>
        <v>335597.31</v>
      </c>
      <c r="X2645" s="11">
        <f t="shared" si="251"/>
        <v>0.33559730999999998</v>
      </c>
    </row>
    <row r="2646" spans="1:2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9">
        <f t="shared" si="247"/>
        <v>39.480769230769234</v>
      </c>
      <c r="Q2646" t="s">
        <v>8322</v>
      </c>
      <c r="R2646" t="s">
        <v>8358</v>
      </c>
      <c r="S2646" s="10">
        <f t="shared" si="248"/>
        <v>42774.583738425928</v>
      </c>
      <c r="T2646" s="10">
        <f t="shared" si="249"/>
        <v>42804.583738425928</v>
      </c>
      <c r="U2646" s="9">
        <f t="shared" si="250"/>
        <v>30</v>
      </c>
      <c r="V2646">
        <f>D2646*VLOOKUP(H2646,CURR,2)</f>
        <v>100000</v>
      </c>
      <c r="W2646">
        <f>E2646*VLOOKUP(H2646,CURR,2)</f>
        <v>2053</v>
      </c>
      <c r="X2646" s="11">
        <f t="shared" si="251"/>
        <v>2.053E-2</v>
      </c>
    </row>
    <row r="2647" spans="1:2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9">
        <f t="shared" si="247"/>
        <v>91.304347826086953</v>
      </c>
      <c r="Q2647" t="s">
        <v>8322</v>
      </c>
      <c r="R2647" t="s">
        <v>8358</v>
      </c>
      <c r="S2647" s="10">
        <f t="shared" si="248"/>
        <v>41921.634293981479</v>
      </c>
      <c r="T2647" s="10">
        <f t="shared" si="249"/>
        <v>41951.675960648143</v>
      </c>
      <c r="U2647" s="9">
        <f t="shared" si="250"/>
        <v>30</v>
      </c>
      <c r="V2647">
        <f>D2647*VLOOKUP(H2647,CURR,2)</f>
        <v>14400</v>
      </c>
      <c r="W2647">
        <f>E2647*VLOOKUP(H2647,CURR,2)</f>
        <v>1512</v>
      </c>
      <c r="X2647" s="11">
        <f t="shared" si="251"/>
        <v>0.105</v>
      </c>
    </row>
    <row r="2648" spans="1:2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9">
        <f t="shared" si="247"/>
        <v>78.666205607476627</v>
      </c>
      <c r="Q2648" t="s">
        <v>8322</v>
      </c>
      <c r="R2648" t="s">
        <v>8358</v>
      </c>
      <c r="S2648" s="10">
        <f t="shared" si="248"/>
        <v>42226.10496527778</v>
      </c>
      <c r="T2648" s="10">
        <f t="shared" si="249"/>
        <v>42256.10496527778</v>
      </c>
      <c r="U2648" s="9">
        <f t="shared" si="250"/>
        <v>30</v>
      </c>
      <c r="V2648">
        <f>D2648*VLOOKUP(H2648,CURR,2)</f>
        <v>500000</v>
      </c>
      <c r="W2648">
        <f>E2648*VLOOKUP(H2648,CURR,2)</f>
        <v>42086.42</v>
      </c>
      <c r="X2648" s="11">
        <f t="shared" si="251"/>
        <v>8.4172839999999999E-2</v>
      </c>
    </row>
    <row r="2649" spans="1:2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9">
        <f t="shared" si="247"/>
        <v>12</v>
      </c>
      <c r="Q2649" t="s">
        <v>8322</v>
      </c>
      <c r="R2649" t="s">
        <v>8358</v>
      </c>
      <c r="S2649" s="10">
        <f t="shared" si="248"/>
        <v>42200.053460648145</v>
      </c>
      <c r="T2649" s="10">
        <f t="shared" si="249"/>
        <v>42230.053460648145</v>
      </c>
      <c r="U2649" s="9">
        <f t="shared" si="250"/>
        <v>30</v>
      </c>
      <c r="V2649">
        <f>D2649*VLOOKUP(H2649,CURR,2)</f>
        <v>1900</v>
      </c>
      <c r="W2649">
        <f>E2649*VLOOKUP(H2649,CURR,2)</f>
        <v>27.36</v>
      </c>
      <c r="X2649" s="11">
        <f t="shared" si="251"/>
        <v>1.44E-2</v>
      </c>
    </row>
    <row r="2650" spans="1:2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9">
        <f t="shared" si="247"/>
        <v>17.666666666666668</v>
      </c>
      <c r="Q2650" t="s">
        <v>8322</v>
      </c>
      <c r="R2650" t="s">
        <v>8358</v>
      </c>
      <c r="S2650" s="10">
        <f t="shared" si="248"/>
        <v>42408.506481481476</v>
      </c>
      <c r="T2650" s="10">
        <f t="shared" si="249"/>
        <v>42438.506481481476</v>
      </c>
      <c r="U2650" s="9">
        <f t="shared" si="250"/>
        <v>30</v>
      </c>
      <c r="V2650">
        <f>D2650*VLOOKUP(H2650,CURR,2)</f>
        <v>12000</v>
      </c>
      <c r="W2650">
        <f>E2650*VLOOKUP(H2650,CURR,2)</f>
        <v>106</v>
      </c>
      <c r="X2650" s="11">
        <f t="shared" si="251"/>
        <v>8.8333333333333337E-3</v>
      </c>
    </row>
    <row r="2651" spans="1:2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9">
        <f t="shared" si="247"/>
        <v>41.333333333333336</v>
      </c>
      <c r="Q2651" t="s">
        <v>8322</v>
      </c>
      <c r="R2651" t="s">
        <v>8358</v>
      </c>
      <c r="S2651" s="10">
        <f t="shared" si="248"/>
        <v>42341.788668981484</v>
      </c>
      <c r="T2651" s="10">
        <f t="shared" si="249"/>
        <v>42401.788668981484</v>
      </c>
      <c r="U2651" s="9">
        <f t="shared" si="250"/>
        <v>60</v>
      </c>
      <c r="V2651">
        <f>D2651*VLOOKUP(H2651,CURR,2)</f>
        <v>125000</v>
      </c>
      <c r="W2651">
        <f>E2651*VLOOKUP(H2651,CURR,2)</f>
        <v>124</v>
      </c>
      <c r="X2651" s="11">
        <f t="shared" si="251"/>
        <v>9.9200000000000004E-4</v>
      </c>
    </row>
    <row r="2652" spans="1:2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9">
        <f t="shared" si="247"/>
        <v>71.599999999999994</v>
      </c>
      <c r="Q2652" t="s">
        <v>8322</v>
      </c>
      <c r="R2652" t="s">
        <v>8358</v>
      </c>
      <c r="S2652" s="10">
        <f t="shared" si="248"/>
        <v>42695.416006944441</v>
      </c>
      <c r="T2652" s="10">
        <f t="shared" si="249"/>
        <v>42725.416006944441</v>
      </c>
      <c r="U2652" s="9">
        <f t="shared" si="250"/>
        <v>30</v>
      </c>
      <c r="V2652">
        <f>D2652*VLOOKUP(H2652,CURR,2)</f>
        <v>60000</v>
      </c>
      <c r="W2652">
        <f>E2652*VLOOKUP(H2652,CURR,2)</f>
        <v>358</v>
      </c>
      <c r="X2652" s="11">
        <f t="shared" si="251"/>
        <v>5.966666666666667E-3</v>
      </c>
    </row>
    <row r="2653" spans="1:2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9">
        <f t="shared" si="247"/>
        <v>307.8235294117647</v>
      </c>
      <c r="Q2653" t="s">
        <v>8322</v>
      </c>
      <c r="R2653" t="s">
        <v>8358</v>
      </c>
      <c r="S2653" s="10">
        <f t="shared" si="248"/>
        <v>42327.597326388888</v>
      </c>
      <c r="T2653" s="10">
        <f t="shared" si="249"/>
        <v>42355.597326388888</v>
      </c>
      <c r="U2653" s="9">
        <f t="shared" si="250"/>
        <v>28</v>
      </c>
      <c r="V2653">
        <f>D2653*VLOOKUP(H2653,CURR,2)</f>
        <v>280000</v>
      </c>
      <c r="W2653">
        <f>E2653*VLOOKUP(H2653,CURR,2)</f>
        <v>5233</v>
      </c>
      <c r="X2653" s="11">
        <f t="shared" si="251"/>
        <v>1.8689285714285714E-2</v>
      </c>
    </row>
    <row r="2654" spans="1:2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9">
        <f t="shared" si="247"/>
        <v>80.454545454545453</v>
      </c>
      <c r="Q2654" t="s">
        <v>8322</v>
      </c>
      <c r="R2654" t="s">
        <v>8358</v>
      </c>
      <c r="S2654" s="10">
        <f t="shared" si="248"/>
        <v>41952.950520833336</v>
      </c>
      <c r="T2654" s="10">
        <f t="shared" si="249"/>
        <v>41982.950520833336</v>
      </c>
      <c r="U2654" s="9">
        <f t="shared" si="250"/>
        <v>30</v>
      </c>
      <c r="V2654">
        <f>D2654*VLOOKUP(H2654,CURR,2)</f>
        <v>72000</v>
      </c>
      <c r="W2654">
        <f>E2654*VLOOKUP(H2654,CURR,2)</f>
        <v>637.19999999999993</v>
      </c>
      <c r="X2654" s="11">
        <f t="shared" si="251"/>
        <v>8.8499999999999985E-3</v>
      </c>
    </row>
    <row r="2655" spans="1:2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9">
        <f t="shared" si="247"/>
        <v>83.942857142857136</v>
      </c>
      <c r="Q2655" t="s">
        <v>8322</v>
      </c>
      <c r="R2655" t="s">
        <v>8358</v>
      </c>
      <c r="S2655" s="10">
        <f t="shared" si="248"/>
        <v>41771.443599537037</v>
      </c>
      <c r="T2655" s="10">
        <f t="shared" si="249"/>
        <v>41802.958333333328</v>
      </c>
      <c r="U2655" s="9">
        <f t="shared" si="250"/>
        <v>31</v>
      </c>
      <c r="V2655">
        <f>D2655*VLOOKUP(H2655,CURR,2)</f>
        <v>51000</v>
      </c>
      <c r="W2655">
        <f>E2655*VLOOKUP(H2655,CURR,2)</f>
        <v>5876</v>
      </c>
      <c r="X2655" s="11">
        <f t="shared" si="251"/>
        <v>0.1152156862745098</v>
      </c>
    </row>
    <row r="2656" spans="1:2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9">
        <f t="shared" si="247"/>
        <v>8.5</v>
      </c>
      <c r="Q2656" t="s">
        <v>8322</v>
      </c>
      <c r="R2656" t="s">
        <v>8358</v>
      </c>
      <c r="S2656" s="10">
        <f t="shared" si="248"/>
        <v>42055.392662037033</v>
      </c>
      <c r="T2656" s="10">
        <f t="shared" si="249"/>
        <v>42115.350995370369</v>
      </c>
      <c r="U2656" s="9">
        <f t="shared" si="250"/>
        <v>59</v>
      </c>
      <c r="V2656">
        <f>D2656*VLOOKUP(H2656,CURR,2)</f>
        <v>100000</v>
      </c>
      <c r="W2656">
        <f>E2656*VLOOKUP(H2656,CURR,2)</f>
        <v>51</v>
      </c>
      <c r="X2656" s="11">
        <f t="shared" si="251"/>
        <v>5.1000000000000004E-4</v>
      </c>
    </row>
    <row r="2657" spans="1:2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9">
        <f t="shared" si="247"/>
        <v>73.372093023255815</v>
      </c>
      <c r="Q2657" t="s">
        <v>8322</v>
      </c>
      <c r="R2657" t="s">
        <v>8358</v>
      </c>
      <c r="S2657" s="10">
        <f t="shared" si="248"/>
        <v>42381.657951388886</v>
      </c>
      <c r="T2657" s="10">
        <f t="shared" si="249"/>
        <v>42409.624999999993</v>
      </c>
      <c r="U2657" s="9">
        <f t="shared" si="250"/>
        <v>27</v>
      </c>
      <c r="V2657">
        <f>D2657*VLOOKUP(H2657,CURR,2)</f>
        <v>15000</v>
      </c>
      <c r="W2657">
        <f>E2657*VLOOKUP(H2657,CURR,2)</f>
        <v>3155</v>
      </c>
      <c r="X2657" s="11">
        <f t="shared" si="251"/>
        <v>0.21033333333333334</v>
      </c>
    </row>
    <row r="2658" spans="1:2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9">
        <f t="shared" si="247"/>
        <v>112.86184210526316</v>
      </c>
      <c r="Q2658" t="s">
        <v>8322</v>
      </c>
      <c r="R2658" t="s">
        <v>8358</v>
      </c>
      <c r="S2658" s="10">
        <f t="shared" si="248"/>
        <v>42767.480185185188</v>
      </c>
      <c r="T2658" s="10">
        <f t="shared" si="249"/>
        <v>42806.583333333336</v>
      </c>
      <c r="U2658" s="9">
        <f t="shared" si="250"/>
        <v>39</v>
      </c>
      <c r="V2658">
        <f>D2658*VLOOKUP(H2658,CURR,2)</f>
        <v>150000</v>
      </c>
      <c r="W2658">
        <f>E2658*VLOOKUP(H2658,CURR,2)</f>
        <v>17155</v>
      </c>
      <c r="X2658" s="11">
        <f t="shared" si="251"/>
        <v>0.11436666666666667</v>
      </c>
    </row>
    <row r="2659" spans="1:2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9">
        <f t="shared" si="247"/>
        <v>95.277627118644077</v>
      </c>
      <c r="Q2659" t="s">
        <v>8322</v>
      </c>
      <c r="R2659" t="s">
        <v>8358</v>
      </c>
      <c r="S2659" s="10">
        <f t="shared" si="248"/>
        <v>42551.720520833333</v>
      </c>
      <c r="T2659" s="10">
        <f t="shared" si="249"/>
        <v>42584.854166666664</v>
      </c>
      <c r="U2659" s="9">
        <f t="shared" si="250"/>
        <v>33</v>
      </c>
      <c r="V2659">
        <f>D2659*VLOOKUP(H2659,CURR,2)</f>
        <v>30000</v>
      </c>
      <c r="W2659">
        <f>E2659*VLOOKUP(H2659,CURR,2)</f>
        <v>5621.38</v>
      </c>
      <c r="X2659" s="11">
        <f t="shared" si="251"/>
        <v>0.18737933333333334</v>
      </c>
    </row>
    <row r="2660" spans="1:2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9">
        <f t="shared" si="247"/>
        <v>22.75</v>
      </c>
      <c r="Q2660" t="s">
        <v>8322</v>
      </c>
      <c r="R2660" t="s">
        <v>8358</v>
      </c>
      <c r="S2660" s="10">
        <f t="shared" si="248"/>
        <v>42551.675856481474</v>
      </c>
      <c r="T2660" s="10">
        <f t="shared" si="249"/>
        <v>42581.675856481474</v>
      </c>
      <c r="U2660" s="9">
        <f t="shared" si="250"/>
        <v>30</v>
      </c>
      <c r="V2660">
        <f>D2660*VLOOKUP(H2660,CURR,2)</f>
        <v>98000</v>
      </c>
      <c r="W2660">
        <f>E2660*VLOOKUP(H2660,CURR,2)</f>
        <v>91</v>
      </c>
      <c r="X2660" s="11">
        <f t="shared" si="251"/>
        <v>9.2857142857142856E-4</v>
      </c>
    </row>
    <row r="2661" spans="1:2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9">
        <f t="shared" si="247"/>
        <v>133.30000000000001</v>
      </c>
      <c r="Q2661" t="s">
        <v>8322</v>
      </c>
      <c r="R2661" t="s">
        <v>8358</v>
      </c>
      <c r="S2661" s="10">
        <f t="shared" si="248"/>
        <v>42081.861226851848</v>
      </c>
      <c r="T2661" s="10">
        <f t="shared" si="249"/>
        <v>42111.861226851848</v>
      </c>
      <c r="U2661" s="9">
        <f t="shared" si="250"/>
        <v>30</v>
      </c>
      <c r="V2661">
        <f>D2661*VLOOKUP(H2661,CURR,2)</f>
        <v>49000</v>
      </c>
      <c r="W2661">
        <f>E2661*VLOOKUP(H2661,CURR,2)</f>
        <v>1333</v>
      </c>
      <c r="X2661" s="11">
        <f t="shared" si="251"/>
        <v>2.720408163265306E-2</v>
      </c>
    </row>
    <row r="2662" spans="1:2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9">
        <f t="shared" si="247"/>
        <v>3.8</v>
      </c>
      <c r="Q2662" t="s">
        <v>8322</v>
      </c>
      <c r="R2662" t="s">
        <v>8358</v>
      </c>
      <c r="S2662" s="10">
        <f t="shared" si="248"/>
        <v>42272.504837962959</v>
      </c>
      <c r="T2662" s="10">
        <f t="shared" si="249"/>
        <v>42332.546504629623</v>
      </c>
      <c r="U2662" s="9">
        <f t="shared" si="250"/>
        <v>60</v>
      </c>
      <c r="V2662">
        <f>D2662*VLOOKUP(H2662,CURR,2)</f>
        <v>20000</v>
      </c>
      <c r="W2662">
        <f>E2662*VLOOKUP(H2662,CURR,2)</f>
        <v>19</v>
      </c>
      <c r="X2662" s="11">
        <f t="shared" si="251"/>
        <v>9.5E-4</v>
      </c>
    </row>
    <row r="2663" spans="1:2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9">
        <f t="shared" si="247"/>
        <v>85.75</v>
      </c>
      <c r="Q2663" t="s">
        <v>8322</v>
      </c>
      <c r="R2663" t="s">
        <v>8359</v>
      </c>
      <c r="S2663" s="10">
        <f t="shared" si="248"/>
        <v>41542.750115740739</v>
      </c>
      <c r="T2663" s="10">
        <f t="shared" si="249"/>
        <v>41572.750115740739</v>
      </c>
      <c r="U2663" s="9">
        <f t="shared" si="250"/>
        <v>30</v>
      </c>
      <c r="V2663">
        <f>D2663*VLOOKUP(H2663,CURR,2)</f>
        <v>5000</v>
      </c>
      <c r="W2663">
        <f>E2663*VLOOKUP(H2663,CURR,2)</f>
        <v>5145</v>
      </c>
      <c r="X2663" s="11">
        <f t="shared" si="251"/>
        <v>1.0289999999999999</v>
      </c>
    </row>
    <row r="2664" spans="1:2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9">
        <f t="shared" si="247"/>
        <v>267</v>
      </c>
      <c r="Q2664" t="s">
        <v>8322</v>
      </c>
      <c r="R2664" t="s">
        <v>8359</v>
      </c>
      <c r="S2664" s="10">
        <f t="shared" si="248"/>
        <v>42207.538344907407</v>
      </c>
      <c r="T2664" s="10">
        <f t="shared" si="249"/>
        <v>42237.538344907407</v>
      </c>
      <c r="U2664" s="9">
        <f t="shared" si="250"/>
        <v>30</v>
      </c>
      <c r="V2664">
        <f>D2664*VLOOKUP(H2664,CURR,2)</f>
        <v>20000</v>
      </c>
      <c r="W2664">
        <f>E2664*VLOOKUP(H2664,CURR,2)</f>
        <v>21360</v>
      </c>
      <c r="X2664" s="11">
        <f t="shared" si="251"/>
        <v>1.0680000000000001</v>
      </c>
    </row>
    <row r="2665" spans="1:2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9">
        <f t="shared" si="247"/>
        <v>373.55803571428572</v>
      </c>
      <c r="Q2665" t="s">
        <v>8322</v>
      </c>
      <c r="R2665" t="s">
        <v>8359</v>
      </c>
      <c r="S2665" s="10">
        <f t="shared" si="248"/>
        <v>42222.41443287037</v>
      </c>
      <c r="T2665" s="10">
        <f t="shared" si="249"/>
        <v>42251.416666666664</v>
      </c>
      <c r="U2665" s="9">
        <f t="shared" si="250"/>
        <v>29</v>
      </c>
      <c r="V2665">
        <f>D2665*VLOOKUP(H2665,CURR,2)</f>
        <v>15200</v>
      </c>
      <c r="W2665">
        <f>E2665*VLOOKUP(H2665,CURR,2)</f>
        <v>15898.630000000001</v>
      </c>
      <c r="X2665" s="11">
        <f t="shared" si="251"/>
        <v>1.0459625000000001</v>
      </c>
    </row>
    <row r="2666" spans="1:2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9">
        <f t="shared" si="247"/>
        <v>174.03846153846155</v>
      </c>
      <c r="Q2666" t="s">
        <v>8322</v>
      </c>
      <c r="R2666" t="s">
        <v>8359</v>
      </c>
      <c r="S2666" s="10">
        <f t="shared" si="248"/>
        <v>42312.817094907405</v>
      </c>
      <c r="T2666" s="10">
        <f t="shared" si="249"/>
        <v>42347.082638888889</v>
      </c>
      <c r="U2666" s="9">
        <f t="shared" si="250"/>
        <v>34</v>
      </c>
      <c r="V2666">
        <f>D2666*VLOOKUP(H2666,CURR,2)</f>
        <v>17500</v>
      </c>
      <c r="W2666">
        <f>E2666*VLOOKUP(H2666,CURR,2)</f>
        <v>18100</v>
      </c>
      <c r="X2666" s="11">
        <f t="shared" si="251"/>
        <v>1.0342857142857143</v>
      </c>
    </row>
    <row r="2667" spans="1:2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9">
        <f t="shared" si="247"/>
        <v>93.695652173913047</v>
      </c>
      <c r="Q2667" t="s">
        <v>8322</v>
      </c>
      <c r="R2667" t="s">
        <v>8359</v>
      </c>
      <c r="S2667" s="10">
        <f t="shared" si="248"/>
        <v>42083.687199074069</v>
      </c>
      <c r="T2667" s="10">
        <f t="shared" si="249"/>
        <v>42128.687199074069</v>
      </c>
      <c r="U2667" s="9">
        <f t="shared" si="250"/>
        <v>45</v>
      </c>
      <c r="V2667">
        <f>D2667*VLOOKUP(H2667,CURR,2)</f>
        <v>3500</v>
      </c>
      <c r="W2667">
        <f>E2667*VLOOKUP(H2667,CURR,2)</f>
        <v>4310</v>
      </c>
      <c r="X2667" s="11">
        <f t="shared" si="251"/>
        <v>1.2314285714285715</v>
      </c>
    </row>
    <row r="2668" spans="1:2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9">
        <f t="shared" si="247"/>
        <v>77.327718446601949</v>
      </c>
      <c r="Q2668" t="s">
        <v>8322</v>
      </c>
      <c r="R2668" t="s">
        <v>8359</v>
      </c>
      <c r="S2668" s="10">
        <f t="shared" si="248"/>
        <v>42235.55600694444</v>
      </c>
      <c r="T2668" s="10">
        <f t="shared" si="249"/>
        <v>42272.666666666664</v>
      </c>
      <c r="U2668" s="9">
        <f t="shared" si="250"/>
        <v>37</v>
      </c>
      <c r="V2668">
        <f>D2668*VLOOKUP(H2668,CURR,2)</f>
        <v>10000</v>
      </c>
      <c r="W2668">
        <f>E2668*VLOOKUP(H2668,CURR,2)</f>
        <v>15929.51</v>
      </c>
      <c r="X2668" s="11">
        <f t="shared" si="251"/>
        <v>1.592951</v>
      </c>
    </row>
    <row r="2669" spans="1:2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9">
        <f t="shared" si="247"/>
        <v>92.222222222222229</v>
      </c>
      <c r="Q2669" t="s">
        <v>8322</v>
      </c>
      <c r="R2669" t="s">
        <v>8359</v>
      </c>
      <c r="S2669" s="10">
        <f t="shared" si="248"/>
        <v>42380.717777777776</v>
      </c>
      <c r="T2669" s="10">
        <f t="shared" si="249"/>
        <v>42410.717777777776</v>
      </c>
      <c r="U2669" s="9">
        <f t="shared" si="250"/>
        <v>30</v>
      </c>
      <c r="V2669">
        <f>D2669*VLOOKUP(H2669,CURR,2)</f>
        <v>1500</v>
      </c>
      <c r="W2669">
        <f>E2669*VLOOKUP(H2669,CURR,2)</f>
        <v>1660</v>
      </c>
      <c r="X2669" s="11">
        <f t="shared" si="251"/>
        <v>1.1066666666666667</v>
      </c>
    </row>
    <row r="2670" spans="1:2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9">
        <f t="shared" si="247"/>
        <v>60.964285714285715</v>
      </c>
      <c r="Q2670" t="s">
        <v>8322</v>
      </c>
      <c r="R2670" t="s">
        <v>8359</v>
      </c>
      <c r="S2670" s="10">
        <f t="shared" si="248"/>
        <v>42275.380381944444</v>
      </c>
      <c r="T2670" s="10">
        <f t="shared" si="249"/>
        <v>42317.397222222215</v>
      </c>
      <c r="U2670" s="9">
        <f t="shared" si="250"/>
        <v>42</v>
      </c>
      <c r="V2670">
        <f>D2670*VLOOKUP(H2670,CURR,2)</f>
        <v>760</v>
      </c>
      <c r="W2670">
        <f>E2670*VLOOKUP(H2670,CURR,2)</f>
        <v>1297.32</v>
      </c>
      <c r="X2670" s="11">
        <f t="shared" si="251"/>
        <v>1.7069999999999999</v>
      </c>
    </row>
    <row r="2671" spans="1:2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9">
        <f t="shared" si="247"/>
        <v>91</v>
      </c>
      <c r="Q2671" t="s">
        <v>8322</v>
      </c>
      <c r="R2671" t="s">
        <v>8359</v>
      </c>
      <c r="S2671" s="10">
        <f t="shared" si="248"/>
        <v>42318.827499999992</v>
      </c>
      <c r="T2671" s="10">
        <f t="shared" si="249"/>
        <v>42378.827499999992</v>
      </c>
      <c r="U2671" s="9">
        <f t="shared" si="250"/>
        <v>60</v>
      </c>
      <c r="V2671">
        <f>D2671*VLOOKUP(H2671,CURR,2)</f>
        <v>800</v>
      </c>
      <c r="W2671">
        <f>E2671*VLOOKUP(H2671,CURR,2)</f>
        <v>1001</v>
      </c>
      <c r="X2671" s="11">
        <f t="shared" si="251"/>
        <v>1.25125</v>
      </c>
    </row>
    <row r="2672" spans="1:2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9">
        <f t="shared" si="247"/>
        <v>41.583333333333336</v>
      </c>
      <c r="Q2672" t="s">
        <v>8322</v>
      </c>
      <c r="R2672" t="s">
        <v>8359</v>
      </c>
      <c r="S2672" s="10">
        <f t="shared" si="248"/>
        <v>41820.812268518515</v>
      </c>
      <c r="T2672" s="10">
        <f t="shared" si="249"/>
        <v>41848.812268518515</v>
      </c>
      <c r="U2672" s="9">
        <f t="shared" si="250"/>
        <v>28</v>
      </c>
      <c r="V2672">
        <f>D2672*VLOOKUP(H2672,CURR,2)</f>
        <v>27999.360000000001</v>
      </c>
      <c r="W2672">
        <f>E2672*VLOOKUP(H2672,CURR,2)</f>
        <v>1796.3999999999999</v>
      </c>
      <c r="X2672" s="11">
        <f t="shared" si="251"/>
        <v>6.4158609339642042E-2</v>
      </c>
    </row>
    <row r="2673" spans="1:2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9">
        <f t="shared" si="247"/>
        <v>33.761904761904759</v>
      </c>
      <c r="Q2673" t="s">
        <v>8322</v>
      </c>
      <c r="R2673" t="s">
        <v>8359</v>
      </c>
      <c r="S2673" s="10">
        <f t="shared" si="248"/>
        <v>41962.54069444444</v>
      </c>
      <c r="T2673" s="10">
        <f t="shared" si="249"/>
        <v>41992.609722222223</v>
      </c>
      <c r="U2673" s="9">
        <f t="shared" si="250"/>
        <v>30</v>
      </c>
      <c r="V2673">
        <f>D2673*VLOOKUP(H2673,CURR,2)</f>
        <v>25000</v>
      </c>
      <c r="W2673">
        <f>E2673*VLOOKUP(H2673,CURR,2)</f>
        <v>2836</v>
      </c>
      <c r="X2673" s="11">
        <f t="shared" si="251"/>
        <v>0.11344</v>
      </c>
    </row>
    <row r="2674" spans="1:2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9">
        <f t="shared" si="247"/>
        <v>70.61702127659575</v>
      </c>
      <c r="Q2674" t="s">
        <v>8322</v>
      </c>
      <c r="R2674" t="s">
        <v>8359</v>
      </c>
      <c r="S2674" s="10">
        <f t="shared" si="248"/>
        <v>42344.675810185181</v>
      </c>
      <c r="T2674" s="10">
        <f t="shared" si="249"/>
        <v>42366.041666666664</v>
      </c>
      <c r="U2674" s="9">
        <f t="shared" si="250"/>
        <v>21</v>
      </c>
      <c r="V2674">
        <f>D2674*VLOOKUP(H2674,CURR,2)</f>
        <v>10000</v>
      </c>
      <c r="W2674">
        <f>E2674*VLOOKUP(H2674,CURR,2)</f>
        <v>3319</v>
      </c>
      <c r="X2674" s="11">
        <f t="shared" si="251"/>
        <v>0.33189999999999997</v>
      </c>
    </row>
    <row r="2675" spans="1:2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9">
        <f t="shared" si="247"/>
        <v>167.15151515151516</v>
      </c>
      <c r="Q2675" t="s">
        <v>8322</v>
      </c>
      <c r="R2675" t="s">
        <v>8359</v>
      </c>
      <c r="S2675" s="10">
        <f t="shared" si="248"/>
        <v>41912.333321759259</v>
      </c>
      <c r="T2675" s="10">
        <f t="shared" si="249"/>
        <v>41941.739583333328</v>
      </c>
      <c r="U2675" s="9">
        <f t="shared" si="250"/>
        <v>29</v>
      </c>
      <c r="V2675">
        <f>D2675*VLOOKUP(H2675,CURR,2)</f>
        <v>40000</v>
      </c>
      <c r="W2675">
        <f>E2675*VLOOKUP(H2675,CURR,2)</f>
        <v>11032</v>
      </c>
      <c r="X2675" s="11">
        <f t="shared" si="251"/>
        <v>0.27579999999999999</v>
      </c>
    </row>
    <row r="2676" spans="1:2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9">
        <f t="shared" si="247"/>
        <v>128.61988304093566</v>
      </c>
      <c r="Q2676" t="s">
        <v>8322</v>
      </c>
      <c r="R2676" t="s">
        <v>8359</v>
      </c>
      <c r="S2676" s="10">
        <f t="shared" si="248"/>
        <v>42529.424421296295</v>
      </c>
      <c r="T2676" s="10">
        <f t="shared" si="249"/>
        <v>42555.999305555553</v>
      </c>
      <c r="U2676" s="9">
        <f t="shared" si="250"/>
        <v>26</v>
      </c>
      <c r="V2676">
        <f>D2676*VLOOKUP(H2676,CURR,2)</f>
        <v>35000</v>
      </c>
      <c r="W2676">
        <f>E2676*VLOOKUP(H2676,CURR,2)</f>
        <v>21994</v>
      </c>
      <c r="X2676" s="11">
        <f t="shared" si="251"/>
        <v>0.62839999999999996</v>
      </c>
    </row>
    <row r="2677" spans="1:2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9">
        <f t="shared" si="247"/>
        <v>65.41379310344827</v>
      </c>
      <c r="Q2677" t="s">
        <v>8322</v>
      </c>
      <c r="R2677" t="s">
        <v>8359</v>
      </c>
      <c r="S2677" s="10">
        <f t="shared" si="248"/>
        <v>41923.649178240739</v>
      </c>
      <c r="T2677" s="10">
        <f t="shared" si="249"/>
        <v>41953.690844907404</v>
      </c>
      <c r="U2677" s="9">
        <f t="shared" si="250"/>
        <v>30</v>
      </c>
      <c r="V2677">
        <f>D2677*VLOOKUP(H2677,CURR,2)</f>
        <v>25000</v>
      </c>
      <c r="W2677">
        <f>E2677*VLOOKUP(H2677,CURR,2)</f>
        <v>1897</v>
      </c>
      <c r="X2677" s="11">
        <f t="shared" si="251"/>
        <v>7.5880000000000003E-2</v>
      </c>
    </row>
    <row r="2678" spans="1:2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9">
        <f t="shared" si="247"/>
        <v>117.55555555555556</v>
      </c>
      <c r="Q2678" t="s">
        <v>8322</v>
      </c>
      <c r="R2678" t="s">
        <v>8359</v>
      </c>
      <c r="S2678" s="10">
        <f t="shared" si="248"/>
        <v>42482.416365740741</v>
      </c>
      <c r="T2678" s="10">
        <f t="shared" si="249"/>
        <v>42512.416365740741</v>
      </c>
      <c r="U2678" s="9">
        <f t="shared" si="250"/>
        <v>30</v>
      </c>
      <c r="V2678">
        <f>D2678*VLOOKUP(H2678,CURR,2)</f>
        <v>1596</v>
      </c>
      <c r="W2678">
        <f>E2678*VLOOKUP(H2678,CURR,2)</f>
        <v>804.08</v>
      </c>
      <c r="X2678" s="11">
        <f t="shared" si="251"/>
        <v>0.50380952380952382</v>
      </c>
    </row>
    <row r="2679" spans="1:2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9">
        <f t="shared" si="247"/>
        <v>126.48148148148148</v>
      </c>
      <c r="Q2679" t="s">
        <v>8322</v>
      </c>
      <c r="R2679" t="s">
        <v>8359</v>
      </c>
      <c r="S2679" s="10">
        <f t="shared" si="248"/>
        <v>41792.821099537039</v>
      </c>
      <c r="T2679" s="10">
        <f t="shared" si="249"/>
        <v>41822.821099537039</v>
      </c>
      <c r="U2679" s="9">
        <f t="shared" si="250"/>
        <v>30</v>
      </c>
      <c r="V2679">
        <f>D2679*VLOOKUP(H2679,CURR,2)</f>
        <v>19500</v>
      </c>
      <c r="W2679">
        <f>E2679*VLOOKUP(H2679,CURR,2)</f>
        <v>3415</v>
      </c>
      <c r="X2679" s="11">
        <f t="shared" si="251"/>
        <v>0.17512820512820512</v>
      </c>
    </row>
    <row r="2680" spans="1:2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9">
        <f t="shared" si="247"/>
        <v>550</v>
      </c>
      <c r="Q2680" t="s">
        <v>8322</v>
      </c>
      <c r="R2680" t="s">
        <v>8359</v>
      </c>
      <c r="S2680" s="10">
        <f t="shared" si="248"/>
        <v>42241.589872685181</v>
      </c>
      <c r="T2680" s="10">
        <f t="shared" si="249"/>
        <v>42271.589872685181</v>
      </c>
      <c r="U2680" s="9">
        <f t="shared" si="250"/>
        <v>30</v>
      </c>
      <c r="V2680">
        <f>D2680*VLOOKUP(H2680,CURR,2)</f>
        <v>9040000</v>
      </c>
      <c r="W2680">
        <f>E2680*VLOOKUP(H2680,CURR,2)</f>
        <v>1242.9999999999998</v>
      </c>
      <c r="X2680" s="11">
        <f t="shared" si="251"/>
        <v>1.3749999999999998E-4</v>
      </c>
    </row>
    <row r="2681" spans="1:2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9">
        <f t="shared" si="247"/>
        <v>44</v>
      </c>
      <c r="Q2681" t="s">
        <v>8322</v>
      </c>
      <c r="R2681" t="s">
        <v>8359</v>
      </c>
      <c r="S2681" s="10">
        <f t="shared" si="248"/>
        <v>42032.792754629627</v>
      </c>
      <c r="T2681" s="10">
        <f t="shared" si="249"/>
        <v>42062.792754629627</v>
      </c>
      <c r="U2681" s="9">
        <f t="shared" si="250"/>
        <v>30</v>
      </c>
      <c r="V2681">
        <f>D2681*VLOOKUP(H2681,CURR,2)</f>
        <v>40000</v>
      </c>
      <c r="W2681">
        <f>E2681*VLOOKUP(H2681,CURR,2)</f>
        <v>132</v>
      </c>
      <c r="X2681" s="11">
        <f t="shared" si="251"/>
        <v>3.3E-3</v>
      </c>
    </row>
    <row r="2682" spans="1:2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9">
        <f t="shared" si="247"/>
        <v>69</v>
      </c>
      <c r="Q2682" t="s">
        <v>8322</v>
      </c>
      <c r="R2682" t="s">
        <v>8359</v>
      </c>
      <c r="S2682" s="10">
        <f t="shared" si="248"/>
        <v>42436.003368055557</v>
      </c>
      <c r="T2682" s="10">
        <f t="shared" si="249"/>
        <v>42465.961701388886</v>
      </c>
      <c r="U2682" s="9">
        <f t="shared" si="250"/>
        <v>29</v>
      </c>
      <c r="V2682">
        <f>D2682*VLOOKUP(H2682,CURR,2)</f>
        <v>36160</v>
      </c>
      <c r="W2682">
        <f>E2682*VLOOKUP(H2682,CURR,2)</f>
        <v>311.88</v>
      </c>
      <c r="X2682" s="11">
        <f t="shared" si="251"/>
        <v>8.6250000000000007E-3</v>
      </c>
    </row>
    <row r="2683" spans="1:2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9">
        <f t="shared" si="247"/>
        <v>27.5</v>
      </c>
      <c r="Q2683" t="s">
        <v>8339</v>
      </c>
      <c r="R2683" t="s">
        <v>8340</v>
      </c>
      <c r="S2683" s="10">
        <f t="shared" si="248"/>
        <v>41805.686921296292</v>
      </c>
      <c r="T2683" s="10">
        <f t="shared" si="249"/>
        <v>41830.686921296292</v>
      </c>
      <c r="U2683" s="9">
        <f t="shared" si="250"/>
        <v>25</v>
      </c>
      <c r="V2683">
        <f>D2683*VLOOKUP(H2683,CURR,2)</f>
        <v>8000</v>
      </c>
      <c r="W2683">
        <f>E2683*VLOOKUP(H2683,CURR,2)</f>
        <v>55</v>
      </c>
      <c r="X2683" s="11">
        <f t="shared" si="251"/>
        <v>6.875E-3</v>
      </c>
    </row>
    <row r="2684" spans="1:2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9">
        <f t="shared" si="247"/>
        <v>84.9</v>
      </c>
      <c r="Q2684" t="s">
        <v>8339</v>
      </c>
      <c r="R2684" t="s">
        <v>8340</v>
      </c>
      <c r="S2684" s="10">
        <f t="shared" si="248"/>
        <v>41932.663657407407</v>
      </c>
      <c r="T2684" s="10">
        <f t="shared" si="249"/>
        <v>41965.040972222218</v>
      </c>
      <c r="U2684" s="9">
        <f t="shared" si="250"/>
        <v>32</v>
      </c>
      <c r="V2684">
        <f>D2684*VLOOKUP(H2684,CURR,2)</f>
        <v>6000</v>
      </c>
      <c r="W2684">
        <f>E2684*VLOOKUP(H2684,CURR,2)</f>
        <v>1698</v>
      </c>
      <c r="X2684" s="11">
        <f t="shared" si="251"/>
        <v>0.28299999999999997</v>
      </c>
    </row>
    <row r="2685" spans="1:2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9">
        <f t="shared" si="247"/>
        <v>12</v>
      </c>
      <c r="Q2685" t="s">
        <v>8339</v>
      </c>
      <c r="R2685" t="s">
        <v>8340</v>
      </c>
      <c r="S2685" s="10">
        <f t="shared" si="248"/>
        <v>42034.546759259254</v>
      </c>
      <c r="T2685" s="10">
        <f t="shared" si="249"/>
        <v>42064.546759259254</v>
      </c>
      <c r="U2685" s="9">
        <f t="shared" si="250"/>
        <v>30</v>
      </c>
      <c r="V2685">
        <f>D2685*VLOOKUP(H2685,CURR,2)</f>
        <v>15000</v>
      </c>
      <c r="W2685">
        <f>E2685*VLOOKUP(H2685,CURR,2)</f>
        <v>36</v>
      </c>
      <c r="X2685" s="11">
        <f t="shared" si="251"/>
        <v>2.3999999999999998E-3</v>
      </c>
    </row>
    <row r="2686" spans="1:2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9">
        <f t="shared" si="247"/>
        <v>200</v>
      </c>
      <c r="Q2686" t="s">
        <v>8339</v>
      </c>
      <c r="R2686" t="s">
        <v>8340</v>
      </c>
      <c r="S2686" s="10">
        <f t="shared" si="248"/>
        <v>41820.706307870372</v>
      </c>
      <c r="T2686" s="10">
        <f t="shared" si="249"/>
        <v>41860.706307870372</v>
      </c>
      <c r="U2686" s="9">
        <f t="shared" si="250"/>
        <v>40</v>
      </c>
      <c r="V2686">
        <f>D2686*VLOOKUP(H2686,CURR,2)</f>
        <v>70000</v>
      </c>
      <c r="W2686">
        <f>E2686*VLOOKUP(H2686,CURR,2)</f>
        <v>800</v>
      </c>
      <c r="X2686" s="11">
        <f t="shared" si="251"/>
        <v>1.1428571428571429E-2</v>
      </c>
    </row>
    <row r="2687" spans="1:2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9">
        <f t="shared" si="247"/>
        <v>10</v>
      </c>
      <c r="Q2687" t="s">
        <v>8339</v>
      </c>
      <c r="R2687" t="s">
        <v>8340</v>
      </c>
      <c r="S2687" s="10">
        <f t="shared" si="248"/>
        <v>42061.487615740734</v>
      </c>
      <c r="T2687" s="10">
        <f t="shared" si="249"/>
        <v>42121.44594907407</v>
      </c>
      <c r="U2687" s="9">
        <f t="shared" si="250"/>
        <v>59</v>
      </c>
      <c r="V2687">
        <f>D2687*VLOOKUP(H2687,CURR,2)</f>
        <v>50000</v>
      </c>
      <c r="W2687">
        <f>E2687*VLOOKUP(H2687,CURR,2)</f>
        <v>10</v>
      </c>
      <c r="X2687" s="11">
        <f t="shared" si="251"/>
        <v>2.0000000000000001E-4</v>
      </c>
    </row>
    <row r="2688" spans="1:2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 t="e">
        <f t="shared" si="247"/>
        <v>#DIV/0!</v>
      </c>
      <c r="Q2688" t="s">
        <v>8339</v>
      </c>
      <c r="R2688" t="s">
        <v>8340</v>
      </c>
      <c r="S2688" s="10">
        <f t="shared" si="248"/>
        <v>41892.766469907401</v>
      </c>
      <c r="T2688" s="10">
        <f t="shared" si="249"/>
        <v>41912.766469907401</v>
      </c>
      <c r="U2688" s="9">
        <f t="shared" si="250"/>
        <v>20</v>
      </c>
      <c r="V2688">
        <f>D2688*VLOOKUP(H2688,CURR,2)</f>
        <v>30000</v>
      </c>
      <c r="W2688">
        <f>E2688*VLOOKUP(H2688,CURR,2)</f>
        <v>0</v>
      </c>
      <c r="X2688" s="11">
        <f t="shared" si="251"/>
        <v>0</v>
      </c>
    </row>
    <row r="2689" spans="1:2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 t="e">
        <f t="shared" si="247"/>
        <v>#DIV/0!</v>
      </c>
      <c r="Q2689" t="s">
        <v>8339</v>
      </c>
      <c r="R2689" t="s">
        <v>8340</v>
      </c>
      <c r="S2689" s="10">
        <f t="shared" si="248"/>
        <v>42154.431921296295</v>
      </c>
      <c r="T2689" s="10">
        <f t="shared" si="249"/>
        <v>42184.431921296295</v>
      </c>
      <c r="U2689" s="9">
        <f t="shared" si="250"/>
        <v>30</v>
      </c>
      <c r="V2689">
        <f>D2689*VLOOKUP(H2689,CURR,2)</f>
        <v>15000</v>
      </c>
      <c r="W2689">
        <f>E2689*VLOOKUP(H2689,CURR,2)</f>
        <v>0</v>
      </c>
      <c r="X2689" s="11">
        <f t="shared" si="251"/>
        <v>0</v>
      </c>
    </row>
    <row r="2690" spans="1:2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9">
        <f t="shared" si="247"/>
        <v>5.2857142857142856</v>
      </c>
      <c r="Q2690" t="s">
        <v>8339</v>
      </c>
      <c r="R2690" t="s">
        <v>8340</v>
      </c>
      <c r="S2690" s="10">
        <f t="shared" si="248"/>
        <v>42027.910532407404</v>
      </c>
      <c r="T2690" s="10">
        <f t="shared" si="249"/>
        <v>42058.916666666664</v>
      </c>
      <c r="U2690" s="9">
        <f t="shared" si="250"/>
        <v>31</v>
      </c>
      <c r="V2690">
        <f>D2690*VLOOKUP(H2690,CURR,2)</f>
        <v>50000</v>
      </c>
      <c r="W2690">
        <f>E2690*VLOOKUP(H2690,CURR,2)</f>
        <v>74</v>
      </c>
      <c r="X2690" s="11">
        <f t="shared" si="251"/>
        <v>1.48E-3</v>
      </c>
    </row>
    <row r="2691" spans="1:2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E2691/D2691*100</f>
        <v>2.8571428571428571E-3</v>
      </c>
      <c r="P2691" s="9">
        <f t="shared" ref="P2691:P2754" si="253">E2691/L2691</f>
        <v>1</v>
      </c>
      <c r="Q2691" t="s">
        <v>8339</v>
      </c>
      <c r="R2691" t="s">
        <v>8340</v>
      </c>
      <c r="S2691" s="10">
        <f t="shared" ref="S2691:S2754" si="254">(J2691/86400)+25569+(-5/24)</f>
        <v>42551.75335648148</v>
      </c>
      <c r="T2691" s="10">
        <f t="shared" ref="T2691:T2754" si="255">(I2691/86400)+25569+(-5/24)</f>
        <v>42581.75335648148</v>
      </c>
      <c r="U2691" s="9">
        <f t="shared" ref="U2691:U2754" si="256">INT(T2691-S2691)</f>
        <v>30</v>
      </c>
      <c r="V2691">
        <f>D2691*VLOOKUP(H2691,CURR,2)</f>
        <v>35000</v>
      </c>
      <c r="W2691">
        <f>E2691*VLOOKUP(H2691,CURR,2)</f>
        <v>1</v>
      </c>
      <c r="X2691" s="11">
        <f t="shared" ref="X2691:X2754" si="257">W2691/V2691</f>
        <v>2.8571428571428571E-5</v>
      </c>
    </row>
    <row r="2692" spans="1:2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9">
        <f t="shared" si="253"/>
        <v>72.762711864406782</v>
      </c>
      <c r="Q2692" t="s">
        <v>8339</v>
      </c>
      <c r="R2692" t="s">
        <v>8340</v>
      </c>
      <c r="S2692" s="10">
        <f t="shared" si="254"/>
        <v>42112.89671296296</v>
      </c>
      <c r="T2692" s="10">
        <f t="shared" si="255"/>
        <v>42157.89671296296</v>
      </c>
      <c r="U2692" s="9">
        <f t="shared" si="256"/>
        <v>45</v>
      </c>
      <c r="V2692">
        <f>D2692*VLOOKUP(H2692,CURR,2)</f>
        <v>80000</v>
      </c>
      <c r="W2692">
        <f>E2692*VLOOKUP(H2692,CURR,2)</f>
        <v>8586</v>
      </c>
      <c r="X2692" s="11">
        <f t="shared" si="257"/>
        <v>0.107325</v>
      </c>
    </row>
    <row r="2693" spans="1:2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9">
        <f t="shared" si="253"/>
        <v>17.5</v>
      </c>
      <c r="Q2693" t="s">
        <v>8339</v>
      </c>
      <c r="R2693" t="s">
        <v>8340</v>
      </c>
      <c r="S2693" s="10">
        <f t="shared" si="254"/>
        <v>42089.515706018516</v>
      </c>
      <c r="T2693" s="10">
        <f t="shared" si="255"/>
        <v>42134.515706018516</v>
      </c>
      <c r="U2693" s="9">
        <f t="shared" si="256"/>
        <v>45</v>
      </c>
      <c r="V2693">
        <f>D2693*VLOOKUP(H2693,CURR,2)</f>
        <v>49400</v>
      </c>
      <c r="W2693">
        <f>E2693*VLOOKUP(H2693,CURR,2)</f>
        <v>26.6</v>
      </c>
      <c r="X2693" s="11">
        <f t="shared" si="257"/>
        <v>5.3846153846153844E-4</v>
      </c>
    </row>
    <row r="2694" spans="1:2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9">
        <f t="shared" si="253"/>
        <v>25</v>
      </c>
      <c r="Q2694" t="s">
        <v>8339</v>
      </c>
      <c r="R2694" t="s">
        <v>8340</v>
      </c>
      <c r="S2694" s="10">
        <f t="shared" si="254"/>
        <v>42058.125694444439</v>
      </c>
      <c r="T2694" s="10">
        <f t="shared" si="255"/>
        <v>42088.084027777775</v>
      </c>
      <c r="U2694" s="9">
        <f t="shared" si="256"/>
        <v>29</v>
      </c>
      <c r="V2694">
        <f>D2694*VLOOKUP(H2694,CURR,2)</f>
        <v>3500</v>
      </c>
      <c r="W2694">
        <f>E2694*VLOOKUP(H2694,CURR,2)</f>
        <v>25</v>
      </c>
      <c r="X2694" s="11">
        <f t="shared" si="257"/>
        <v>7.1428571428571426E-3</v>
      </c>
    </row>
    <row r="2695" spans="1:2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9">
        <f t="shared" si="253"/>
        <v>13.333333333333334</v>
      </c>
      <c r="Q2695" t="s">
        <v>8339</v>
      </c>
      <c r="R2695" t="s">
        <v>8340</v>
      </c>
      <c r="S2695" s="10">
        <f t="shared" si="254"/>
        <v>41833.930162037032</v>
      </c>
      <c r="T2695" s="10">
        <f t="shared" si="255"/>
        <v>41863.930162037032</v>
      </c>
      <c r="U2695" s="9">
        <f t="shared" si="256"/>
        <v>30</v>
      </c>
      <c r="V2695">
        <f>D2695*VLOOKUP(H2695,CURR,2)</f>
        <v>5000</v>
      </c>
      <c r="W2695">
        <f>E2695*VLOOKUP(H2695,CURR,2)</f>
        <v>40</v>
      </c>
      <c r="X2695" s="11">
        <f t="shared" si="257"/>
        <v>8.0000000000000002E-3</v>
      </c>
    </row>
    <row r="2696" spans="1:2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9">
        <f t="shared" si="253"/>
        <v>1</v>
      </c>
      <c r="Q2696" t="s">
        <v>8339</v>
      </c>
      <c r="R2696" t="s">
        <v>8340</v>
      </c>
      <c r="S2696" s="10">
        <f t="shared" si="254"/>
        <v>41877.932164351849</v>
      </c>
      <c r="T2696" s="10">
        <f t="shared" si="255"/>
        <v>41907.932164351849</v>
      </c>
      <c r="U2696" s="9">
        <f t="shared" si="256"/>
        <v>30</v>
      </c>
      <c r="V2696">
        <f>D2696*VLOOKUP(H2696,CURR,2)</f>
        <v>30000</v>
      </c>
      <c r="W2696">
        <f>E2696*VLOOKUP(H2696,CURR,2)</f>
        <v>1</v>
      </c>
      <c r="X2696" s="11">
        <f t="shared" si="257"/>
        <v>3.3333333333333335E-5</v>
      </c>
    </row>
    <row r="2697" spans="1:2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9">
        <f t="shared" si="253"/>
        <v>23.666666666666668</v>
      </c>
      <c r="Q2697" t="s">
        <v>8339</v>
      </c>
      <c r="R2697" t="s">
        <v>8340</v>
      </c>
      <c r="S2697" s="10">
        <f t="shared" si="254"/>
        <v>42047.973587962959</v>
      </c>
      <c r="T2697" s="10">
        <f t="shared" si="255"/>
        <v>42107.931921296295</v>
      </c>
      <c r="U2697" s="9">
        <f t="shared" si="256"/>
        <v>59</v>
      </c>
      <c r="V2697">
        <f>D2697*VLOOKUP(H2697,CURR,2)</f>
        <v>15000</v>
      </c>
      <c r="W2697">
        <f>E2697*VLOOKUP(H2697,CURR,2)</f>
        <v>71</v>
      </c>
      <c r="X2697" s="11">
        <f t="shared" si="257"/>
        <v>4.7333333333333333E-3</v>
      </c>
    </row>
    <row r="2698" spans="1:2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9">
        <f t="shared" si="253"/>
        <v>89.21052631578948</v>
      </c>
      <c r="Q2698" t="s">
        <v>8339</v>
      </c>
      <c r="R2698" t="s">
        <v>8340</v>
      </c>
      <c r="S2698" s="10">
        <f t="shared" si="254"/>
        <v>41964.636111111111</v>
      </c>
      <c r="T2698" s="10">
        <f t="shared" si="255"/>
        <v>41998.636111111111</v>
      </c>
      <c r="U2698" s="9">
        <f t="shared" si="256"/>
        <v>34</v>
      </c>
      <c r="V2698">
        <f>D2698*VLOOKUP(H2698,CURR,2)</f>
        <v>60000</v>
      </c>
      <c r="W2698">
        <f>E2698*VLOOKUP(H2698,CURR,2)</f>
        <v>3390</v>
      </c>
      <c r="X2698" s="11">
        <f t="shared" si="257"/>
        <v>5.6500000000000002E-2</v>
      </c>
    </row>
    <row r="2699" spans="1:2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9">
        <f t="shared" si="253"/>
        <v>116.55769230769231</v>
      </c>
      <c r="Q2699" t="s">
        <v>8339</v>
      </c>
      <c r="R2699" t="s">
        <v>8340</v>
      </c>
      <c r="S2699" s="10">
        <f t="shared" si="254"/>
        <v>42187.731747685182</v>
      </c>
      <c r="T2699" s="10">
        <f t="shared" si="255"/>
        <v>42218.708333333336</v>
      </c>
      <c r="U2699" s="9">
        <f t="shared" si="256"/>
        <v>30</v>
      </c>
      <c r="V2699">
        <f>D2699*VLOOKUP(H2699,CURR,2)</f>
        <v>23000</v>
      </c>
      <c r="W2699">
        <f>E2699*VLOOKUP(H2699,CURR,2)</f>
        <v>6061</v>
      </c>
      <c r="X2699" s="11">
        <f t="shared" si="257"/>
        <v>0.26352173913043481</v>
      </c>
    </row>
    <row r="2700" spans="1:2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9">
        <f t="shared" si="253"/>
        <v>13.005000000000001</v>
      </c>
      <c r="Q2700" t="s">
        <v>8339</v>
      </c>
      <c r="R2700" t="s">
        <v>8340</v>
      </c>
      <c r="S2700" s="10">
        <f t="shared" si="254"/>
        <v>41787.689907407403</v>
      </c>
      <c r="T2700" s="10">
        <f t="shared" si="255"/>
        <v>41817.689907407403</v>
      </c>
      <c r="U2700" s="9">
        <f t="shared" si="256"/>
        <v>30</v>
      </c>
      <c r="V2700">
        <f>D2700*VLOOKUP(H2700,CURR,2)</f>
        <v>8000</v>
      </c>
      <c r="W2700">
        <f>E2700*VLOOKUP(H2700,CURR,2)</f>
        <v>26.01</v>
      </c>
      <c r="X2700" s="11">
        <f t="shared" si="257"/>
        <v>3.2512500000000002E-3</v>
      </c>
    </row>
    <row r="2701" spans="1:2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 t="e">
        <f t="shared" si="253"/>
        <v>#DIV/0!</v>
      </c>
      <c r="Q2701" t="s">
        <v>8339</v>
      </c>
      <c r="R2701" t="s">
        <v>8340</v>
      </c>
      <c r="S2701" s="10">
        <f t="shared" si="254"/>
        <v>41829.688229166662</v>
      </c>
      <c r="T2701" s="10">
        <f t="shared" si="255"/>
        <v>41859.688229166662</v>
      </c>
      <c r="U2701" s="9">
        <f t="shared" si="256"/>
        <v>30</v>
      </c>
      <c r="V2701">
        <f>D2701*VLOOKUP(H2701,CURR,2)</f>
        <v>1.52</v>
      </c>
      <c r="W2701">
        <f>E2701*VLOOKUP(H2701,CURR,2)</f>
        <v>0</v>
      </c>
      <c r="X2701" s="11">
        <f t="shared" si="257"/>
        <v>0</v>
      </c>
    </row>
    <row r="2702" spans="1:2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9">
        <f t="shared" si="253"/>
        <v>17.5</v>
      </c>
      <c r="Q2702" t="s">
        <v>8339</v>
      </c>
      <c r="R2702" t="s">
        <v>8340</v>
      </c>
      <c r="S2702" s="10">
        <f t="shared" si="254"/>
        <v>41870.666342592587</v>
      </c>
      <c r="T2702" s="10">
        <f t="shared" si="255"/>
        <v>41900.666342592587</v>
      </c>
      <c r="U2702" s="9">
        <f t="shared" si="256"/>
        <v>30</v>
      </c>
      <c r="V2702">
        <f>D2702*VLOOKUP(H2702,CURR,2)</f>
        <v>9999</v>
      </c>
      <c r="W2702">
        <f>E2702*VLOOKUP(H2702,CURR,2)</f>
        <v>70</v>
      </c>
      <c r="X2702" s="11">
        <f t="shared" si="257"/>
        <v>7.0007000700070005E-3</v>
      </c>
    </row>
    <row r="2703" spans="1:2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9">
        <f t="shared" si="253"/>
        <v>34.130434782608695</v>
      </c>
      <c r="Q2703" t="s">
        <v>8320</v>
      </c>
      <c r="R2703" t="s">
        <v>8360</v>
      </c>
      <c r="S2703" s="10">
        <f t="shared" si="254"/>
        <v>42801.566365740735</v>
      </c>
      <c r="T2703" s="10">
        <f t="shared" si="255"/>
        <v>42832.524699074071</v>
      </c>
      <c r="U2703" s="9">
        <f t="shared" si="256"/>
        <v>30</v>
      </c>
      <c r="V2703">
        <f>D2703*VLOOKUP(H2703,CURR,2)</f>
        <v>3841.9999999999995</v>
      </c>
      <c r="W2703">
        <f>E2703*VLOOKUP(H2703,CURR,2)</f>
        <v>1774.1</v>
      </c>
      <c r="X2703" s="11">
        <f t="shared" si="257"/>
        <v>0.46176470588235297</v>
      </c>
    </row>
    <row r="2704" spans="1:2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9">
        <f t="shared" si="253"/>
        <v>132.34615384615384</v>
      </c>
      <c r="Q2704" t="s">
        <v>8320</v>
      </c>
      <c r="R2704" t="s">
        <v>8360</v>
      </c>
      <c r="S2704" s="10">
        <f t="shared" si="254"/>
        <v>42800.593483796292</v>
      </c>
      <c r="T2704" s="10">
        <f t="shared" si="255"/>
        <v>42830.551817129628</v>
      </c>
      <c r="U2704" s="9">
        <f t="shared" si="256"/>
        <v>29</v>
      </c>
      <c r="V2704">
        <f>D2704*VLOOKUP(H2704,CURR,2)</f>
        <v>10000</v>
      </c>
      <c r="W2704">
        <f>E2704*VLOOKUP(H2704,CURR,2)</f>
        <v>3441</v>
      </c>
      <c r="X2704" s="11">
        <f t="shared" si="257"/>
        <v>0.34410000000000002</v>
      </c>
    </row>
    <row r="2705" spans="1:2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9">
        <f t="shared" si="253"/>
        <v>922.22222222222217</v>
      </c>
      <c r="Q2705" t="s">
        <v>8320</v>
      </c>
      <c r="R2705" t="s">
        <v>8360</v>
      </c>
      <c r="S2705" s="10">
        <f t="shared" si="254"/>
        <v>42756.481828703698</v>
      </c>
      <c r="T2705" s="10">
        <f t="shared" si="255"/>
        <v>42816.440162037034</v>
      </c>
      <c r="U2705" s="9">
        <f t="shared" si="256"/>
        <v>59</v>
      </c>
      <c r="V2705">
        <f>D2705*VLOOKUP(H2705,CURR,2)</f>
        <v>1960</v>
      </c>
      <c r="W2705">
        <f>E2705*VLOOKUP(H2705,CURR,2)</f>
        <v>2033.5</v>
      </c>
      <c r="X2705" s="11">
        <f t="shared" si="257"/>
        <v>1.0375000000000001</v>
      </c>
    </row>
    <row r="2706" spans="1:2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9">
        <f t="shared" si="253"/>
        <v>163.57142857142858</v>
      </c>
      <c r="Q2706" t="s">
        <v>8320</v>
      </c>
      <c r="R2706" t="s">
        <v>8360</v>
      </c>
      <c r="S2706" s="10">
        <f t="shared" si="254"/>
        <v>42787.654097222221</v>
      </c>
      <c r="T2706" s="10">
        <f t="shared" si="255"/>
        <v>42830.61243055555</v>
      </c>
      <c r="U2706" s="9">
        <f t="shared" si="256"/>
        <v>42</v>
      </c>
      <c r="V2706">
        <f>D2706*VLOOKUP(H2706,CURR,2)</f>
        <v>19000</v>
      </c>
      <c r="W2706">
        <f>E2706*VLOOKUP(H2706,CURR,2)</f>
        <v>1145</v>
      </c>
      <c r="X2706" s="11">
        <f t="shared" si="257"/>
        <v>6.0263157894736845E-2</v>
      </c>
    </row>
    <row r="2707" spans="1:2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9">
        <f t="shared" si="253"/>
        <v>217.375</v>
      </c>
      <c r="Q2707" t="s">
        <v>8320</v>
      </c>
      <c r="R2707" t="s">
        <v>8360</v>
      </c>
      <c r="S2707" s="10">
        <f t="shared" si="254"/>
        <v>42773.70784722222</v>
      </c>
      <c r="T2707" s="10">
        <f t="shared" si="255"/>
        <v>42818.666180555556</v>
      </c>
      <c r="U2707" s="9">
        <f t="shared" si="256"/>
        <v>44</v>
      </c>
      <c r="V2707">
        <f>D2707*VLOOKUP(H2707,CURR,2)</f>
        <v>16500</v>
      </c>
      <c r="W2707">
        <f>E2707*VLOOKUP(H2707,CURR,2)</f>
        <v>1739</v>
      </c>
      <c r="X2707" s="11">
        <f t="shared" si="257"/>
        <v>0.10539393939393939</v>
      </c>
    </row>
    <row r="2708" spans="1:2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9">
        <f t="shared" si="253"/>
        <v>149.44486692015209</v>
      </c>
      <c r="Q2708" t="s">
        <v>8320</v>
      </c>
      <c r="R2708" t="s">
        <v>8360</v>
      </c>
      <c r="S2708" s="10">
        <f t="shared" si="254"/>
        <v>41899.086608796293</v>
      </c>
      <c r="T2708" s="10">
        <f t="shared" si="255"/>
        <v>41928.082638888889</v>
      </c>
      <c r="U2708" s="9">
        <f t="shared" si="256"/>
        <v>28</v>
      </c>
      <c r="V2708">
        <f>D2708*VLOOKUP(H2708,CURR,2)</f>
        <v>35000</v>
      </c>
      <c r="W2708">
        <f>E2708*VLOOKUP(H2708,CURR,2)</f>
        <v>39304</v>
      </c>
      <c r="X2708" s="11">
        <f t="shared" si="257"/>
        <v>1.1229714285714285</v>
      </c>
    </row>
    <row r="2709" spans="1:2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9">
        <f t="shared" si="253"/>
        <v>71.237487309644663</v>
      </c>
      <c r="Q2709" t="s">
        <v>8320</v>
      </c>
      <c r="R2709" t="s">
        <v>8360</v>
      </c>
      <c r="S2709" s="10">
        <f t="shared" si="254"/>
        <v>41391.574571759258</v>
      </c>
      <c r="T2709" s="10">
        <f t="shared" si="255"/>
        <v>41421.082638888889</v>
      </c>
      <c r="U2709" s="9">
        <f t="shared" si="256"/>
        <v>29</v>
      </c>
      <c r="V2709">
        <f>D2709*VLOOKUP(H2709,CURR,2)</f>
        <v>8000</v>
      </c>
      <c r="W2709">
        <f>E2709*VLOOKUP(H2709,CURR,2)</f>
        <v>28067.57</v>
      </c>
      <c r="X2709" s="11">
        <f t="shared" si="257"/>
        <v>3.50844625</v>
      </c>
    </row>
    <row r="2710" spans="1:2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9">
        <f t="shared" si="253"/>
        <v>44.464318398474738</v>
      </c>
      <c r="Q2710" t="s">
        <v>8320</v>
      </c>
      <c r="R2710" t="s">
        <v>8360</v>
      </c>
      <c r="S2710" s="10">
        <f t="shared" si="254"/>
        <v>42512.489884259259</v>
      </c>
      <c r="T2710" s="10">
        <f t="shared" si="255"/>
        <v>42572.489884259259</v>
      </c>
      <c r="U2710" s="9">
        <f t="shared" si="256"/>
        <v>60</v>
      </c>
      <c r="V2710">
        <f>D2710*VLOOKUP(H2710,CURR,2)</f>
        <v>25600</v>
      </c>
      <c r="W2710">
        <f>E2710*VLOOKUP(H2710,CURR,2)</f>
        <v>59703.1296</v>
      </c>
      <c r="X2710" s="11">
        <f t="shared" si="257"/>
        <v>2.3321535</v>
      </c>
    </row>
    <row r="2711" spans="1:2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9">
        <f t="shared" si="253"/>
        <v>164.94480519480518</v>
      </c>
      <c r="Q2711" t="s">
        <v>8320</v>
      </c>
      <c r="R2711" t="s">
        <v>8360</v>
      </c>
      <c r="S2711" s="10">
        <f t="shared" si="254"/>
        <v>42611.941446759258</v>
      </c>
      <c r="T2711" s="10">
        <f t="shared" si="255"/>
        <v>42646.957638888889</v>
      </c>
      <c r="U2711" s="9">
        <f t="shared" si="256"/>
        <v>35</v>
      </c>
      <c r="V2711">
        <f>D2711*VLOOKUP(H2711,CURR,2)</f>
        <v>50000</v>
      </c>
      <c r="W2711">
        <f>E2711*VLOOKUP(H2711,CURR,2)</f>
        <v>50803</v>
      </c>
      <c r="X2711" s="11">
        <f t="shared" si="257"/>
        <v>1.01606</v>
      </c>
    </row>
    <row r="2712" spans="1:2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9">
        <f t="shared" si="253"/>
        <v>84.871516544117654</v>
      </c>
      <c r="Q2712" t="s">
        <v>8320</v>
      </c>
      <c r="R2712" t="s">
        <v>8360</v>
      </c>
      <c r="S2712" s="10">
        <f t="shared" si="254"/>
        <v>41828.021157407406</v>
      </c>
      <c r="T2712" s="10">
        <f t="shared" si="255"/>
        <v>41859.875</v>
      </c>
      <c r="U2712" s="9">
        <f t="shared" si="256"/>
        <v>31</v>
      </c>
      <c r="V2712">
        <f>D2712*VLOOKUP(H2712,CURR,2)</f>
        <v>60000</v>
      </c>
      <c r="W2712">
        <f>E2712*VLOOKUP(H2712,CURR,2)</f>
        <v>92340.21</v>
      </c>
      <c r="X2712" s="11">
        <f t="shared" si="257"/>
        <v>1.5390035000000002</v>
      </c>
    </row>
    <row r="2713" spans="1:2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9">
        <f t="shared" si="253"/>
        <v>53.945205479452056</v>
      </c>
      <c r="Q2713" t="s">
        <v>8320</v>
      </c>
      <c r="R2713" t="s">
        <v>8360</v>
      </c>
      <c r="S2713" s="10">
        <f t="shared" si="254"/>
        <v>41780.536921296291</v>
      </c>
      <c r="T2713" s="10">
        <f t="shared" si="255"/>
        <v>41810.709027777775</v>
      </c>
      <c r="U2713" s="9">
        <f t="shared" si="256"/>
        <v>30</v>
      </c>
      <c r="V2713">
        <f>D2713*VLOOKUP(H2713,CURR,2)</f>
        <v>5004.8</v>
      </c>
      <c r="W2713">
        <f>E2713*VLOOKUP(H2713,CURR,2)</f>
        <v>5040.6400000000003</v>
      </c>
      <c r="X2713" s="11">
        <f t="shared" si="257"/>
        <v>1.007161125319693</v>
      </c>
    </row>
    <row r="2714" spans="1:2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9">
        <f t="shared" si="253"/>
        <v>50.531468531468533</v>
      </c>
      <c r="Q2714" t="s">
        <v>8320</v>
      </c>
      <c r="R2714" t="s">
        <v>8360</v>
      </c>
      <c r="S2714" s="10">
        <f t="shared" si="254"/>
        <v>41431.853703703702</v>
      </c>
      <c r="T2714" s="10">
        <f t="shared" si="255"/>
        <v>41468.541666666664</v>
      </c>
      <c r="U2714" s="9">
        <f t="shared" si="256"/>
        <v>36</v>
      </c>
      <c r="V2714">
        <f>D2714*VLOOKUP(H2714,CURR,2)</f>
        <v>5500</v>
      </c>
      <c r="W2714">
        <f>E2714*VLOOKUP(H2714,CURR,2)</f>
        <v>7226</v>
      </c>
      <c r="X2714" s="11">
        <f t="shared" si="257"/>
        <v>1.3138181818181818</v>
      </c>
    </row>
    <row r="2715" spans="1:2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9">
        <f t="shared" si="253"/>
        <v>108.00140845070422</v>
      </c>
      <c r="Q2715" t="s">
        <v>8320</v>
      </c>
      <c r="R2715" t="s">
        <v>8360</v>
      </c>
      <c r="S2715" s="10">
        <f t="shared" si="254"/>
        <v>42322.445416666662</v>
      </c>
      <c r="T2715" s="10">
        <f t="shared" si="255"/>
        <v>42362.445416666662</v>
      </c>
      <c r="U2715" s="9">
        <f t="shared" si="256"/>
        <v>40</v>
      </c>
      <c r="V2715">
        <f>D2715*VLOOKUP(H2715,CURR,2)</f>
        <v>150000</v>
      </c>
      <c r="W2715">
        <f>E2715*VLOOKUP(H2715,CURR,2)</f>
        <v>153362</v>
      </c>
      <c r="X2715" s="11">
        <f t="shared" si="257"/>
        <v>1.0224133333333334</v>
      </c>
    </row>
    <row r="2716" spans="1:2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9">
        <f t="shared" si="253"/>
        <v>95.373770491803285</v>
      </c>
      <c r="Q2716" t="s">
        <v>8320</v>
      </c>
      <c r="R2716" t="s">
        <v>8360</v>
      </c>
      <c r="S2716" s="10">
        <f t="shared" si="254"/>
        <v>42629.446712962956</v>
      </c>
      <c r="T2716" s="10">
        <f t="shared" si="255"/>
        <v>42657.749999999993</v>
      </c>
      <c r="U2716" s="9">
        <f t="shared" si="256"/>
        <v>28</v>
      </c>
      <c r="V2716">
        <f>D2716*VLOOKUP(H2716,CURR,2)</f>
        <v>25000</v>
      </c>
      <c r="W2716">
        <f>E2716*VLOOKUP(H2716,CURR,2)</f>
        <v>29089</v>
      </c>
      <c r="X2716" s="11">
        <f t="shared" si="257"/>
        <v>1.1635599999999999</v>
      </c>
    </row>
    <row r="2717" spans="1:2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9">
        <f t="shared" si="253"/>
        <v>57.631016333938291</v>
      </c>
      <c r="Q2717" t="s">
        <v>8320</v>
      </c>
      <c r="R2717" t="s">
        <v>8360</v>
      </c>
      <c r="S2717" s="10">
        <f t="shared" si="254"/>
        <v>42387.190138888887</v>
      </c>
      <c r="T2717" s="10">
        <f t="shared" si="255"/>
        <v>42421.190138888887</v>
      </c>
      <c r="U2717" s="9">
        <f t="shared" si="256"/>
        <v>34</v>
      </c>
      <c r="V2717">
        <f>D2717*VLOOKUP(H2717,CURR,2)</f>
        <v>12000</v>
      </c>
      <c r="W2717">
        <f>E2717*VLOOKUP(H2717,CURR,2)</f>
        <v>31754.69</v>
      </c>
      <c r="X2717" s="11">
        <f t="shared" si="257"/>
        <v>2.6462241666666664</v>
      </c>
    </row>
    <row r="2718" spans="1:2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9">
        <f t="shared" si="253"/>
        <v>64.160481283422456</v>
      </c>
      <c r="Q2718" t="s">
        <v>8320</v>
      </c>
      <c r="R2718" t="s">
        <v>8360</v>
      </c>
      <c r="S2718" s="10">
        <f t="shared" si="254"/>
        <v>42255.124918981477</v>
      </c>
      <c r="T2718" s="10">
        <f t="shared" si="255"/>
        <v>42285.124918981477</v>
      </c>
      <c r="U2718" s="9">
        <f t="shared" si="256"/>
        <v>30</v>
      </c>
      <c r="V2718">
        <f>D2718*VLOOKUP(H2718,CURR,2)</f>
        <v>11299.999999999998</v>
      </c>
      <c r="W2718">
        <f>E2718*VLOOKUP(H2718,CURR,2)</f>
        <v>13557.751299999998</v>
      </c>
      <c r="X2718" s="11">
        <f t="shared" si="257"/>
        <v>1.1998010000000001</v>
      </c>
    </row>
    <row r="2719" spans="1:2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9">
        <f t="shared" si="253"/>
        <v>92.387692307692305</v>
      </c>
      <c r="Q2719" t="s">
        <v>8320</v>
      </c>
      <c r="R2719" t="s">
        <v>8360</v>
      </c>
      <c r="S2719" s="10">
        <f t="shared" si="254"/>
        <v>41934.706585648142</v>
      </c>
      <c r="T2719" s="10">
        <f t="shared" si="255"/>
        <v>41979.748252314814</v>
      </c>
      <c r="U2719" s="9">
        <f t="shared" si="256"/>
        <v>45</v>
      </c>
      <c r="V2719">
        <f>D2719*VLOOKUP(H2719,CURR,2)</f>
        <v>25000</v>
      </c>
      <c r="W2719">
        <f>E2719*VLOOKUP(H2719,CURR,2)</f>
        <v>30026</v>
      </c>
      <c r="X2719" s="11">
        <f t="shared" si="257"/>
        <v>1.2010400000000001</v>
      </c>
    </row>
    <row r="2720" spans="1:2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9">
        <f t="shared" si="253"/>
        <v>125.97972972972973</v>
      </c>
      <c r="Q2720" t="s">
        <v>8320</v>
      </c>
      <c r="R2720" t="s">
        <v>8360</v>
      </c>
      <c r="S2720" s="10">
        <f t="shared" si="254"/>
        <v>42465.388252314813</v>
      </c>
      <c r="T2720" s="10">
        <f t="shared" si="255"/>
        <v>42493.749999999993</v>
      </c>
      <c r="U2720" s="9">
        <f t="shared" si="256"/>
        <v>28</v>
      </c>
      <c r="V2720">
        <f>D2720*VLOOKUP(H2720,CURR,2)</f>
        <v>18000</v>
      </c>
      <c r="W2720">
        <f>E2720*VLOOKUP(H2720,CURR,2)</f>
        <v>18645</v>
      </c>
      <c r="X2720" s="11">
        <f t="shared" si="257"/>
        <v>1.0358333333333334</v>
      </c>
    </row>
    <row r="2721" spans="1:2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9">
        <f t="shared" si="253"/>
        <v>94.637681159420296</v>
      </c>
      <c r="Q2721" t="s">
        <v>8320</v>
      </c>
      <c r="R2721" t="s">
        <v>8360</v>
      </c>
      <c r="S2721" s="10">
        <f t="shared" si="254"/>
        <v>42417.822847222218</v>
      </c>
      <c r="T2721" s="10">
        <f t="shared" si="255"/>
        <v>42477.781180555554</v>
      </c>
      <c r="U2721" s="9">
        <f t="shared" si="256"/>
        <v>59</v>
      </c>
      <c r="V2721">
        <f>D2721*VLOOKUP(H2721,CURR,2)</f>
        <v>6000</v>
      </c>
      <c r="W2721">
        <f>E2721*VLOOKUP(H2721,CURR,2)</f>
        <v>6530</v>
      </c>
      <c r="X2721" s="11">
        <f t="shared" si="257"/>
        <v>1.0883333333333334</v>
      </c>
    </row>
    <row r="2722" spans="1:2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9">
        <f t="shared" si="253"/>
        <v>170.69942196531792</v>
      </c>
      <c r="Q2722" t="s">
        <v>8320</v>
      </c>
      <c r="R2722" t="s">
        <v>8360</v>
      </c>
      <c r="S2722" s="10">
        <f t="shared" si="254"/>
        <v>42655.257557870369</v>
      </c>
      <c r="T2722" s="10">
        <f t="shared" si="255"/>
        <v>42685.299224537033</v>
      </c>
      <c r="U2722" s="9">
        <f t="shared" si="256"/>
        <v>30</v>
      </c>
      <c r="V2722">
        <f>D2722*VLOOKUP(H2722,CURR,2)</f>
        <v>25000</v>
      </c>
      <c r="W2722">
        <f>E2722*VLOOKUP(H2722,CURR,2)</f>
        <v>29531</v>
      </c>
      <c r="X2722" s="11">
        <f t="shared" si="257"/>
        <v>1.1812400000000001</v>
      </c>
    </row>
    <row r="2723" spans="1:2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9">
        <f t="shared" si="253"/>
        <v>40.762081784386616</v>
      </c>
      <c r="Q2723" t="s">
        <v>8322</v>
      </c>
      <c r="R2723" t="s">
        <v>8352</v>
      </c>
      <c r="S2723" s="10">
        <f t="shared" si="254"/>
        <v>41493.335625</v>
      </c>
      <c r="T2723" s="10">
        <f t="shared" si="255"/>
        <v>41523.583333333328</v>
      </c>
      <c r="U2723" s="9">
        <f t="shared" si="256"/>
        <v>30</v>
      </c>
      <c r="V2723">
        <f>D2723*VLOOKUP(H2723,CURR,2)</f>
        <v>960</v>
      </c>
      <c r="W2723">
        <f>E2723*VLOOKUP(H2723,CURR,2)</f>
        <v>14035.2</v>
      </c>
      <c r="X2723" s="11">
        <f t="shared" si="257"/>
        <v>14.620000000000001</v>
      </c>
    </row>
    <row r="2724" spans="1:2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9">
        <f t="shared" si="253"/>
        <v>68.254054054054052</v>
      </c>
      <c r="Q2724" t="s">
        <v>8322</v>
      </c>
      <c r="R2724" t="s">
        <v>8352</v>
      </c>
      <c r="S2724" s="10">
        <f t="shared" si="254"/>
        <v>42704.64876157407</v>
      </c>
      <c r="T2724" s="10">
        <f t="shared" si="255"/>
        <v>42764.64876157407</v>
      </c>
      <c r="U2724" s="9">
        <f t="shared" si="256"/>
        <v>60</v>
      </c>
      <c r="V2724">
        <f>D2724*VLOOKUP(H2724,CURR,2)</f>
        <v>5000</v>
      </c>
      <c r="W2724">
        <f>E2724*VLOOKUP(H2724,CURR,2)</f>
        <v>12627</v>
      </c>
      <c r="X2724" s="11">
        <f t="shared" si="257"/>
        <v>2.5253999999999999</v>
      </c>
    </row>
    <row r="2725" spans="1:2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9">
        <f t="shared" si="253"/>
        <v>95.48863636363636</v>
      </c>
      <c r="Q2725" t="s">
        <v>8322</v>
      </c>
      <c r="R2725" t="s">
        <v>8352</v>
      </c>
      <c r="S2725" s="10">
        <f t="shared" si="254"/>
        <v>41944.630648148144</v>
      </c>
      <c r="T2725" s="10">
        <f t="shared" si="255"/>
        <v>42004.672314814808</v>
      </c>
      <c r="U2725" s="9">
        <f t="shared" si="256"/>
        <v>60</v>
      </c>
      <c r="V2725">
        <f>D2725*VLOOKUP(H2725,CURR,2)</f>
        <v>12000</v>
      </c>
      <c r="W2725">
        <f>E2725*VLOOKUP(H2725,CURR,2)</f>
        <v>16806</v>
      </c>
      <c r="X2725" s="11">
        <f t="shared" si="257"/>
        <v>1.4005000000000001</v>
      </c>
    </row>
    <row r="2726" spans="1:2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9">
        <f t="shared" si="253"/>
        <v>7.1902649656526005</v>
      </c>
      <c r="Q2726" t="s">
        <v>8322</v>
      </c>
      <c r="R2726" t="s">
        <v>8352</v>
      </c>
      <c r="S2726" s="10">
        <f t="shared" si="254"/>
        <v>42199.118738425925</v>
      </c>
      <c r="T2726" s="10">
        <f t="shared" si="255"/>
        <v>42231.118738425925</v>
      </c>
      <c r="U2726" s="9">
        <f t="shared" si="256"/>
        <v>32</v>
      </c>
      <c r="V2726">
        <f>D2726*VLOOKUP(H2726,CURR,2)</f>
        <v>3159.04</v>
      </c>
      <c r="W2726">
        <f>E2726*VLOOKUP(H2726,CURR,2)</f>
        <v>9378.4063999999998</v>
      </c>
      <c r="X2726" s="11">
        <f t="shared" si="257"/>
        <v>2.9687520259319289</v>
      </c>
    </row>
    <row r="2727" spans="1:2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9">
        <f t="shared" si="253"/>
        <v>511.65486725663715</v>
      </c>
      <c r="Q2727" t="s">
        <v>8322</v>
      </c>
      <c r="R2727" t="s">
        <v>8352</v>
      </c>
      <c r="S2727" s="10">
        <f t="shared" si="254"/>
        <v>42745.53628472222</v>
      </c>
      <c r="T2727" s="10">
        <f t="shared" si="255"/>
        <v>42795.53628472222</v>
      </c>
      <c r="U2727" s="9">
        <f t="shared" si="256"/>
        <v>50</v>
      </c>
      <c r="V2727">
        <f>D2727*VLOOKUP(H2727,CURR,2)</f>
        <v>30400</v>
      </c>
      <c r="W2727">
        <f>E2727*VLOOKUP(H2727,CURR,2)</f>
        <v>43940.92</v>
      </c>
      <c r="X2727" s="11">
        <f t="shared" si="257"/>
        <v>1.445425</v>
      </c>
    </row>
    <row r="2728" spans="1:2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9">
        <f t="shared" si="253"/>
        <v>261.74504950495049</v>
      </c>
      <c r="Q2728" t="s">
        <v>8322</v>
      </c>
      <c r="R2728" t="s">
        <v>8352</v>
      </c>
      <c r="S2728" s="10">
        <f t="shared" si="254"/>
        <v>42452.371655092589</v>
      </c>
      <c r="T2728" s="10">
        <f t="shared" si="255"/>
        <v>42482.371655092589</v>
      </c>
      <c r="U2728" s="9">
        <f t="shared" si="256"/>
        <v>30</v>
      </c>
      <c r="V2728">
        <f>D2728*VLOOKUP(H2728,CURR,2)</f>
        <v>100000</v>
      </c>
      <c r="W2728">
        <f>E2728*VLOOKUP(H2728,CURR,2)</f>
        <v>105745</v>
      </c>
      <c r="X2728" s="11">
        <f t="shared" si="257"/>
        <v>1.05745</v>
      </c>
    </row>
    <row r="2729" spans="1:2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9">
        <f t="shared" si="253"/>
        <v>69.760961810466767</v>
      </c>
      <c r="Q2729" t="s">
        <v>8322</v>
      </c>
      <c r="R2729" t="s">
        <v>8352</v>
      </c>
      <c r="S2729" s="10">
        <f t="shared" si="254"/>
        <v>42198.468321759261</v>
      </c>
      <c r="T2729" s="10">
        <f t="shared" si="255"/>
        <v>42223.468321759261</v>
      </c>
      <c r="U2729" s="9">
        <f t="shared" si="256"/>
        <v>25</v>
      </c>
      <c r="V2729">
        <f>D2729*VLOOKUP(H2729,CURR,2)</f>
        <v>10000</v>
      </c>
      <c r="W2729">
        <f>E2729*VLOOKUP(H2729,CURR,2)</f>
        <v>49321</v>
      </c>
      <c r="X2729" s="11">
        <f t="shared" si="257"/>
        <v>4.9321000000000002</v>
      </c>
    </row>
    <row r="2730" spans="1:2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9">
        <f t="shared" si="253"/>
        <v>77.229591836734699</v>
      </c>
      <c r="Q2730" t="s">
        <v>8322</v>
      </c>
      <c r="R2730" t="s">
        <v>8352</v>
      </c>
      <c r="S2730" s="10">
        <f t="shared" si="254"/>
        <v>42333.391597222224</v>
      </c>
      <c r="T2730" s="10">
        <f t="shared" si="255"/>
        <v>42368.391597222224</v>
      </c>
      <c r="U2730" s="9">
        <f t="shared" si="256"/>
        <v>35</v>
      </c>
      <c r="V2730">
        <f>D2730*VLOOKUP(H2730,CURR,2)</f>
        <v>15000</v>
      </c>
      <c r="W2730">
        <f>E2730*VLOOKUP(H2730,CURR,2)</f>
        <v>30274</v>
      </c>
      <c r="X2730" s="11">
        <f t="shared" si="257"/>
        <v>2.0182666666666669</v>
      </c>
    </row>
    <row r="2731" spans="1:2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9">
        <f t="shared" si="253"/>
        <v>340.56521739130437</v>
      </c>
      <c r="Q2731" t="s">
        <v>8322</v>
      </c>
      <c r="R2731" t="s">
        <v>8352</v>
      </c>
      <c r="S2731" s="10">
        <f t="shared" si="254"/>
        <v>42095.032372685186</v>
      </c>
      <c r="T2731" s="10">
        <f t="shared" si="255"/>
        <v>42125.032372685186</v>
      </c>
      <c r="U2731" s="9">
        <f t="shared" si="256"/>
        <v>30</v>
      </c>
      <c r="V2731">
        <f>D2731*VLOOKUP(H2731,CURR,2)</f>
        <v>7500</v>
      </c>
      <c r="W2731">
        <f>E2731*VLOOKUP(H2731,CURR,2)</f>
        <v>7833</v>
      </c>
      <c r="X2731" s="11">
        <f t="shared" si="257"/>
        <v>1.0444</v>
      </c>
    </row>
    <row r="2732" spans="1:2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9">
        <f t="shared" si="253"/>
        <v>67.417903225806455</v>
      </c>
      <c r="Q2732" t="s">
        <v>8322</v>
      </c>
      <c r="R2732" t="s">
        <v>8352</v>
      </c>
      <c r="S2732" s="10">
        <f t="shared" si="254"/>
        <v>41351.333043981482</v>
      </c>
      <c r="T2732" s="10">
        <f t="shared" si="255"/>
        <v>41386.333043981482</v>
      </c>
      <c r="U2732" s="9">
        <f t="shared" si="256"/>
        <v>35</v>
      </c>
      <c r="V2732">
        <f>D2732*VLOOKUP(H2732,CURR,2)</f>
        <v>27000</v>
      </c>
      <c r="W2732">
        <f>E2732*VLOOKUP(H2732,CURR,2)</f>
        <v>45979.01</v>
      </c>
      <c r="X2732" s="11">
        <f t="shared" si="257"/>
        <v>1.7029262962962963</v>
      </c>
    </row>
    <row r="2733" spans="1:2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9">
        <f t="shared" si="253"/>
        <v>845.70270270270271</v>
      </c>
      <c r="Q2733" t="s">
        <v>8322</v>
      </c>
      <c r="R2733" t="s">
        <v>8352</v>
      </c>
      <c r="S2733" s="10">
        <f t="shared" si="254"/>
        <v>41872.317384259259</v>
      </c>
      <c r="T2733" s="10">
        <f t="shared" si="255"/>
        <v>41929.958333333328</v>
      </c>
      <c r="U2733" s="9">
        <f t="shared" si="256"/>
        <v>57</v>
      </c>
      <c r="V2733">
        <f>D2733*VLOOKUP(H2733,CURR,2)</f>
        <v>30000</v>
      </c>
      <c r="W2733">
        <f>E2733*VLOOKUP(H2733,CURR,2)</f>
        <v>31291</v>
      </c>
      <c r="X2733" s="11">
        <f t="shared" si="257"/>
        <v>1.0430333333333333</v>
      </c>
    </row>
    <row r="2734" spans="1:2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9">
        <f t="shared" si="253"/>
        <v>97.191780821917803</v>
      </c>
      <c r="Q2734" t="s">
        <v>8322</v>
      </c>
      <c r="R2734" t="s">
        <v>8352</v>
      </c>
      <c r="S2734" s="10">
        <f t="shared" si="254"/>
        <v>41389.599861111106</v>
      </c>
      <c r="T2734" s="10">
        <f t="shared" si="255"/>
        <v>41421.791666666664</v>
      </c>
      <c r="U2734" s="9">
        <f t="shared" si="256"/>
        <v>32</v>
      </c>
      <c r="V2734">
        <f>D2734*VLOOKUP(H2734,CURR,2)</f>
        <v>12000</v>
      </c>
      <c r="W2734">
        <f>E2734*VLOOKUP(H2734,CURR,2)</f>
        <v>14190</v>
      </c>
      <c r="X2734" s="11">
        <f t="shared" si="257"/>
        <v>1.1825000000000001</v>
      </c>
    </row>
    <row r="2735" spans="1:2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9">
        <f t="shared" si="253"/>
        <v>451.84033613445376</v>
      </c>
      <c r="Q2735" t="s">
        <v>8322</v>
      </c>
      <c r="R2735" t="s">
        <v>8352</v>
      </c>
      <c r="S2735" s="10">
        <f t="shared" si="254"/>
        <v>42044.064513888887</v>
      </c>
      <c r="T2735" s="10">
        <f t="shared" si="255"/>
        <v>42104.022847222215</v>
      </c>
      <c r="U2735" s="9">
        <f t="shared" si="256"/>
        <v>59</v>
      </c>
      <c r="V2735">
        <f>D2735*VLOOKUP(H2735,CURR,2)</f>
        <v>50000</v>
      </c>
      <c r="W2735">
        <f>E2735*VLOOKUP(H2735,CURR,2)</f>
        <v>53769</v>
      </c>
      <c r="X2735" s="11">
        <f t="shared" si="257"/>
        <v>1.07538</v>
      </c>
    </row>
    <row r="2736" spans="1:2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9">
        <f t="shared" si="253"/>
        <v>138.66871165644173</v>
      </c>
      <c r="Q2736" t="s">
        <v>8322</v>
      </c>
      <c r="R2736" t="s">
        <v>8352</v>
      </c>
      <c r="S2736" s="10">
        <f t="shared" si="254"/>
        <v>42626.460555555554</v>
      </c>
      <c r="T2736" s="10">
        <f t="shared" si="255"/>
        <v>42656.707638888889</v>
      </c>
      <c r="U2736" s="9">
        <f t="shared" si="256"/>
        <v>30</v>
      </c>
      <c r="V2736">
        <f>D2736*VLOOKUP(H2736,CURR,2)</f>
        <v>1</v>
      </c>
      <c r="W2736">
        <f>E2736*VLOOKUP(H2736,CURR,2)</f>
        <v>22603</v>
      </c>
      <c r="X2736" s="11">
        <f t="shared" si="257"/>
        <v>22603</v>
      </c>
    </row>
    <row r="2737" spans="1:2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9">
        <f t="shared" si="253"/>
        <v>21.640147492625371</v>
      </c>
      <c r="Q2737" t="s">
        <v>8322</v>
      </c>
      <c r="R2737" t="s">
        <v>8352</v>
      </c>
      <c r="S2737" s="10">
        <f t="shared" si="254"/>
        <v>41315.912615740737</v>
      </c>
      <c r="T2737" s="10">
        <f t="shared" si="255"/>
        <v>41346.625</v>
      </c>
      <c r="U2737" s="9">
        <f t="shared" si="256"/>
        <v>30</v>
      </c>
      <c r="V2737">
        <f>D2737*VLOOKUP(H2737,CURR,2)</f>
        <v>960</v>
      </c>
      <c r="W2737">
        <f>E2737*VLOOKUP(H2737,CURR,2)</f>
        <v>9390.0928000000004</v>
      </c>
      <c r="X2737" s="11">
        <f t="shared" si="257"/>
        <v>9.7813466666666677</v>
      </c>
    </row>
    <row r="2738" spans="1:2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9">
        <f t="shared" si="253"/>
        <v>169.51724137931035</v>
      </c>
      <c r="Q2738" t="s">
        <v>8322</v>
      </c>
      <c r="R2738" t="s">
        <v>8352</v>
      </c>
      <c r="S2738" s="10">
        <f t="shared" si="254"/>
        <v>41722.458020833328</v>
      </c>
      <c r="T2738" s="10">
        <f t="shared" si="255"/>
        <v>41752.458020833328</v>
      </c>
      <c r="U2738" s="9">
        <f t="shared" si="256"/>
        <v>30</v>
      </c>
      <c r="V2738">
        <f>D2738*VLOOKUP(H2738,CURR,2)</f>
        <v>6080</v>
      </c>
      <c r="W2738">
        <f>E2738*VLOOKUP(H2738,CURR,2)</f>
        <v>7472.32</v>
      </c>
      <c r="X2738" s="11">
        <f t="shared" si="257"/>
        <v>1.2289999999999999</v>
      </c>
    </row>
    <row r="2739" spans="1:2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9">
        <f t="shared" si="253"/>
        <v>161.88210526315791</v>
      </c>
      <c r="Q2739" t="s">
        <v>8322</v>
      </c>
      <c r="R2739" t="s">
        <v>8352</v>
      </c>
      <c r="S2739" s="10">
        <f t="shared" si="254"/>
        <v>41611.709340277775</v>
      </c>
      <c r="T2739" s="10">
        <f t="shared" si="255"/>
        <v>41654.583333333328</v>
      </c>
      <c r="U2739" s="9">
        <f t="shared" si="256"/>
        <v>42</v>
      </c>
      <c r="V2739">
        <f>D2739*VLOOKUP(H2739,CURR,2)</f>
        <v>30000</v>
      </c>
      <c r="W2739">
        <f>E2739*VLOOKUP(H2739,CURR,2)</f>
        <v>73818.240000000005</v>
      </c>
      <c r="X2739" s="11">
        <f t="shared" si="257"/>
        <v>2.4606080000000001</v>
      </c>
    </row>
    <row r="2740" spans="1:2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9">
        <f t="shared" si="253"/>
        <v>493.13333333333333</v>
      </c>
      <c r="Q2740" t="s">
        <v>8322</v>
      </c>
      <c r="R2740" t="s">
        <v>8352</v>
      </c>
      <c r="S2740" s="10">
        <f t="shared" si="254"/>
        <v>42619.935231481482</v>
      </c>
      <c r="T2740" s="10">
        <f t="shared" si="255"/>
        <v>42679.935231481482</v>
      </c>
      <c r="U2740" s="9">
        <f t="shared" si="256"/>
        <v>60</v>
      </c>
      <c r="V2740">
        <f>D2740*VLOOKUP(H2740,CURR,2)</f>
        <v>5000</v>
      </c>
      <c r="W2740">
        <f>E2740*VLOOKUP(H2740,CURR,2)</f>
        <v>7397</v>
      </c>
      <c r="X2740" s="11">
        <f t="shared" si="257"/>
        <v>1.4794</v>
      </c>
    </row>
    <row r="2741" spans="1:2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9">
        <f t="shared" si="253"/>
        <v>22.120418848167539</v>
      </c>
      <c r="Q2741" t="s">
        <v>8322</v>
      </c>
      <c r="R2741" t="s">
        <v>8352</v>
      </c>
      <c r="S2741" s="10">
        <f t="shared" si="254"/>
        <v>41719.679594907408</v>
      </c>
      <c r="T2741" s="10">
        <f t="shared" si="255"/>
        <v>41764.679594907408</v>
      </c>
      <c r="U2741" s="9">
        <f t="shared" si="256"/>
        <v>45</v>
      </c>
      <c r="V2741">
        <f>D2741*VLOOKUP(H2741,CURR,2)</f>
        <v>1408</v>
      </c>
      <c r="W2741">
        <f>E2741*VLOOKUP(H2741,CURR,2)</f>
        <v>5408</v>
      </c>
      <c r="X2741" s="11">
        <f t="shared" si="257"/>
        <v>3.8409090909090908</v>
      </c>
    </row>
    <row r="2742" spans="1:2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9">
        <f t="shared" si="253"/>
        <v>18.235294117647058</v>
      </c>
      <c r="Q2742" t="s">
        <v>8322</v>
      </c>
      <c r="R2742" t="s">
        <v>8352</v>
      </c>
      <c r="S2742" s="10">
        <f t="shared" si="254"/>
        <v>42044.823518518511</v>
      </c>
      <c r="T2742" s="10">
        <f t="shared" si="255"/>
        <v>42074.781851851854</v>
      </c>
      <c r="U2742" s="9">
        <f t="shared" si="256"/>
        <v>29</v>
      </c>
      <c r="V2742">
        <f>D2742*VLOOKUP(H2742,CURR,2)</f>
        <v>300</v>
      </c>
      <c r="W2742">
        <f>E2742*VLOOKUP(H2742,CURR,2)</f>
        <v>310</v>
      </c>
      <c r="X2742" s="11">
        <f t="shared" si="257"/>
        <v>1.0333333333333334</v>
      </c>
    </row>
    <row r="2743" spans="1:2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9">
        <f t="shared" si="253"/>
        <v>8.75</v>
      </c>
      <c r="Q2743" t="s">
        <v>8325</v>
      </c>
      <c r="R2743" t="s">
        <v>8361</v>
      </c>
      <c r="S2743" s="10">
        <f t="shared" si="254"/>
        <v>41911.449097222219</v>
      </c>
      <c r="T2743" s="10">
        <f t="shared" si="255"/>
        <v>41931.879861111105</v>
      </c>
      <c r="U2743" s="9">
        <f t="shared" si="256"/>
        <v>20</v>
      </c>
      <c r="V2743">
        <f>D2743*VLOOKUP(H2743,CURR,2)</f>
        <v>8000</v>
      </c>
      <c r="W2743">
        <f>E2743*VLOOKUP(H2743,CURR,2)</f>
        <v>35</v>
      </c>
      <c r="X2743" s="11">
        <f t="shared" si="257"/>
        <v>4.3750000000000004E-3</v>
      </c>
    </row>
    <row r="2744" spans="1:2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9">
        <f t="shared" si="253"/>
        <v>40.611111111111114</v>
      </c>
      <c r="Q2744" t="s">
        <v>8325</v>
      </c>
      <c r="R2744" t="s">
        <v>8361</v>
      </c>
      <c r="S2744" s="10">
        <f t="shared" si="254"/>
        <v>41030.511423611111</v>
      </c>
      <c r="T2744" s="10">
        <f t="shared" si="255"/>
        <v>41044.511423611111</v>
      </c>
      <c r="U2744" s="9">
        <f t="shared" si="256"/>
        <v>14</v>
      </c>
      <c r="V2744">
        <f>D2744*VLOOKUP(H2744,CURR,2)</f>
        <v>2500</v>
      </c>
      <c r="W2744">
        <f>E2744*VLOOKUP(H2744,CURR,2)</f>
        <v>731</v>
      </c>
      <c r="X2744" s="11">
        <f t="shared" si="257"/>
        <v>0.29239999999999999</v>
      </c>
    </row>
    <row r="2745" spans="1:2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 t="e">
        <f t="shared" si="253"/>
        <v>#DIV/0!</v>
      </c>
      <c r="Q2745" t="s">
        <v>8325</v>
      </c>
      <c r="R2745" t="s">
        <v>8361</v>
      </c>
      <c r="S2745" s="10">
        <f t="shared" si="254"/>
        <v>42632.120451388888</v>
      </c>
      <c r="T2745" s="10">
        <f t="shared" si="255"/>
        <v>42662.120451388888</v>
      </c>
      <c r="U2745" s="9">
        <f t="shared" si="256"/>
        <v>30</v>
      </c>
      <c r="V2745">
        <f>D2745*VLOOKUP(H2745,CURR,2)</f>
        <v>5999</v>
      </c>
      <c r="W2745">
        <f>E2745*VLOOKUP(H2745,CURR,2)</f>
        <v>0</v>
      </c>
      <c r="X2745" s="11">
        <f t="shared" si="257"/>
        <v>0</v>
      </c>
    </row>
    <row r="2746" spans="1:2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9">
        <f t="shared" si="253"/>
        <v>37.954545454545453</v>
      </c>
      <c r="Q2746" t="s">
        <v>8325</v>
      </c>
      <c r="R2746" t="s">
        <v>8361</v>
      </c>
      <c r="S2746" s="10">
        <f t="shared" si="254"/>
        <v>40937.854143518518</v>
      </c>
      <c r="T2746" s="10">
        <f t="shared" si="255"/>
        <v>40967.854143518518</v>
      </c>
      <c r="U2746" s="9">
        <f t="shared" si="256"/>
        <v>30</v>
      </c>
      <c r="V2746">
        <f>D2746*VLOOKUP(H2746,CURR,2)</f>
        <v>16000</v>
      </c>
      <c r="W2746">
        <f>E2746*VLOOKUP(H2746,CURR,2)</f>
        <v>835</v>
      </c>
      <c r="X2746" s="11">
        <f t="shared" si="257"/>
        <v>5.2187499999999998E-2</v>
      </c>
    </row>
    <row r="2747" spans="1:2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9">
        <f t="shared" si="253"/>
        <v>35.734693877551024</v>
      </c>
      <c r="Q2747" t="s">
        <v>8325</v>
      </c>
      <c r="R2747" t="s">
        <v>8361</v>
      </c>
      <c r="S2747" s="10">
        <f t="shared" si="254"/>
        <v>41044.779722222222</v>
      </c>
      <c r="T2747" s="10">
        <f t="shared" si="255"/>
        <v>41104.779722222222</v>
      </c>
      <c r="U2747" s="9">
        <f t="shared" si="256"/>
        <v>60</v>
      </c>
      <c r="V2747">
        <f>D2747*VLOOKUP(H2747,CURR,2)</f>
        <v>8000</v>
      </c>
      <c r="W2747">
        <f>E2747*VLOOKUP(H2747,CURR,2)</f>
        <v>1751</v>
      </c>
      <c r="X2747" s="11">
        <f t="shared" si="257"/>
        <v>0.21887499999999999</v>
      </c>
    </row>
    <row r="2748" spans="1:2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9">
        <f t="shared" si="253"/>
        <v>42.157894736842103</v>
      </c>
      <c r="Q2748" t="s">
        <v>8325</v>
      </c>
      <c r="R2748" t="s">
        <v>8361</v>
      </c>
      <c r="S2748" s="10">
        <f t="shared" si="254"/>
        <v>41850.57304398148</v>
      </c>
      <c r="T2748" s="10">
        <f t="shared" si="255"/>
        <v>41880.57304398148</v>
      </c>
      <c r="U2748" s="9">
        <f t="shared" si="256"/>
        <v>30</v>
      </c>
      <c r="V2748">
        <f>D2748*VLOOKUP(H2748,CURR,2)</f>
        <v>3000</v>
      </c>
      <c r="W2748">
        <f>E2748*VLOOKUP(H2748,CURR,2)</f>
        <v>801</v>
      </c>
      <c r="X2748" s="11">
        <f t="shared" si="257"/>
        <v>0.26700000000000002</v>
      </c>
    </row>
    <row r="2749" spans="1:2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9">
        <f t="shared" si="253"/>
        <v>35</v>
      </c>
      <c r="Q2749" t="s">
        <v>8325</v>
      </c>
      <c r="R2749" t="s">
        <v>8361</v>
      </c>
      <c r="S2749" s="10">
        <f t="shared" si="254"/>
        <v>41044.439780092587</v>
      </c>
      <c r="T2749" s="10">
        <f t="shared" si="255"/>
        <v>41075.923611111109</v>
      </c>
      <c r="U2749" s="9">
        <f t="shared" si="256"/>
        <v>31</v>
      </c>
      <c r="V2749">
        <f>D2749*VLOOKUP(H2749,CURR,2)</f>
        <v>500</v>
      </c>
      <c r="W2749">
        <f>E2749*VLOOKUP(H2749,CURR,2)</f>
        <v>140</v>
      </c>
      <c r="X2749" s="11">
        <f t="shared" si="257"/>
        <v>0.28000000000000003</v>
      </c>
    </row>
    <row r="2750" spans="1:2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9">
        <f t="shared" si="253"/>
        <v>13.25</v>
      </c>
      <c r="Q2750" t="s">
        <v>8325</v>
      </c>
      <c r="R2750" t="s">
        <v>8361</v>
      </c>
      <c r="S2750" s="10">
        <f t="shared" si="254"/>
        <v>42585.502337962964</v>
      </c>
      <c r="T2750" s="10">
        <f t="shared" si="255"/>
        <v>42615.502337962964</v>
      </c>
      <c r="U2750" s="9">
        <f t="shared" si="256"/>
        <v>30</v>
      </c>
      <c r="V2750">
        <f>D2750*VLOOKUP(H2750,CURR,2)</f>
        <v>5000</v>
      </c>
      <c r="W2750">
        <f>E2750*VLOOKUP(H2750,CURR,2)</f>
        <v>53</v>
      </c>
      <c r="X2750" s="11">
        <f t="shared" si="257"/>
        <v>1.06E-2</v>
      </c>
    </row>
    <row r="2751" spans="1:2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9">
        <f t="shared" si="253"/>
        <v>55</v>
      </c>
      <c r="Q2751" t="s">
        <v>8325</v>
      </c>
      <c r="R2751" t="s">
        <v>8361</v>
      </c>
      <c r="S2751" s="10">
        <f t="shared" si="254"/>
        <v>42068.59070601852</v>
      </c>
      <c r="T2751" s="10">
        <f t="shared" si="255"/>
        <v>42098.549039351848</v>
      </c>
      <c r="U2751" s="9">
        <f t="shared" si="256"/>
        <v>29</v>
      </c>
      <c r="V2751">
        <f>D2751*VLOOKUP(H2751,CURR,2)</f>
        <v>10000</v>
      </c>
      <c r="W2751">
        <f>E2751*VLOOKUP(H2751,CURR,2)</f>
        <v>110</v>
      </c>
      <c r="X2751" s="11">
        <f t="shared" si="257"/>
        <v>1.0999999999999999E-2</v>
      </c>
    </row>
    <row r="2752" spans="1:2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 t="e">
        <f t="shared" si="253"/>
        <v>#DIV/0!</v>
      </c>
      <c r="Q2752" t="s">
        <v>8325</v>
      </c>
      <c r="R2752" t="s">
        <v>8361</v>
      </c>
      <c r="S2752" s="10">
        <f t="shared" si="254"/>
        <v>41078.691493055558</v>
      </c>
      <c r="T2752" s="10">
        <f t="shared" si="255"/>
        <v>41090.625</v>
      </c>
      <c r="U2752" s="9">
        <f t="shared" si="256"/>
        <v>11</v>
      </c>
      <c r="V2752">
        <f>D2752*VLOOKUP(H2752,CURR,2)</f>
        <v>1999</v>
      </c>
      <c r="W2752">
        <f>E2752*VLOOKUP(H2752,CURR,2)</f>
        <v>0</v>
      </c>
      <c r="X2752" s="11">
        <f t="shared" si="257"/>
        <v>0</v>
      </c>
    </row>
    <row r="2753" spans="1:2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 t="e">
        <f t="shared" si="253"/>
        <v>#DIV/0!</v>
      </c>
      <c r="Q2753" t="s">
        <v>8325</v>
      </c>
      <c r="R2753" t="s">
        <v>8361</v>
      </c>
      <c r="S2753" s="10">
        <f t="shared" si="254"/>
        <v>41747.678726851846</v>
      </c>
      <c r="T2753" s="10">
        <f t="shared" si="255"/>
        <v>41807.678726851846</v>
      </c>
      <c r="U2753" s="9">
        <f t="shared" si="256"/>
        <v>60</v>
      </c>
      <c r="V2753">
        <f>D2753*VLOOKUP(H2753,CURR,2)</f>
        <v>3274</v>
      </c>
      <c r="W2753">
        <f>E2753*VLOOKUP(H2753,CURR,2)</f>
        <v>0</v>
      </c>
      <c r="X2753" s="11">
        <f t="shared" si="257"/>
        <v>0</v>
      </c>
    </row>
    <row r="2754" spans="1:2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9">
        <f t="shared" si="253"/>
        <v>39.285714285714285</v>
      </c>
      <c r="Q2754" t="s">
        <v>8325</v>
      </c>
      <c r="R2754" t="s">
        <v>8361</v>
      </c>
      <c r="S2754" s="10">
        <f t="shared" si="254"/>
        <v>40855.556759259256</v>
      </c>
      <c r="T2754" s="10">
        <f t="shared" si="255"/>
        <v>40895.556759259256</v>
      </c>
      <c r="U2754" s="9">
        <f t="shared" si="256"/>
        <v>40</v>
      </c>
      <c r="V2754">
        <f>D2754*VLOOKUP(H2754,CURR,2)</f>
        <v>4800</v>
      </c>
      <c r="W2754">
        <f>E2754*VLOOKUP(H2754,CURR,2)</f>
        <v>550</v>
      </c>
      <c r="X2754" s="11">
        <f t="shared" si="257"/>
        <v>0.11458333333333333</v>
      </c>
    </row>
    <row r="2755" spans="1:2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E2755/D2755*100</f>
        <v>19</v>
      </c>
      <c r="P2755" s="9">
        <f t="shared" ref="P2755:P2818" si="259">E2755/L2755</f>
        <v>47.5</v>
      </c>
      <c r="Q2755" t="s">
        <v>8325</v>
      </c>
      <c r="R2755" t="s">
        <v>8361</v>
      </c>
      <c r="S2755" s="10">
        <f t="shared" ref="S2755:S2818" si="260">(J2755/86400)+25569+(-5/24)</f>
        <v>41117.692395833328</v>
      </c>
      <c r="T2755" s="10">
        <f t="shared" ref="T2755:T2818" si="261">(I2755/86400)+25569+(-5/24)</f>
        <v>41147.692395833328</v>
      </c>
      <c r="U2755" s="9">
        <f t="shared" ref="U2755:U2818" si="262">INT(T2755-S2755)</f>
        <v>30</v>
      </c>
      <c r="V2755">
        <f>D2755*VLOOKUP(H2755,CURR,2)</f>
        <v>2000</v>
      </c>
      <c r="W2755">
        <f>E2755*VLOOKUP(H2755,CURR,2)</f>
        <v>380</v>
      </c>
      <c r="X2755" s="11">
        <f t="shared" ref="X2755:X2818" si="263">W2755/V2755</f>
        <v>0.19</v>
      </c>
    </row>
    <row r="2756" spans="1:2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 t="e">
        <f t="shared" si="259"/>
        <v>#DIV/0!</v>
      </c>
      <c r="Q2756" t="s">
        <v>8325</v>
      </c>
      <c r="R2756" t="s">
        <v>8361</v>
      </c>
      <c r="S2756" s="10">
        <f t="shared" si="260"/>
        <v>41863.427673611106</v>
      </c>
      <c r="T2756" s="10">
        <f t="shared" si="261"/>
        <v>41893.427673611106</v>
      </c>
      <c r="U2756" s="9">
        <f t="shared" si="262"/>
        <v>30</v>
      </c>
      <c r="V2756">
        <f>D2756*VLOOKUP(H2756,CURR,2)</f>
        <v>10000</v>
      </c>
      <c r="W2756">
        <f>E2756*VLOOKUP(H2756,CURR,2)</f>
        <v>0</v>
      </c>
      <c r="X2756" s="11">
        <f t="shared" si="263"/>
        <v>0</v>
      </c>
    </row>
    <row r="2757" spans="1:2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9">
        <f t="shared" si="259"/>
        <v>17.333333333333332</v>
      </c>
      <c r="Q2757" t="s">
        <v>8325</v>
      </c>
      <c r="R2757" t="s">
        <v>8361</v>
      </c>
      <c r="S2757" s="10">
        <f t="shared" si="260"/>
        <v>42072.582488425927</v>
      </c>
      <c r="T2757" s="10">
        <f t="shared" si="261"/>
        <v>42102.582488425927</v>
      </c>
      <c r="U2757" s="9">
        <f t="shared" si="262"/>
        <v>30</v>
      </c>
      <c r="V2757">
        <f>D2757*VLOOKUP(H2757,CURR,2)</f>
        <v>565</v>
      </c>
      <c r="W2757">
        <f>E2757*VLOOKUP(H2757,CURR,2)</f>
        <v>293.79999999999995</v>
      </c>
      <c r="X2757" s="11">
        <f t="shared" si="263"/>
        <v>0.51999999999999991</v>
      </c>
    </row>
    <row r="2758" spans="1:2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9">
        <f t="shared" si="259"/>
        <v>31.757575757575758</v>
      </c>
      <c r="Q2758" t="s">
        <v>8325</v>
      </c>
      <c r="R2758" t="s">
        <v>8361</v>
      </c>
      <c r="S2758" s="10">
        <f t="shared" si="260"/>
        <v>41620.692141203697</v>
      </c>
      <c r="T2758" s="10">
        <f t="shared" si="261"/>
        <v>41650.692141203697</v>
      </c>
      <c r="U2758" s="9">
        <f t="shared" si="262"/>
        <v>30</v>
      </c>
      <c r="V2758">
        <f>D2758*VLOOKUP(H2758,CURR,2)</f>
        <v>10000</v>
      </c>
      <c r="W2758">
        <f>E2758*VLOOKUP(H2758,CURR,2)</f>
        <v>1048</v>
      </c>
      <c r="X2758" s="11">
        <f t="shared" si="263"/>
        <v>0.1048</v>
      </c>
    </row>
    <row r="2759" spans="1:2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9">
        <f t="shared" si="259"/>
        <v>5</v>
      </c>
      <c r="Q2759" t="s">
        <v>8325</v>
      </c>
      <c r="R2759" t="s">
        <v>8361</v>
      </c>
      <c r="S2759" s="10">
        <f t="shared" si="260"/>
        <v>42573.448287037034</v>
      </c>
      <c r="T2759" s="10">
        <f t="shared" si="261"/>
        <v>42588.448287037034</v>
      </c>
      <c r="U2759" s="9">
        <f t="shared" si="262"/>
        <v>15</v>
      </c>
      <c r="V2759">
        <f>D2759*VLOOKUP(H2759,CURR,2)</f>
        <v>1500</v>
      </c>
      <c r="W2759">
        <f>E2759*VLOOKUP(H2759,CURR,2)</f>
        <v>10</v>
      </c>
      <c r="X2759" s="11">
        <f t="shared" si="263"/>
        <v>6.6666666666666671E-3</v>
      </c>
    </row>
    <row r="2760" spans="1:2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9">
        <f t="shared" si="259"/>
        <v>39</v>
      </c>
      <c r="Q2760" t="s">
        <v>8325</v>
      </c>
      <c r="R2760" t="s">
        <v>8361</v>
      </c>
      <c r="S2760" s="10">
        <f t="shared" si="260"/>
        <v>42639.23359953703</v>
      </c>
      <c r="T2760" s="10">
        <f t="shared" si="261"/>
        <v>42653.23359953703</v>
      </c>
      <c r="U2760" s="9">
        <f t="shared" si="262"/>
        <v>14</v>
      </c>
      <c r="V2760">
        <f>D2760*VLOOKUP(H2760,CURR,2)</f>
        <v>1440</v>
      </c>
      <c r="W2760">
        <f>E2760*VLOOKUP(H2760,CURR,2)</f>
        <v>168.48</v>
      </c>
      <c r="X2760" s="11">
        <f t="shared" si="263"/>
        <v>0.11699999999999999</v>
      </c>
    </row>
    <row r="2761" spans="1:2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9">
        <f t="shared" si="259"/>
        <v>52.5</v>
      </c>
      <c r="Q2761" t="s">
        <v>8325</v>
      </c>
      <c r="R2761" t="s">
        <v>8361</v>
      </c>
      <c r="S2761" s="10">
        <f t="shared" si="260"/>
        <v>42524.158171296294</v>
      </c>
      <c r="T2761" s="10">
        <f t="shared" si="261"/>
        <v>42567.158171296294</v>
      </c>
      <c r="U2761" s="9">
        <f t="shared" si="262"/>
        <v>43</v>
      </c>
      <c r="V2761">
        <f>D2761*VLOOKUP(H2761,CURR,2)</f>
        <v>720</v>
      </c>
      <c r="W2761">
        <f>E2761*VLOOKUP(H2761,CURR,2)</f>
        <v>75.599999999999994</v>
      </c>
      <c r="X2761" s="11">
        <f t="shared" si="263"/>
        <v>0.105</v>
      </c>
    </row>
    <row r="2762" spans="1:2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 t="e">
        <f t="shared" si="259"/>
        <v>#DIV/0!</v>
      </c>
      <c r="Q2762" t="s">
        <v>8325</v>
      </c>
      <c r="R2762" t="s">
        <v>8361</v>
      </c>
      <c r="S2762" s="10">
        <f t="shared" si="260"/>
        <v>41415.252986111111</v>
      </c>
      <c r="T2762" s="10">
        <f t="shared" si="261"/>
        <v>41445.252986111111</v>
      </c>
      <c r="U2762" s="9">
        <f t="shared" si="262"/>
        <v>30</v>
      </c>
      <c r="V2762">
        <f>D2762*VLOOKUP(H2762,CURR,2)</f>
        <v>6400</v>
      </c>
      <c r="W2762">
        <f>E2762*VLOOKUP(H2762,CURR,2)</f>
        <v>0</v>
      </c>
      <c r="X2762" s="11">
        <f t="shared" si="263"/>
        <v>0</v>
      </c>
    </row>
    <row r="2763" spans="1:2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9">
        <f t="shared" si="259"/>
        <v>9</v>
      </c>
      <c r="Q2763" t="s">
        <v>8325</v>
      </c>
      <c r="R2763" t="s">
        <v>8361</v>
      </c>
      <c r="S2763" s="10">
        <f t="shared" si="260"/>
        <v>41246.85524305555</v>
      </c>
      <c r="T2763" s="10">
        <f t="shared" si="261"/>
        <v>41276.85524305555</v>
      </c>
      <c r="U2763" s="9">
        <f t="shared" si="262"/>
        <v>30</v>
      </c>
      <c r="V2763">
        <f>D2763*VLOOKUP(H2763,CURR,2)</f>
        <v>5000</v>
      </c>
      <c r="W2763">
        <f>E2763*VLOOKUP(H2763,CURR,2)</f>
        <v>36</v>
      </c>
      <c r="X2763" s="11">
        <f t="shared" si="263"/>
        <v>7.1999999999999998E-3</v>
      </c>
    </row>
    <row r="2764" spans="1:2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9">
        <f t="shared" si="259"/>
        <v>25</v>
      </c>
      <c r="Q2764" t="s">
        <v>8325</v>
      </c>
      <c r="R2764" t="s">
        <v>8361</v>
      </c>
      <c r="S2764" s="10">
        <f t="shared" si="260"/>
        <v>40926.828645833331</v>
      </c>
      <c r="T2764" s="10">
        <f t="shared" si="261"/>
        <v>40986.786979166667</v>
      </c>
      <c r="U2764" s="9">
        <f t="shared" si="262"/>
        <v>59</v>
      </c>
      <c r="V2764">
        <f>D2764*VLOOKUP(H2764,CURR,2)</f>
        <v>3250</v>
      </c>
      <c r="W2764">
        <f>E2764*VLOOKUP(H2764,CURR,2)</f>
        <v>25</v>
      </c>
      <c r="X2764" s="11">
        <f t="shared" si="263"/>
        <v>7.6923076923076927E-3</v>
      </c>
    </row>
    <row r="2765" spans="1:2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9">
        <f t="shared" si="259"/>
        <v>30</v>
      </c>
      <c r="Q2765" t="s">
        <v>8325</v>
      </c>
      <c r="R2765" t="s">
        <v>8361</v>
      </c>
      <c r="S2765" s="10">
        <f t="shared" si="260"/>
        <v>41373.371342592589</v>
      </c>
      <c r="T2765" s="10">
        <f t="shared" si="261"/>
        <v>41418.371342592589</v>
      </c>
      <c r="U2765" s="9">
        <f t="shared" si="262"/>
        <v>45</v>
      </c>
      <c r="V2765">
        <f>D2765*VLOOKUP(H2765,CURR,2)</f>
        <v>39400</v>
      </c>
      <c r="W2765">
        <f>E2765*VLOOKUP(H2765,CURR,2)</f>
        <v>90</v>
      </c>
      <c r="X2765" s="11">
        <f t="shared" si="263"/>
        <v>2.2842639593908631E-3</v>
      </c>
    </row>
    <row r="2766" spans="1:2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9">
        <f t="shared" si="259"/>
        <v>11.25</v>
      </c>
      <c r="Q2766" t="s">
        <v>8325</v>
      </c>
      <c r="R2766" t="s">
        <v>8361</v>
      </c>
      <c r="S2766" s="10">
        <f t="shared" si="260"/>
        <v>41030.083692129629</v>
      </c>
      <c r="T2766" s="10">
        <f t="shared" si="261"/>
        <v>41059.583333333328</v>
      </c>
      <c r="U2766" s="9">
        <f t="shared" si="262"/>
        <v>29</v>
      </c>
      <c r="V2766">
        <f>D2766*VLOOKUP(H2766,CURR,2)</f>
        <v>4000</v>
      </c>
      <c r="W2766">
        <f>E2766*VLOOKUP(H2766,CURR,2)</f>
        <v>45</v>
      </c>
      <c r="X2766" s="11">
        <f t="shared" si="263"/>
        <v>1.125E-2</v>
      </c>
    </row>
    <row r="2767" spans="1:2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 t="e">
        <f t="shared" si="259"/>
        <v>#DIV/0!</v>
      </c>
      <c r="Q2767" t="s">
        <v>8325</v>
      </c>
      <c r="R2767" t="s">
        <v>8361</v>
      </c>
      <c r="S2767" s="10">
        <f t="shared" si="260"/>
        <v>41194.370694444442</v>
      </c>
      <c r="T2767" s="10">
        <f t="shared" si="261"/>
        <v>41210.370694444442</v>
      </c>
      <c r="U2767" s="9">
        <f t="shared" si="262"/>
        <v>16</v>
      </c>
      <c r="V2767">
        <f>D2767*VLOOKUP(H2767,CURR,2)</f>
        <v>4000</v>
      </c>
      <c r="W2767">
        <f>E2767*VLOOKUP(H2767,CURR,2)</f>
        <v>0</v>
      </c>
      <c r="X2767" s="11">
        <f t="shared" si="263"/>
        <v>0</v>
      </c>
    </row>
    <row r="2768" spans="1:2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9">
        <f t="shared" si="259"/>
        <v>25</v>
      </c>
      <c r="Q2768" t="s">
        <v>8325</v>
      </c>
      <c r="R2768" t="s">
        <v>8361</v>
      </c>
      <c r="S2768" s="10">
        <f t="shared" si="260"/>
        <v>40736.459699074076</v>
      </c>
      <c r="T2768" s="10">
        <f t="shared" si="261"/>
        <v>40766.459699074076</v>
      </c>
      <c r="U2768" s="9">
        <f t="shared" si="262"/>
        <v>30</v>
      </c>
      <c r="V2768">
        <f>D2768*VLOOKUP(H2768,CURR,2)</f>
        <v>5000</v>
      </c>
      <c r="W2768">
        <f>E2768*VLOOKUP(H2768,CURR,2)</f>
        <v>100</v>
      </c>
      <c r="X2768" s="11">
        <f t="shared" si="263"/>
        <v>0.02</v>
      </c>
    </row>
    <row r="2769" spans="1:2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9">
        <f t="shared" si="259"/>
        <v>11.333333333333334</v>
      </c>
      <c r="Q2769" t="s">
        <v>8325</v>
      </c>
      <c r="R2769" t="s">
        <v>8361</v>
      </c>
      <c r="S2769" s="10">
        <f t="shared" si="260"/>
        <v>42172.750578703701</v>
      </c>
      <c r="T2769" s="10">
        <f t="shared" si="261"/>
        <v>42232.750578703701</v>
      </c>
      <c r="U2769" s="9">
        <f t="shared" si="262"/>
        <v>60</v>
      </c>
      <c r="V2769">
        <f>D2769*VLOOKUP(H2769,CURR,2)</f>
        <v>3040</v>
      </c>
      <c r="W2769">
        <f>E2769*VLOOKUP(H2769,CURR,2)</f>
        <v>25.84</v>
      </c>
      <c r="X2769" s="11">
        <f t="shared" si="263"/>
        <v>8.5000000000000006E-3</v>
      </c>
    </row>
    <row r="2770" spans="1:2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9">
        <f t="shared" si="259"/>
        <v>29.470588235294116</v>
      </c>
      <c r="Q2770" t="s">
        <v>8325</v>
      </c>
      <c r="R2770" t="s">
        <v>8361</v>
      </c>
      <c r="S2770" s="10">
        <f t="shared" si="260"/>
        <v>40967.4065162037</v>
      </c>
      <c r="T2770" s="10">
        <f t="shared" si="261"/>
        <v>40997.364849537036</v>
      </c>
      <c r="U2770" s="9">
        <f t="shared" si="262"/>
        <v>29</v>
      </c>
      <c r="V2770">
        <f>D2770*VLOOKUP(H2770,CURR,2)</f>
        <v>7000</v>
      </c>
      <c r="W2770">
        <f>E2770*VLOOKUP(H2770,CURR,2)</f>
        <v>1002</v>
      </c>
      <c r="X2770" s="11">
        <f t="shared" si="263"/>
        <v>0.14314285714285716</v>
      </c>
    </row>
    <row r="2771" spans="1:2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9">
        <f t="shared" si="259"/>
        <v>1</v>
      </c>
      <c r="Q2771" t="s">
        <v>8325</v>
      </c>
      <c r="R2771" t="s">
        <v>8361</v>
      </c>
      <c r="S2771" s="10">
        <f t="shared" si="260"/>
        <v>41745.617939814816</v>
      </c>
      <c r="T2771" s="10">
        <f t="shared" si="261"/>
        <v>41795.617939814816</v>
      </c>
      <c r="U2771" s="9">
        <f t="shared" si="262"/>
        <v>50</v>
      </c>
      <c r="V2771">
        <f>D2771*VLOOKUP(H2771,CURR,2)</f>
        <v>1024</v>
      </c>
      <c r="W2771">
        <f>E2771*VLOOKUP(H2771,CURR,2)</f>
        <v>2.56</v>
      </c>
      <c r="X2771" s="11">
        <f t="shared" si="263"/>
        <v>2.5000000000000001E-3</v>
      </c>
    </row>
    <row r="2772" spans="1:2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9">
        <f t="shared" si="259"/>
        <v>63.098484848484851</v>
      </c>
      <c r="Q2772" t="s">
        <v>8325</v>
      </c>
      <c r="R2772" t="s">
        <v>8361</v>
      </c>
      <c r="S2772" s="10">
        <f t="shared" si="260"/>
        <v>41686.496874999997</v>
      </c>
      <c r="T2772" s="10">
        <f t="shared" si="261"/>
        <v>41716.455208333333</v>
      </c>
      <c r="U2772" s="9">
        <f t="shared" si="262"/>
        <v>29</v>
      </c>
      <c r="V2772">
        <f>D2772*VLOOKUP(H2772,CURR,2)</f>
        <v>20000</v>
      </c>
      <c r="W2772">
        <f>E2772*VLOOKUP(H2772,CURR,2)</f>
        <v>2082.25</v>
      </c>
      <c r="X2772" s="11">
        <f t="shared" si="263"/>
        <v>0.1041125</v>
      </c>
    </row>
    <row r="2773" spans="1:2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 t="e">
        <f t="shared" si="259"/>
        <v>#DIV/0!</v>
      </c>
      <c r="Q2773" t="s">
        <v>8325</v>
      </c>
      <c r="R2773" t="s">
        <v>8361</v>
      </c>
      <c r="S2773" s="10">
        <f t="shared" si="260"/>
        <v>41257.323379629626</v>
      </c>
      <c r="T2773" s="10">
        <f t="shared" si="261"/>
        <v>41306.5</v>
      </c>
      <c r="U2773" s="9">
        <f t="shared" si="262"/>
        <v>49</v>
      </c>
      <c r="V2773">
        <f>D2773*VLOOKUP(H2773,CURR,2)</f>
        <v>19980</v>
      </c>
      <c r="W2773">
        <f>E2773*VLOOKUP(H2773,CURR,2)</f>
        <v>0</v>
      </c>
      <c r="X2773" s="11">
        <f t="shared" si="263"/>
        <v>0</v>
      </c>
    </row>
    <row r="2774" spans="1:2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 t="e">
        <f t="shared" si="259"/>
        <v>#DIV/0!</v>
      </c>
      <c r="Q2774" t="s">
        <v>8325</v>
      </c>
      <c r="R2774" t="s">
        <v>8361</v>
      </c>
      <c r="S2774" s="10">
        <f t="shared" si="260"/>
        <v>41537.660810185182</v>
      </c>
      <c r="T2774" s="10">
        <f t="shared" si="261"/>
        <v>41552.660810185182</v>
      </c>
      <c r="U2774" s="9">
        <f t="shared" si="262"/>
        <v>15</v>
      </c>
      <c r="V2774">
        <f>D2774*VLOOKUP(H2774,CURR,2)</f>
        <v>8000</v>
      </c>
      <c r="W2774">
        <f>E2774*VLOOKUP(H2774,CURR,2)</f>
        <v>0</v>
      </c>
      <c r="X2774" s="11">
        <f t="shared" si="263"/>
        <v>0</v>
      </c>
    </row>
    <row r="2775" spans="1:2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9">
        <f t="shared" si="259"/>
        <v>1</v>
      </c>
      <c r="Q2775" t="s">
        <v>8325</v>
      </c>
      <c r="R2775" t="s">
        <v>8361</v>
      </c>
      <c r="S2775" s="10">
        <f t="shared" si="260"/>
        <v>42474.656493055554</v>
      </c>
      <c r="T2775" s="10">
        <f t="shared" si="261"/>
        <v>42484.656493055554</v>
      </c>
      <c r="U2775" s="9">
        <f t="shared" si="262"/>
        <v>10</v>
      </c>
      <c r="V2775">
        <f>D2775*VLOOKUP(H2775,CURR,2)</f>
        <v>402.8</v>
      </c>
      <c r="W2775">
        <f>E2775*VLOOKUP(H2775,CURR,2)</f>
        <v>0.76</v>
      </c>
      <c r="X2775" s="11">
        <f t="shared" si="263"/>
        <v>1.8867924528301887E-3</v>
      </c>
    </row>
    <row r="2776" spans="1:2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9">
        <f t="shared" si="259"/>
        <v>43.846153846153847</v>
      </c>
      <c r="Q2776" t="s">
        <v>8325</v>
      </c>
      <c r="R2776" t="s">
        <v>8361</v>
      </c>
      <c r="S2776" s="10">
        <f t="shared" si="260"/>
        <v>41310.918148148143</v>
      </c>
      <c r="T2776" s="10">
        <f t="shared" si="261"/>
        <v>41340.918148148143</v>
      </c>
      <c r="U2776" s="9">
        <f t="shared" si="262"/>
        <v>30</v>
      </c>
      <c r="V2776">
        <f>D2776*VLOOKUP(H2776,CURR,2)</f>
        <v>4000</v>
      </c>
      <c r="W2776">
        <f>E2776*VLOOKUP(H2776,CURR,2)</f>
        <v>570</v>
      </c>
      <c r="X2776" s="11">
        <f t="shared" si="263"/>
        <v>0.14249999999999999</v>
      </c>
    </row>
    <row r="2777" spans="1:2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9">
        <f t="shared" si="259"/>
        <v>75</v>
      </c>
      <c r="Q2777" t="s">
        <v>8325</v>
      </c>
      <c r="R2777" t="s">
        <v>8361</v>
      </c>
      <c r="S2777" s="10">
        <f t="shared" si="260"/>
        <v>40862.805023148147</v>
      </c>
      <c r="T2777" s="10">
        <f t="shared" si="261"/>
        <v>40892.805023148147</v>
      </c>
      <c r="U2777" s="9">
        <f t="shared" si="262"/>
        <v>30</v>
      </c>
      <c r="V2777">
        <f>D2777*VLOOKUP(H2777,CURR,2)</f>
        <v>5000</v>
      </c>
      <c r="W2777">
        <f>E2777*VLOOKUP(H2777,CURR,2)</f>
        <v>150</v>
      </c>
      <c r="X2777" s="11">
        <f t="shared" si="263"/>
        <v>0.03</v>
      </c>
    </row>
    <row r="2778" spans="1:2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9">
        <f t="shared" si="259"/>
        <v>45.972222222222221</v>
      </c>
      <c r="Q2778" t="s">
        <v>8325</v>
      </c>
      <c r="R2778" t="s">
        <v>8361</v>
      </c>
      <c r="S2778" s="10">
        <f t="shared" si="260"/>
        <v>42136.088842592588</v>
      </c>
      <c r="T2778" s="10">
        <f t="shared" si="261"/>
        <v>42167.088842592588</v>
      </c>
      <c r="U2778" s="9">
        <f t="shared" si="262"/>
        <v>31</v>
      </c>
      <c r="V2778">
        <f>D2778*VLOOKUP(H2778,CURR,2)</f>
        <v>21000</v>
      </c>
      <c r="W2778">
        <f>E2778*VLOOKUP(H2778,CURR,2)</f>
        <v>1655</v>
      </c>
      <c r="X2778" s="11">
        <f t="shared" si="263"/>
        <v>7.8809523809523815E-2</v>
      </c>
    </row>
    <row r="2779" spans="1:2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9">
        <f t="shared" si="259"/>
        <v>10</v>
      </c>
      <c r="Q2779" t="s">
        <v>8325</v>
      </c>
      <c r="R2779" t="s">
        <v>8361</v>
      </c>
      <c r="S2779" s="10">
        <f t="shared" si="260"/>
        <v>42172.460694444446</v>
      </c>
      <c r="T2779" s="10">
        <f t="shared" si="261"/>
        <v>42202.460694444446</v>
      </c>
      <c r="U2779" s="9">
        <f t="shared" si="262"/>
        <v>30</v>
      </c>
      <c r="V2779">
        <f>D2779*VLOOKUP(H2779,CURR,2)</f>
        <v>3000</v>
      </c>
      <c r="W2779">
        <f>E2779*VLOOKUP(H2779,CURR,2)</f>
        <v>10</v>
      </c>
      <c r="X2779" s="11">
        <f t="shared" si="263"/>
        <v>3.3333333333333335E-3</v>
      </c>
    </row>
    <row r="2780" spans="1:2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9">
        <f t="shared" si="259"/>
        <v>93.666666666666671</v>
      </c>
      <c r="Q2780" t="s">
        <v>8325</v>
      </c>
      <c r="R2780" t="s">
        <v>8361</v>
      </c>
      <c r="S2780" s="10">
        <f t="shared" si="260"/>
        <v>41846.769745370366</v>
      </c>
      <c r="T2780" s="10">
        <f t="shared" si="261"/>
        <v>41876.769745370366</v>
      </c>
      <c r="U2780" s="9">
        <f t="shared" si="262"/>
        <v>30</v>
      </c>
      <c r="V2780">
        <f>D2780*VLOOKUP(H2780,CURR,2)</f>
        <v>5500</v>
      </c>
      <c r="W2780">
        <f>E2780*VLOOKUP(H2780,CURR,2)</f>
        <v>1405</v>
      </c>
      <c r="X2780" s="11">
        <f t="shared" si="263"/>
        <v>0.25545454545454543</v>
      </c>
    </row>
    <row r="2781" spans="1:2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9">
        <f t="shared" si="259"/>
        <v>53</v>
      </c>
      <c r="Q2781" t="s">
        <v>8325</v>
      </c>
      <c r="R2781" t="s">
        <v>8361</v>
      </c>
      <c r="S2781" s="10">
        <f t="shared" si="260"/>
        <v>42300.377557870372</v>
      </c>
      <c r="T2781" s="10">
        <f t="shared" si="261"/>
        <v>42330.419224537036</v>
      </c>
      <c r="U2781" s="9">
        <f t="shared" si="262"/>
        <v>30</v>
      </c>
      <c r="V2781">
        <f>D2781*VLOOKUP(H2781,CURR,2)</f>
        <v>2500</v>
      </c>
      <c r="W2781">
        <f>E2781*VLOOKUP(H2781,CURR,2)</f>
        <v>53</v>
      </c>
      <c r="X2781" s="11">
        <f t="shared" si="263"/>
        <v>2.12E-2</v>
      </c>
    </row>
    <row r="2782" spans="1:2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 t="e">
        <f t="shared" si="259"/>
        <v>#DIV/0!</v>
      </c>
      <c r="Q2782" t="s">
        <v>8325</v>
      </c>
      <c r="R2782" t="s">
        <v>8361</v>
      </c>
      <c r="S2782" s="10">
        <f t="shared" si="260"/>
        <v>42774.239444444444</v>
      </c>
      <c r="T2782" s="10">
        <f t="shared" si="261"/>
        <v>42804.239444444444</v>
      </c>
      <c r="U2782" s="9">
        <f t="shared" si="262"/>
        <v>30</v>
      </c>
      <c r="V2782">
        <f>D2782*VLOOKUP(H2782,CURR,2)</f>
        <v>112999.99999999999</v>
      </c>
      <c r="W2782">
        <f>E2782*VLOOKUP(H2782,CURR,2)</f>
        <v>0</v>
      </c>
      <c r="X2782" s="11">
        <f t="shared" si="263"/>
        <v>0</v>
      </c>
    </row>
    <row r="2783" spans="1:2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9">
        <f t="shared" si="259"/>
        <v>47</v>
      </c>
      <c r="Q2783" t="s">
        <v>8320</v>
      </c>
      <c r="R2783" t="s">
        <v>8321</v>
      </c>
      <c r="S2783" s="10">
        <f t="shared" si="260"/>
        <v>42018.733263888884</v>
      </c>
      <c r="T2783" s="10">
        <f t="shared" si="261"/>
        <v>42047.083333333336</v>
      </c>
      <c r="U2783" s="9">
        <f t="shared" si="262"/>
        <v>28</v>
      </c>
      <c r="V2783">
        <f>D2783*VLOOKUP(H2783,CURR,2)</f>
        <v>1250</v>
      </c>
      <c r="W2783">
        <f>E2783*VLOOKUP(H2783,CURR,2)</f>
        <v>1316</v>
      </c>
      <c r="X2783" s="11">
        <f t="shared" si="263"/>
        <v>1.0528</v>
      </c>
    </row>
    <row r="2784" spans="1:2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9">
        <f t="shared" si="259"/>
        <v>66.666666666666671</v>
      </c>
      <c r="Q2784" t="s">
        <v>8320</v>
      </c>
      <c r="R2784" t="s">
        <v>8321</v>
      </c>
      <c r="S2784" s="10">
        <f t="shared" si="260"/>
        <v>42026.716643518514</v>
      </c>
      <c r="T2784" s="10">
        <f t="shared" si="261"/>
        <v>42051.999305555553</v>
      </c>
      <c r="U2784" s="9">
        <f t="shared" si="262"/>
        <v>25</v>
      </c>
      <c r="V2784">
        <f>D2784*VLOOKUP(H2784,CURR,2)</f>
        <v>1000</v>
      </c>
      <c r="W2784">
        <f>E2784*VLOOKUP(H2784,CURR,2)</f>
        <v>1200</v>
      </c>
      <c r="X2784" s="11">
        <f t="shared" si="263"/>
        <v>1.2</v>
      </c>
    </row>
    <row r="2785" spans="1:2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9">
        <f t="shared" si="259"/>
        <v>18.770491803278688</v>
      </c>
      <c r="Q2785" t="s">
        <v>8320</v>
      </c>
      <c r="R2785" t="s">
        <v>8321</v>
      </c>
      <c r="S2785" s="10">
        <f t="shared" si="260"/>
        <v>42103.326921296299</v>
      </c>
      <c r="T2785" s="10">
        <f t="shared" si="261"/>
        <v>42117.326921296299</v>
      </c>
      <c r="U2785" s="9">
        <f t="shared" si="262"/>
        <v>14</v>
      </c>
      <c r="V2785">
        <f>D2785*VLOOKUP(H2785,CURR,2)</f>
        <v>1280</v>
      </c>
      <c r="W2785">
        <f>E2785*VLOOKUP(H2785,CURR,2)</f>
        <v>1465.6000000000001</v>
      </c>
      <c r="X2785" s="11">
        <f t="shared" si="263"/>
        <v>1.145</v>
      </c>
    </row>
    <row r="2786" spans="1:2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9">
        <f t="shared" si="259"/>
        <v>66.111111111111114</v>
      </c>
      <c r="Q2786" t="s">
        <v>8320</v>
      </c>
      <c r="R2786" t="s">
        <v>8321</v>
      </c>
      <c r="S2786" s="10">
        <f t="shared" si="260"/>
        <v>41920.579201388886</v>
      </c>
      <c r="T2786" s="10">
        <f t="shared" si="261"/>
        <v>41941.579201388886</v>
      </c>
      <c r="U2786" s="9">
        <f t="shared" si="262"/>
        <v>21</v>
      </c>
      <c r="V2786">
        <f>D2786*VLOOKUP(H2786,CURR,2)</f>
        <v>6000</v>
      </c>
      <c r="W2786">
        <f>E2786*VLOOKUP(H2786,CURR,2)</f>
        <v>7140</v>
      </c>
      <c r="X2786" s="11">
        <f t="shared" si="263"/>
        <v>1.19</v>
      </c>
    </row>
    <row r="2787" spans="1:2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9">
        <f t="shared" si="259"/>
        <v>36.859154929577464</v>
      </c>
      <c r="Q2787" t="s">
        <v>8320</v>
      </c>
      <c r="R2787" t="s">
        <v>8321</v>
      </c>
      <c r="S2787" s="10">
        <f t="shared" si="260"/>
        <v>42557.981099537035</v>
      </c>
      <c r="T2787" s="10">
        <f t="shared" si="261"/>
        <v>42587.666666666664</v>
      </c>
      <c r="U2787" s="9">
        <f t="shared" si="262"/>
        <v>29</v>
      </c>
      <c r="V2787">
        <f>D2787*VLOOKUP(H2787,CURR,2)</f>
        <v>5000</v>
      </c>
      <c r="W2787">
        <f>E2787*VLOOKUP(H2787,CURR,2)</f>
        <v>5234</v>
      </c>
      <c r="X2787" s="11">
        <f t="shared" si="263"/>
        <v>1.0468</v>
      </c>
    </row>
    <row r="2788" spans="1:2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9">
        <f t="shared" si="259"/>
        <v>39.810810810810814</v>
      </c>
      <c r="Q2788" t="s">
        <v>8320</v>
      </c>
      <c r="R2788" t="s">
        <v>8321</v>
      </c>
      <c r="S2788" s="10">
        <f t="shared" si="260"/>
        <v>41815.360879629625</v>
      </c>
      <c r="T2788" s="10">
        <f t="shared" si="261"/>
        <v>41829.360879629625</v>
      </c>
      <c r="U2788" s="9">
        <f t="shared" si="262"/>
        <v>14</v>
      </c>
      <c r="V2788">
        <f>D2788*VLOOKUP(H2788,CURR,2)</f>
        <v>3200</v>
      </c>
      <c r="W2788">
        <f>E2788*VLOOKUP(H2788,CURR,2)</f>
        <v>3770.88</v>
      </c>
      <c r="X2788" s="11">
        <f t="shared" si="263"/>
        <v>1.1784000000000001</v>
      </c>
    </row>
    <row r="2789" spans="1:2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9">
        <f t="shared" si="259"/>
        <v>31.5</v>
      </c>
      <c r="Q2789" t="s">
        <v>8320</v>
      </c>
      <c r="R2789" t="s">
        <v>8321</v>
      </c>
      <c r="S2789" s="10">
        <f t="shared" si="260"/>
        <v>41807.990185185183</v>
      </c>
      <c r="T2789" s="10">
        <f t="shared" si="261"/>
        <v>41837.990185185183</v>
      </c>
      <c r="U2789" s="9">
        <f t="shared" si="262"/>
        <v>30</v>
      </c>
      <c r="V2789">
        <f>D2789*VLOOKUP(H2789,CURR,2)</f>
        <v>1000</v>
      </c>
      <c r="W2789">
        <f>E2789*VLOOKUP(H2789,CURR,2)</f>
        <v>1197</v>
      </c>
      <c r="X2789" s="11">
        <f t="shared" si="263"/>
        <v>1.1970000000000001</v>
      </c>
    </row>
    <row r="2790" spans="1:2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9">
        <f t="shared" si="259"/>
        <v>102.5</v>
      </c>
      <c r="Q2790" t="s">
        <v>8320</v>
      </c>
      <c r="R2790" t="s">
        <v>8321</v>
      </c>
      <c r="S2790" s="10">
        <f t="shared" si="260"/>
        <v>42550.49355324074</v>
      </c>
      <c r="T2790" s="10">
        <f t="shared" si="261"/>
        <v>42580.49355324074</v>
      </c>
      <c r="U2790" s="9">
        <f t="shared" si="262"/>
        <v>30</v>
      </c>
      <c r="V2790">
        <f>D2790*VLOOKUP(H2790,CURR,2)</f>
        <v>2000</v>
      </c>
      <c r="W2790">
        <f>E2790*VLOOKUP(H2790,CURR,2)</f>
        <v>2050</v>
      </c>
      <c r="X2790" s="11">
        <f t="shared" si="263"/>
        <v>1.0249999999999999</v>
      </c>
    </row>
    <row r="2791" spans="1:2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9">
        <f t="shared" si="259"/>
        <v>126.45833333333333</v>
      </c>
      <c r="Q2791" t="s">
        <v>8320</v>
      </c>
      <c r="R2791" t="s">
        <v>8321</v>
      </c>
      <c r="S2791" s="10">
        <f t="shared" si="260"/>
        <v>42055.804791666662</v>
      </c>
      <c r="T2791" s="10">
        <f t="shared" si="261"/>
        <v>42074.958333333336</v>
      </c>
      <c r="U2791" s="9">
        <f t="shared" si="262"/>
        <v>19</v>
      </c>
      <c r="V2791">
        <f>D2791*VLOOKUP(H2791,CURR,2)</f>
        <v>3000</v>
      </c>
      <c r="W2791">
        <f>E2791*VLOOKUP(H2791,CURR,2)</f>
        <v>3035</v>
      </c>
      <c r="X2791" s="11">
        <f t="shared" si="263"/>
        <v>1.0116666666666667</v>
      </c>
    </row>
    <row r="2792" spans="1:2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9">
        <f t="shared" si="259"/>
        <v>47.878787878787875</v>
      </c>
      <c r="Q2792" t="s">
        <v>8320</v>
      </c>
      <c r="R2792" t="s">
        <v>8321</v>
      </c>
      <c r="S2792" s="10">
        <f t="shared" si="260"/>
        <v>42016.730358796289</v>
      </c>
      <c r="T2792" s="10">
        <f t="shared" si="261"/>
        <v>42046.730358796289</v>
      </c>
      <c r="U2792" s="9">
        <f t="shared" si="262"/>
        <v>30</v>
      </c>
      <c r="V2792">
        <f>D2792*VLOOKUP(H2792,CURR,2)</f>
        <v>3000</v>
      </c>
      <c r="W2792">
        <f>E2792*VLOOKUP(H2792,CURR,2)</f>
        <v>3160</v>
      </c>
      <c r="X2792" s="11">
        <f t="shared" si="263"/>
        <v>1.0533333333333332</v>
      </c>
    </row>
    <row r="2793" spans="1:2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9">
        <f t="shared" si="259"/>
        <v>73.214285714285708</v>
      </c>
      <c r="Q2793" t="s">
        <v>8320</v>
      </c>
      <c r="R2793" t="s">
        <v>8321</v>
      </c>
      <c r="S2793" s="10">
        <f t="shared" si="260"/>
        <v>42591.691655092589</v>
      </c>
      <c r="T2793" s="10">
        <f t="shared" si="261"/>
        <v>42621.958333333336</v>
      </c>
      <c r="U2793" s="9">
        <f t="shared" si="262"/>
        <v>30</v>
      </c>
      <c r="V2793">
        <f>D2793*VLOOKUP(H2793,CURR,2)</f>
        <v>2000</v>
      </c>
      <c r="W2793">
        <f>E2793*VLOOKUP(H2793,CURR,2)</f>
        <v>2050</v>
      </c>
      <c r="X2793" s="11">
        <f t="shared" si="263"/>
        <v>1.0249999999999999</v>
      </c>
    </row>
    <row r="2794" spans="1:2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9">
        <f t="shared" si="259"/>
        <v>89.666666666666671</v>
      </c>
      <c r="Q2794" t="s">
        <v>8320</v>
      </c>
      <c r="R2794" t="s">
        <v>8321</v>
      </c>
      <c r="S2794" s="10">
        <f t="shared" si="260"/>
        <v>42183.022673611107</v>
      </c>
      <c r="T2794" s="10">
        <f t="shared" si="261"/>
        <v>42228.022673611107</v>
      </c>
      <c r="U2794" s="9">
        <f t="shared" si="262"/>
        <v>45</v>
      </c>
      <c r="V2794">
        <f>D2794*VLOOKUP(H2794,CURR,2)</f>
        <v>2000</v>
      </c>
      <c r="W2794">
        <f>E2794*VLOOKUP(H2794,CURR,2)</f>
        <v>2152</v>
      </c>
      <c r="X2794" s="11">
        <f t="shared" si="263"/>
        <v>1.0760000000000001</v>
      </c>
    </row>
    <row r="2795" spans="1:2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9">
        <f t="shared" si="259"/>
        <v>151.4623287671233</v>
      </c>
      <c r="Q2795" t="s">
        <v>8320</v>
      </c>
      <c r="R2795" t="s">
        <v>8321</v>
      </c>
      <c r="S2795" s="10">
        <f t="shared" si="260"/>
        <v>42176.210706018515</v>
      </c>
      <c r="T2795" s="10">
        <f t="shared" si="261"/>
        <v>42206.210706018515</v>
      </c>
      <c r="U2795" s="9">
        <f t="shared" si="262"/>
        <v>30</v>
      </c>
      <c r="V2795">
        <f>D2795*VLOOKUP(H2795,CURR,2)</f>
        <v>7200</v>
      </c>
      <c r="W2795">
        <f>E2795*VLOOKUP(H2795,CURR,2)</f>
        <v>7960.86</v>
      </c>
      <c r="X2795" s="11">
        <f t="shared" si="263"/>
        <v>1.105675</v>
      </c>
    </row>
    <row r="2796" spans="1:2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9">
        <f t="shared" si="259"/>
        <v>25</v>
      </c>
      <c r="Q2796" t="s">
        <v>8320</v>
      </c>
      <c r="R2796" t="s">
        <v>8321</v>
      </c>
      <c r="S2796" s="10">
        <f t="shared" si="260"/>
        <v>42416.48332175926</v>
      </c>
      <c r="T2796" s="10">
        <f t="shared" si="261"/>
        <v>42432.583333333336</v>
      </c>
      <c r="U2796" s="9">
        <f t="shared" si="262"/>
        <v>16</v>
      </c>
      <c r="V2796">
        <f>D2796*VLOOKUP(H2796,CURR,2)</f>
        <v>64</v>
      </c>
      <c r="W2796">
        <f>E2796*VLOOKUP(H2796,CURR,2)</f>
        <v>96</v>
      </c>
      <c r="X2796" s="11">
        <f t="shared" si="263"/>
        <v>1.5</v>
      </c>
    </row>
    <row r="2797" spans="1:2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9">
        <f t="shared" si="259"/>
        <v>36.5</v>
      </c>
      <c r="Q2797" t="s">
        <v>8320</v>
      </c>
      <c r="R2797" t="s">
        <v>8321</v>
      </c>
      <c r="S2797" s="10">
        <f t="shared" si="260"/>
        <v>41780.317604166667</v>
      </c>
      <c r="T2797" s="10">
        <f t="shared" si="261"/>
        <v>41796.75</v>
      </c>
      <c r="U2797" s="9">
        <f t="shared" si="262"/>
        <v>16</v>
      </c>
      <c r="V2797">
        <f>D2797*VLOOKUP(H2797,CURR,2)</f>
        <v>700</v>
      </c>
      <c r="W2797">
        <f>E2797*VLOOKUP(H2797,CURR,2)</f>
        <v>730</v>
      </c>
      <c r="X2797" s="11">
        <f t="shared" si="263"/>
        <v>1.0428571428571429</v>
      </c>
    </row>
    <row r="2798" spans="1:2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9">
        <f t="shared" si="259"/>
        <v>44</v>
      </c>
      <c r="Q2798" t="s">
        <v>8320</v>
      </c>
      <c r="R2798" t="s">
        <v>8321</v>
      </c>
      <c r="S2798" s="10">
        <f t="shared" si="260"/>
        <v>41795.319768518515</v>
      </c>
      <c r="T2798" s="10">
        <f t="shared" si="261"/>
        <v>41825.319768518515</v>
      </c>
      <c r="U2798" s="9">
        <f t="shared" si="262"/>
        <v>30</v>
      </c>
      <c r="V2798">
        <f>D2798*VLOOKUP(H2798,CURR,2)</f>
        <v>1024</v>
      </c>
      <c r="W2798">
        <f>E2798*VLOOKUP(H2798,CURR,2)</f>
        <v>1182.72</v>
      </c>
      <c r="X2798" s="11">
        <f t="shared" si="263"/>
        <v>1.155</v>
      </c>
    </row>
    <row r="2799" spans="1:2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9">
        <f t="shared" si="259"/>
        <v>87.357553191489373</v>
      </c>
      <c r="Q2799" t="s">
        <v>8320</v>
      </c>
      <c r="R2799" t="s">
        <v>8321</v>
      </c>
      <c r="S2799" s="10">
        <f t="shared" si="260"/>
        <v>41798.731944444444</v>
      </c>
      <c r="T2799" s="10">
        <f t="shared" si="261"/>
        <v>41828.731944444444</v>
      </c>
      <c r="U2799" s="9">
        <f t="shared" si="262"/>
        <v>30</v>
      </c>
      <c r="V2799">
        <f>D2799*VLOOKUP(H2799,CURR,2)</f>
        <v>10240</v>
      </c>
      <c r="W2799">
        <f>E2799*VLOOKUP(H2799,CURR,2)</f>
        <v>10510.8608</v>
      </c>
      <c r="X2799" s="11">
        <f t="shared" si="263"/>
        <v>1.02645125</v>
      </c>
    </row>
    <row r="2800" spans="1:2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9">
        <f t="shared" si="259"/>
        <v>36.474820143884891</v>
      </c>
      <c r="Q2800" t="s">
        <v>8320</v>
      </c>
      <c r="R2800" t="s">
        <v>8321</v>
      </c>
      <c r="S2800" s="10">
        <f t="shared" si="260"/>
        <v>42201.466678240737</v>
      </c>
      <c r="T2800" s="10">
        <f t="shared" si="261"/>
        <v>42216.458333333336</v>
      </c>
      <c r="U2800" s="9">
        <f t="shared" si="262"/>
        <v>14</v>
      </c>
      <c r="V2800">
        <f>D2800*VLOOKUP(H2800,CURR,2)</f>
        <v>6400</v>
      </c>
      <c r="W2800">
        <f>E2800*VLOOKUP(H2800,CURR,2)</f>
        <v>6489.6</v>
      </c>
      <c r="X2800" s="11">
        <f t="shared" si="263"/>
        <v>1.014</v>
      </c>
    </row>
    <row r="2801" spans="1:2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9">
        <f t="shared" si="259"/>
        <v>44.859538461538463</v>
      </c>
      <c r="Q2801" t="s">
        <v>8320</v>
      </c>
      <c r="R2801" t="s">
        <v>8321</v>
      </c>
      <c r="S2801" s="10">
        <f t="shared" si="260"/>
        <v>42507.05636574074</v>
      </c>
      <c r="T2801" s="10">
        <f t="shared" si="261"/>
        <v>42538.458333333336</v>
      </c>
      <c r="U2801" s="9">
        <f t="shared" si="262"/>
        <v>31</v>
      </c>
      <c r="V2801">
        <f>D2801*VLOOKUP(H2801,CURR,2)</f>
        <v>6400</v>
      </c>
      <c r="W2801">
        <f>E2801*VLOOKUP(H2801,CURR,2)</f>
        <v>7464.6271999999999</v>
      </c>
      <c r="X2801" s="11">
        <f t="shared" si="263"/>
        <v>1.1663479999999999</v>
      </c>
    </row>
    <row r="2802" spans="1:2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9">
        <f t="shared" si="259"/>
        <v>42.903225806451616</v>
      </c>
      <c r="Q2802" t="s">
        <v>8320</v>
      </c>
      <c r="R2802" t="s">
        <v>8321</v>
      </c>
      <c r="S2802" s="10">
        <f t="shared" si="260"/>
        <v>41948.344513888886</v>
      </c>
      <c r="T2802" s="10">
        <f t="shared" si="261"/>
        <v>42008.344513888886</v>
      </c>
      <c r="U2802" s="9">
        <f t="shared" si="262"/>
        <v>60</v>
      </c>
      <c r="V2802">
        <f>D2802*VLOOKUP(H2802,CURR,2)</f>
        <v>1280</v>
      </c>
      <c r="W2802">
        <f>E2802*VLOOKUP(H2802,CURR,2)</f>
        <v>1702.4</v>
      </c>
      <c r="X2802" s="11">
        <f t="shared" si="263"/>
        <v>1.33</v>
      </c>
    </row>
    <row r="2803" spans="1:2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9">
        <f t="shared" si="259"/>
        <v>51.230769230769234</v>
      </c>
      <c r="Q2803" t="s">
        <v>8320</v>
      </c>
      <c r="R2803" t="s">
        <v>8321</v>
      </c>
      <c r="S2803" s="10">
        <f t="shared" si="260"/>
        <v>41900.034826388888</v>
      </c>
      <c r="T2803" s="10">
        <f t="shared" si="261"/>
        <v>41922.25</v>
      </c>
      <c r="U2803" s="9">
        <f t="shared" si="262"/>
        <v>22</v>
      </c>
      <c r="V2803">
        <f>D2803*VLOOKUP(H2803,CURR,2)</f>
        <v>360</v>
      </c>
      <c r="W2803">
        <f>E2803*VLOOKUP(H2803,CURR,2)</f>
        <v>479.52</v>
      </c>
      <c r="X2803" s="11">
        <f t="shared" si="263"/>
        <v>1.3319999999999999</v>
      </c>
    </row>
    <row r="2804" spans="1:2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9">
        <f t="shared" si="259"/>
        <v>33.944444444444443</v>
      </c>
      <c r="Q2804" t="s">
        <v>8320</v>
      </c>
      <c r="R2804" t="s">
        <v>8321</v>
      </c>
      <c r="S2804" s="10">
        <f t="shared" si="260"/>
        <v>42192.438738425924</v>
      </c>
      <c r="T2804" s="10">
        <f t="shared" si="261"/>
        <v>42222.438738425924</v>
      </c>
      <c r="U2804" s="9">
        <f t="shared" si="262"/>
        <v>30</v>
      </c>
      <c r="V2804">
        <f>D2804*VLOOKUP(H2804,CURR,2)</f>
        <v>3840</v>
      </c>
      <c r="W2804">
        <f>E2804*VLOOKUP(H2804,CURR,2)</f>
        <v>3910.4</v>
      </c>
      <c r="X2804" s="11">
        <f t="shared" si="263"/>
        <v>1.0183333333333333</v>
      </c>
    </row>
    <row r="2805" spans="1:2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9">
        <f t="shared" si="259"/>
        <v>90.744680851063833</v>
      </c>
      <c r="Q2805" t="s">
        <v>8320</v>
      </c>
      <c r="R2805" t="s">
        <v>8321</v>
      </c>
      <c r="S2805" s="10">
        <f t="shared" si="260"/>
        <v>42157.857361111113</v>
      </c>
      <c r="T2805" s="10">
        <f t="shared" si="261"/>
        <v>42200.791666666664</v>
      </c>
      <c r="U2805" s="9">
        <f t="shared" si="262"/>
        <v>42</v>
      </c>
      <c r="V2805">
        <f>D2805*VLOOKUP(H2805,CURR,2)</f>
        <v>10000</v>
      </c>
      <c r="W2805">
        <f>E2805*VLOOKUP(H2805,CURR,2)</f>
        <v>12795</v>
      </c>
      <c r="X2805" s="11">
        <f t="shared" si="263"/>
        <v>1.2795000000000001</v>
      </c>
    </row>
    <row r="2806" spans="1:2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9">
        <f t="shared" si="259"/>
        <v>50</v>
      </c>
      <c r="Q2806" t="s">
        <v>8320</v>
      </c>
      <c r="R2806" t="s">
        <v>8321</v>
      </c>
      <c r="S2806" s="10">
        <f t="shared" si="260"/>
        <v>41881.245254629626</v>
      </c>
      <c r="T2806" s="10">
        <f t="shared" si="261"/>
        <v>41911.245254629626</v>
      </c>
      <c r="U2806" s="9">
        <f t="shared" si="262"/>
        <v>30</v>
      </c>
      <c r="V2806">
        <f>D2806*VLOOKUP(H2806,CURR,2)</f>
        <v>1280</v>
      </c>
      <c r="W2806">
        <f>E2806*VLOOKUP(H2806,CURR,2)</f>
        <v>1472</v>
      </c>
      <c r="X2806" s="11">
        <f t="shared" si="263"/>
        <v>1.1499999999999999</v>
      </c>
    </row>
    <row r="2807" spans="1:2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9">
        <f t="shared" si="259"/>
        <v>24.444444444444443</v>
      </c>
      <c r="Q2807" t="s">
        <v>8320</v>
      </c>
      <c r="R2807" t="s">
        <v>8321</v>
      </c>
      <c r="S2807" s="10">
        <f t="shared" si="260"/>
        <v>42213.2971412037</v>
      </c>
      <c r="T2807" s="10">
        <f t="shared" si="261"/>
        <v>42238.2971412037</v>
      </c>
      <c r="U2807" s="9">
        <f t="shared" si="262"/>
        <v>25</v>
      </c>
      <c r="V2807">
        <f>D2807*VLOOKUP(H2807,CURR,2)</f>
        <v>512</v>
      </c>
      <c r="W2807">
        <f>E2807*VLOOKUP(H2807,CURR,2)</f>
        <v>563.20000000000005</v>
      </c>
      <c r="X2807" s="11">
        <f t="shared" si="263"/>
        <v>1.1000000000000001</v>
      </c>
    </row>
    <row r="2808" spans="1:2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9">
        <f t="shared" si="259"/>
        <v>44.25</v>
      </c>
      <c r="Q2808" t="s">
        <v>8320</v>
      </c>
      <c r="R2808" t="s">
        <v>8321</v>
      </c>
      <c r="S2808" s="10">
        <f t="shared" si="260"/>
        <v>42185.058912037035</v>
      </c>
      <c r="T2808" s="10">
        <f t="shared" si="261"/>
        <v>42221.249999999993</v>
      </c>
      <c r="U2808" s="9">
        <f t="shared" si="262"/>
        <v>36</v>
      </c>
      <c r="V2808">
        <f>D2808*VLOOKUP(H2808,CURR,2)</f>
        <v>3840</v>
      </c>
      <c r="W2808">
        <f>E2808*VLOOKUP(H2808,CURR,2)</f>
        <v>4304.6400000000003</v>
      </c>
      <c r="X2808" s="11">
        <f t="shared" si="263"/>
        <v>1.121</v>
      </c>
    </row>
    <row r="2809" spans="1:2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9">
        <f t="shared" si="259"/>
        <v>67.741935483870961</v>
      </c>
      <c r="Q2809" t="s">
        <v>8320</v>
      </c>
      <c r="R2809" t="s">
        <v>8321</v>
      </c>
      <c r="S2809" s="10">
        <f t="shared" si="260"/>
        <v>42154.664791666662</v>
      </c>
      <c r="T2809" s="10">
        <f t="shared" si="261"/>
        <v>42184.664791666662</v>
      </c>
      <c r="U2809" s="9">
        <f t="shared" si="262"/>
        <v>30</v>
      </c>
      <c r="V2809">
        <f>D2809*VLOOKUP(H2809,CURR,2)</f>
        <v>5000</v>
      </c>
      <c r="W2809">
        <f>E2809*VLOOKUP(H2809,CURR,2)</f>
        <v>6300</v>
      </c>
      <c r="X2809" s="11">
        <f t="shared" si="263"/>
        <v>1.26</v>
      </c>
    </row>
    <row r="2810" spans="1:2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9">
        <f t="shared" si="259"/>
        <v>65.376811594202906</v>
      </c>
      <c r="Q2810" t="s">
        <v>8320</v>
      </c>
      <c r="R2810" t="s">
        <v>8321</v>
      </c>
      <c r="S2810" s="10">
        <f t="shared" si="260"/>
        <v>42208.638136574074</v>
      </c>
      <c r="T2810" s="10">
        <f t="shared" si="261"/>
        <v>42238.638136574074</v>
      </c>
      <c r="U2810" s="9">
        <f t="shared" si="262"/>
        <v>30</v>
      </c>
      <c r="V2810">
        <f>D2810*VLOOKUP(H2810,CURR,2)</f>
        <v>4500</v>
      </c>
      <c r="W2810">
        <f>E2810*VLOOKUP(H2810,CURR,2)</f>
        <v>4511</v>
      </c>
      <c r="X2810" s="11">
        <f t="shared" si="263"/>
        <v>1.0024444444444445</v>
      </c>
    </row>
    <row r="2811" spans="1:2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9">
        <f t="shared" si="259"/>
        <v>121.9047619047619</v>
      </c>
      <c r="Q2811" t="s">
        <v>8320</v>
      </c>
      <c r="R2811" t="s">
        <v>8321</v>
      </c>
      <c r="S2811" s="10">
        <f t="shared" si="260"/>
        <v>42451.288483796299</v>
      </c>
      <c r="T2811" s="10">
        <f t="shared" si="261"/>
        <v>42459.402083333327</v>
      </c>
      <c r="U2811" s="9">
        <f t="shared" si="262"/>
        <v>8</v>
      </c>
      <c r="V2811">
        <f>D2811*VLOOKUP(H2811,CURR,2)</f>
        <v>2500</v>
      </c>
      <c r="W2811">
        <f>E2811*VLOOKUP(H2811,CURR,2)</f>
        <v>2560</v>
      </c>
      <c r="X2811" s="11">
        <f t="shared" si="263"/>
        <v>1.024</v>
      </c>
    </row>
    <row r="2812" spans="1:2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9">
        <f t="shared" si="259"/>
        <v>47.456140350877192</v>
      </c>
      <c r="Q2812" t="s">
        <v>8320</v>
      </c>
      <c r="R2812" t="s">
        <v>8321</v>
      </c>
      <c r="S2812" s="10">
        <f t="shared" si="260"/>
        <v>41758.931296296294</v>
      </c>
      <c r="T2812" s="10">
        <f t="shared" si="261"/>
        <v>41790.957638888889</v>
      </c>
      <c r="U2812" s="9">
        <f t="shared" si="262"/>
        <v>32</v>
      </c>
      <c r="V2812">
        <f>D2812*VLOOKUP(H2812,CURR,2)</f>
        <v>2500</v>
      </c>
      <c r="W2812">
        <f>E2812*VLOOKUP(H2812,CURR,2)</f>
        <v>2705</v>
      </c>
      <c r="X2812" s="11">
        <f t="shared" si="263"/>
        <v>1.0820000000000001</v>
      </c>
    </row>
    <row r="2813" spans="1:2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9">
        <f t="shared" si="259"/>
        <v>92.842592592592595</v>
      </c>
      <c r="Q2813" t="s">
        <v>8320</v>
      </c>
      <c r="R2813" t="s">
        <v>8321</v>
      </c>
      <c r="S2813" s="10">
        <f t="shared" si="260"/>
        <v>42028.288229166668</v>
      </c>
      <c r="T2813" s="10">
        <f t="shared" si="261"/>
        <v>42058.288229166668</v>
      </c>
      <c r="U2813" s="9">
        <f t="shared" si="262"/>
        <v>30</v>
      </c>
      <c r="V2813">
        <f>D2813*VLOOKUP(H2813,CURR,2)</f>
        <v>12800</v>
      </c>
      <c r="W2813">
        <f>E2813*VLOOKUP(H2813,CURR,2)</f>
        <v>12834.56</v>
      </c>
      <c r="X2813" s="11">
        <f t="shared" si="263"/>
        <v>1.0026999999999999</v>
      </c>
    </row>
    <row r="2814" spans="1:2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9">
        <f t="shared" si="259"/>
        <v>68.253012048192772</v>
      </c>
      <c r="Q2814" t="s">
        <v>8320</v>
      </c>
      <c r="R2814" t="s">
        <v>8321</v>
      </c>
      <c r="S2814" s="10">
        <f t="shared" si="260"/>
        <v>42054.535856481474</v>
      </c>
      <c r="T2814" s="10">
        <f t="shared" si="261"/>
        <v>42099.958333333336</v>
      </c>
      <c r="U2814" s="9">
        <f t="shared" si="262"/>
        <v>45</v>
      </c>
      <c r="V2814">
        <f>D2814*VLOOKUP(H2814,CURR,2)</f>
        <v>3800</v>
      </c>
      <c r="W2814">
        <f>E2814*VLOOKUP(H2814,CURR,2)</f>
        <v>4305.3999999999996</v>
      </c>
      <c r="X2814" s="11">
        <f t="shared" si="263"/>
        <v>1.133</v>
      </c>
    </row>
    <row r="2815" spans="1:2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9">
        <f t="shared" si="259"/>
        <v>37.209583333333335</v>
      </c>
      <c r="Q2815" t="s">
        <v>8320</v>
      </c>
      <c r="R2815" t="s">
        <v>8321</v>
      </c>
      <c r="S2815" s="10">
        <f t="shared" si="260"/>
        <v>42693.534270833326</v>
      </c>
      <c r="T2815" s="10">
        <f t="shared" si="261"/>
        <v>42718.534270833326</v>
      </c>
      <c r="U2815" s="9">
        <f t="shared" si="262"/>
        <v>25</v>
      </c>
      <c r="V2815">
        <f>D2815*VLOOKUP(H2815,CURR,2)</f>
        <v>2800</v>
      </c>
      <c r="W2815">
        <f>E2815*VLOOKUP(H2815,CURR,2)</f>
        <v>3572.12</v>
      </c>
      <c r="X2815" s="11">
        <f t="shared" si="263"/>
        <v>1.2757571428571428</v>
      </c>
    </row>
    <row r="2816" spans="1:2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9">
        <f t="shared" si="259"/>
        <v>25.25</v>
      </c>
      <c r="Q2816" t="s">
        <v>8320</v>
      </c>
      <c r="R2816" t="s">
        <v>8321</v>
      </c>
      <c r="S2816" s="10">
        <f t="shared" si="260"/>
        <v>42103.191145833327</v>
      </c>
      <c r="T2816" s="10">
        <f t="shared" si="261"/>
        <v>42133.191145833327</v>
      </c>
      <c r="U2816" s="9">
        <f t="shared" si="262"/>
        <v>30</v>
      </c>
      <c r="V2816">
        <f>D2816*VLOOKUP(H2816,CURR,2)</f>
        <v>1920</v>
      </c>
      <c r="W2816">
        <f>E2816*VLOOKUP(H2816,CURR,2)</f>
        <v>2068.48</v>
      </c>
      <c r="X2816" s="11">
        <f t="shared" si="263"/>
        <v>1.0773333333333333</v>
      </c>
    </row>
    <row r="2817" spans="1:2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9">
        <f t="shared" si="259"/>
        <v>43.214285714285715</v>
      </c>
      <c r="Q2817" t="s">
        <v>8320</v>
      </c>
      <c r="R2817" t="s">
        <v>8321</v>
      </c>
      <c r="S2817" s="10">
        <f t="shared" si="260"/>
        <v>42559.568391203698</v>
      </c>
      <c r="T2817" s="10">
        <f t="shared" si="261"/>
        <v>42589.568391203698</v>
      </c>
      <c r="U2817" s="9">
        <f t="shared" si="262"/>
        <v>30</v>
      </c>
      <c r="V2817">
        <f>D2817*VLOOKUP(H2817,CURR,2)</f>
        <v>190</v>
      </c>
      <c r="W2817">
        <f>E2817*VLOOKUP(H2817,CURR,2)</f>
        <v>459.8</v>
      </c>
      <c r="X2817" s="11">
        <f t="shared" si="263"/>
        <v>2.42</v>
      </c>
    </row>
    <row r="2818" spans="1:2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9">
        <f t="shared" si="259"/>
        <v>25.130177514792898</v>
      </c>
      <c r="Q2818" t="s">
        <v>8320</v>
      </c>
      <c r="R2818" t="s">
        <v>8321</v>
      </c>
      <c r="S2818" s="10">
        <f t="shared" si="260"/>
        <v>42188.259166666663</v>
      </c>
      <c r="T2818" s="10">
        <f t="shared" si="261"/>
        <v>42218.458333333336</v>
      </c>
      <c r="U2818" s="9">
        <f t="shared" si="262"/>
        <v>30</v>
      </c>
      <c r="V2818">
        <f>D2818*VLOOKUP(H2818,CURR,2)</f>
        <v>3840</v>
      </c>
      <c r="W2818">
        <f>E2818*VLOOKUP(H2818,CURR,2)</f>
        <v>5436.16</v>
      </c>
      <c r="X2818" s="11">
        <f t="shared" si="263"/>
        <v>1.4156666666666666</v>
      </c>
    </row>
    <row r="2819" spans="1:2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E2819/D2819*100</f>
        <v>130</v>
      </c>
      <c r="P2819" s="9">
        <f t="shared" ref="P2819:P2882" si="265">E2819/L2819</f>
        <v>23.636363636363637</v>
      </c>
      <c r="Q2819" t="s">
        <v>8320</v>
      </c>
      <c r="R2819" t="s">
        <v>8321</v>
      </c>
      <c r="S2819" s="10">
        <f t="shared" ref="S2819:S2882" si="266">(J2819/86400)+25569+(-5/24)</f>
        <v>42023.42664351852</v>
      </c>
      <c r="T2819" s="10">
        <f t="shared" ref="T2819:T2882" si="267">(I2819/86400)+25569+(-5/24)</f>
        <v>42063.42664351852</v>
      </c>
      <c r="U2819" s="9">
        <f t="shared" ref="U2819:U2882" si="268">INT(T2819-S2819)</f>
        <v>40</v>
      </c>
      <c r="V2819">
        <f>D2819*VLOOKUP(H2819,CURR,2)</f>
        <v>768</v>
      </c>
      <c r="W2819">
        <f>E2819*VLOOKUP(H2819,CURR,2)</f>
        <v>998.4</v>
      </c>
      <c r="X2819" s="11">
        <f t="shared" ref="X2819:X2882" si="269">W2819/V2819</f>
        <v>1.3</v>
      </c>
    </row>
    <row r="2820" spans="1:2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9">
        <f t="shared" si="265"/>
        <v>103.95098039215686</v>
      </c>
      <c r="Q2820" t="s">
        <v>8320</v>
      </c>
      <c r="R2820" t="s">
        <v>8321</v>
      </c>
      <c r="S2820" s="10">
        <f t="shared" si="266"/>
        <v>42250.389884259253</v>
      </c>
      <c r="T2820" s="10">
        <f t="shared" si="267"/>
        <v>42270.389884259253</v>
      </c>
      <c r="U2820" s="9">
        <f t="shared" si="268"/>
        <v>20</v>
      </c>
      <c r="V2820">
        <f>D2820*VLOOKUP(H2820,CURR,2)</f>
        <v>10000</v>
      </c>
      <c r="W2820">
        <f>E2820*VLOOKUP(H2820,CURR,2)</f>
        <v>10603</v>
      </c>
      <c r="X2820" s="11">
        <f t="shared" si="269"/>
        <v>1.0603</v>
      </c>
    </row>
    <row r="2821" spans="1:2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9">
        <f t="shared" si="265"/>
        <v>50.384615384615387</v>
      </c>
      <c r="Q2821" t="s">
        <v>8320</v>
      </c>
      <c r="R2821" t="s">
        <v>8321</v>
      </c>
      <c r="S2821" s="10">
        <f t="shared" si="266"/>
        <v>42139.317233796297</v>
      </c>
      <c r="T2821" s="10">
        <f t="shared" si="267"/>
        <v>42169.317233796297</v>
      </c>
      <c r="U2821" s="9">
        <f t="shared" si="268"/>
        <v>30</v>
      </c>
      <c r="V2821">
        <f>D2821*VLOOKUP(H2821,CURR,2)</f>
        <v>6400</v>
      </c>
      <c r="W2821">
        <f>E2821*VLOOKUP(H2821,CURR,2)</f>
        <v>6707.2</v>
      </c>
      <c r="X2821" s="11">
        <f t="shared" si="269"/>
        <v>1.048</v>
      </c>
    </row>
    <row r="2822" spans="1:2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9">
        <f t="shared" si="265"/>
        <v>13.6</v>
      </c>
      <c r="Q2822" t="s">
        <v>8320</v>
      </c>
      <c r="R2822" t="s">
        <v>8321</v>
      </c>
      <c r="S2822" s="10">
        <f t="shared" si="266"/>
        <v>42401.402650462966</v>
      </c>
      <c r="T2822" s="10">
        <f t="shared" si="267"/>
        <v>42425.791666666664</v>
      </c>
      <c r="U2822" s="9">
        <f t="shared" si="268"/>
        <v>24</v>
      </c>
      <c r="V2822">
        <f>D2822*VLOOKUP(H2822,CURR,2)</f>
        <v>256</v>
      </c>
      <c r="W2822">
        <f>E2822*VLOOKUP(H2822,CURR,2)</f>
        <v>348.16</v>
      </c>
      <c r="X2822" s="11">
        <f t="shared" si="269"/>
        <v>1.36</v>
      </c>
    </row>
    <row r="2823" spans="1:2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9">
        <f t="shared" si="265"/>
        <v>28.571428571428573</v>
      </c>
      <c r="Q2823" t="s">
        <v>8320</v>
      </c>
      <c r="R2823" t="s">
        <v>8321</v>
      </c>
      <c r="S2823" s="10">
        <f t="shared" si="266"/>
        <v>41875.714525462965</v>
      </c>
      <c r="T2823" s="10">
        <f t="shared" si="267"/>
        <v>41905.714525462965</v>
      </c>
      <c r="U2823" s="9">
        <f t="shared" si="268"/>
        <v>30</v>
      </c>
      <c r="V2823">
        <f>D2823*VLOOKUP(H2823,CURR,2)</f>
        <v>1280</v>
      </c>
      <c r="W2823">
        <f>E2823*VLOOKUP(H2823,CURR,2)</f>
        <v>1280</v>
      </c>
      <c r="X2823" s="11">
        <f t="shared" si="269"/>
        <v>1</v>
      </c>
    </row>
    <row r="2824" spans="1:2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9">
        <f t="shared" si="265"/>
        <v>63.829787234042556</v>
      </c>
      <c r="Q2824" t="s">
        <v>8320</v>
      </c>
      <c r="R2824" t="s">
        <v>8321</v>
      </c>
      <c r="S2824" s="10">
        <f t="shared" si="266"/>
        <v>42060.475601851846</v>
      </c>
      <c r="T2824" s="10">
        <f t="shared" si="267"/>
        <v>42090.433935185181</v>
      </c>
      <c r="U2824" s="9">
        <f t="shared" si="268"/>
        <v>29</v>
      </c>
      <c r="V2824">
        <f>D2824*VLOOKUP(H2824,CURR,2)</f>
        <v>6000</v>
      </c>
      <c r="W2824">
        <f>E2824*VLOOKUP(H2824,CURR,2)</f>
        <v>6000</v>
      </c>
      <c r="X2824" s="11">
        <f t="shared" si="269"/>
        <v>1</v>
      </c>
    </row>
    <row r="2825" spans="1:2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9">
        <f t="shared" si="265"/>
        <v>8.8571428571428577</v>
      </c>
      <c r="Q2825" t="s">
        <v>8320</v>
      </c>
      <c r="R2825" t="s">
        <v>8321</v>
      </c>
      <c r="S2825" s="10">
        <f t="shared" si="266"/>
        <v>42066.803310185183</v>
      </c>
      <c r="T2825" s="10">
        <f t="shared" si="267"/>
        <v>42094.749305555553</v>
      </c>
      <c r="U2825" s="9">
        <f t="shared" si="268"/>
        <v>27</v>
      </c>
      <c r="V2825">
        <f>D2825*VLOOKUP(H2825,CURR,2)</f>
        <v>128</v>
      </c>
      <c r="W2825">
        <f>E2825*VLOOKUP(H2825,CURR,2)</f>
        <v>158.72</v>
      </c>
      <c r="X2825" s="11">
        <f t="shared" si="269"/>
        <v>1.24</v>
      </c>
    </row>
    <row r="2826" spans="1:2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9">
        <f t="shared" si="265"/>
        <v>50.666666666666664</v>
      </c>
      <c r="Q2826" t="s">
        <v>8320</v>
      </c>
      <c r="R2826" t="s">
        <v>8321</v>
      </c>
      <c r="S2826" s="10">
        <f t="shared" si="266"/>
        <v>42136.0624537037</v>
      </c>
      <c r="T2826" s="10">
        <f t="shared" si="267"/>
        <v>42167.863194444442</v>
      </c>
      <c r="U2826" s="9">
        <f t="shared" si="268"/>
        <v>31</v>
      </c>
      <c r="V2826">
        <f>D2826*VLOOKUP(H2826,CURR,2)</f>
        <v>650</v>
      </c>
      <c r="W2826">
        <f>E2826*VLOOKUP(H2826,CURR,2)</f>
        <v>760</v>
      </c>
      <c r="X2826" s="11">
        <f t="shared" si="269"/>
        <v>1.1692307692307693</v>
      </c>
    </row>
    <row r="2827" spans="1:2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9">
        <f t="shared" si="265"/>
        <v>60.784313725490193</v>
      </c>
      <c r="Q2827" t="s">
        <v>8320</v>
      </c>
      <c r="R2827" t="s">
        <v>8321</v>
      </c>
      <c r="S2827" s="10">
        <f t="shared" si="266"/>
        <v>42312.584328703706</v>
      </c>
      <c r="T2827" s="10">
        <f t="shared" si="267"/>
        <v>42342.584328703706</v>
      </c>
      <c r="U2827" s="9">
        <f t="shared" si="268"/>
        <v>30</v>
      </c>
      <c r="V2827">
        <f>D2827*VLOOKUP(H2827,CURR,2)</f>
        <v>3840</v>
      </c>
      <c r="W2827">
        <f>E2827*VLOOKUP(H2827,CURR,2)</f>
        <v>3968</v>
      </c>
      <c r="X2827" s="11">
        <f t="shared" si="269"/>
        <v>1.0333333333333334</v>
      </c>
    </row>
    <row r="2828" spans="1:2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9">
        <f t="shared" si="265"/>
        <v>113.42105263157895</v>
      </c>
      <c r="Q2828" t="s">
        <v>8320</v>
      </c>
      <c r="R2828" t="s">
        <v>8321</v>
      </c>
      <c r="S2828" s="10">
        <f t="shared" si="266"/>
        <v>42170.826527777775</v>
      </c>
      <c r="T2828" s="10">
        <f t="shared" si="267"/>
        <v>42195.083333333336</v>
      </c>
      <c r="U2828" s="9">
        <f t="shared" si="268"/>
        <v>24</v>
      </c>
      <c r="V2828">
        <f>D2828*VLOOKUP(H2828,CURR,2)</f>
        <v>2000</v>
      </c>
      <c r="W2828">
        <f>E2828*VLOOKUP(H2828,CURR,2)</f>
        <v>2155</v>
      </c>
      <c r="X2828" s="11">
        <f t="shared" si="269"/>
        <v>1.0774999999999999</v>
      </c>
    </row>
    <row r="2829" spans="1:2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9">
        <f t="shared" si="265"/>
        <v>104.56521739130434</v>
      </c>
      <c r="Q2829" t="s">
        <v>8320</v>
      </c>
      <c r="R2829" t="s">
        <v>8321</v>
      </c>
      <c r="S2829" s="10">
        <f t="shared" si="266"/>
        <v>42494.475300925922</v>
      </c>
      <c r="T2829" s="10">
        <f t="shared" si="267"/>
        <v>42524.479166666664</v>
      </c>
      <c r="U2829" s="9">
        <f t="shared" si="268"/>
        <v>30</v>
      </c>
      <c r="V2829">
        <f>D2829*VLOOKUP(H2829,CURR,2)</f>
        <v>2000</v>
      </c>
      <c r="W2829">
        <f>E2829*VLOOKUP(H2829,CURR,2)</f>
        <v>2405</v>
      </c>
      <c r="X2829" s="11">
        <f t="shared" si="269"/>
        <v>1.2024999999999999</v>
      </c>
    </row>
    <row r="2830" spans="1:2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9">
        <f t="shared" si="265"/>
        <v>98.30927835051547</v>
      </c>
      <c r="Q2830" t="s">
        <v>8320</v>
      </c>
      <c r="R2830" t="s">
        <v>8321</v>
      </c>
      <c r="S2830" s="10">
        <f t="shared" si="266"/>
        <v>42254.056354166663</v>
      </c>
      <c r="T2830" s="10">
        <f t="shared" si="267"/>
        <v>42279.749999999993</v>
      </c>
      <c r="U2830" s="9">
        <f t="shared" si="268"/>
        <v>25</v>
      </c>
      <c r="V2830">
        <f>D2830*VLOOKUP(H2830,CURR,2)</f>
        <v>12160</v>
      </c>
      <c r="W2830">
        <f>E2830*VLOOKUP(H2830,CURR,2)</f>
        <v>12206.08</v>
      </c>
      <c r="X2830" s="11">
        <f t="shared" si="269"/>
        <v>1.0037894736842106</v>
      </c>
    </row>
    <row r="2831" spans="1:2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9">
        <f t="shared" si="265"/>
        <v>35.039473684210527</v>
      </c>
      <c r="Q2831" t="s">
        <v>8320</v>
      </c>
      <c r="R2831" t="s">
        <v>8321</v>
      </c>
      <c r="S2831" s="10">
        <f t="shared" si="266"/>
        <v>42495.225902777776</v>
      </c>
      <c r="T2831" s="10">
        <f t="shared" si="267"/>
        <v>42523.225902777776</v>
      </c>
      <c r="U2831" s="9">
        <f t="shared" si="268"/>
        <v>28</v>
      </c>
      <c r="V2831">
        <f>D2831*VLOOKUP(H2831,CURR,2)</f>
        <v>3200</v>
      </c>
      <c r="W2831">
        <f>E2831*VLOOKUP(H2831,CURR,2)</f>
        <v>3408.64</v>
      </c>
      <c r="X2831" s="11">
        <f t="shared" si="269"/>
        <v>1.0651999999999999</v>
      </c>
    </row>
    <row r="2832" spans="1:2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9">
        <f t="shared" si="265"/>
        <v>272.72727272727275</v>
      </c>
      <c r="Q2832" t="s">
        <v>8320</v>
      </c>
      <c r="R2832" t="s">
        <v>8321</v>
      </c>
      <c r="S2832" s="10">
        <f t="shared" si="266"/>
        <v>41758.631342592591</v>
      </c>
      <c r="T2832" s="10">
        <f t="shared" si="267"/>
        <v>41770.957638888889</v>
      </c>
      <c r="U2832" s="9">
        <f t="shared" si="268"/>
        <v>12</v>
      </c>
      <c r="V2832">
        <f>D2832*VLOOKUP(H2832,CURR,2)</f>
        <v>3000</v>
      </c>
      <c r="W2832">
        <f>E2832*VLOOKUP(H2832,CURR,2)</f>
        <v>3000</v>
      </c>
      <c r="X2832" s="11">
        <f t="shared" si="269"/>
        <v>1</v>
      </c>
    </row>
    <row r="2833" spans="1:2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9">
        <f t="shared" si="265"/>
        <v>63.846153846153847</v>
      </c>
      <c r="Q2833" t="s">
        <v>8320</v>
      </c>
      <c r="R2833" t="s">
        <v>8321</v>
      </c>
      <c r="S2833" s="10">
        <f t="shared" si="266"/>
        <v>42171.616550925923</v>
      </c>
      <c r="T2833" s="10">
        <f t="shared" si="267"/>
        <v>42201.616550925923</v>
      </c>
      <c r="U2833" s="9">
        <f t="shared" si="268"/>
        <v>30</v>
      </c>
      <c r="V2833">
        <f>D2833*VLOOKUP(H2833,CURR,2)</f>
        <v>3000</v>
      </c>
      <c r="W2833">
        <f>E2833*VLOOKUP(H2833,CURR,2)</f>
        <v>3320</v>
      </c>
      <c r="X2833" s="11">
        <f t="shared" si="269"/>
        <v>1.1066666666666667</v>
      </c>
    </row>
    <row r="2834" spans="1:2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9">
        <f t="shared" si="265"/>
        <v>30.189368421052631</v>
      </c>
      <c r="Q2834" t="s">
        <v>8320</v>
      </c>
      <c r="R2834" t="s">
        <v>8321</v>
      </c>
      <c r="S2834" s="10">
        <f t="shared" si="266"/>
        <v>41938.501087962963</v>
      </c>
      <c r="T2834" s="10">
        <f t="shared" si="267"/>
        <v>41966.708333333336</v>
      </c>
      <c r="U2834" s="9">
        <f t="shared" si="268"/>
        <v>28</v>
      </c>
      <c r="V2834">
        <f>D2834*VLOOKUP(H2834,CURR,2)</f>
        <v>3200</v>
      </c>
      <c r="W2834">
        <f>E2834*VLOOKUP(H2834,CURR,2)</f>
        <v>3671.0272</v>
      </c>
      <c r="X2834" s="11">
        <f t="shared" si="269"/>
        <v>1.1471960000000001</v>
      </c>
    </row>
    <row r="2835" spans="1:2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9">
        <f t="shared" si="265"/>
        <v>83.51428571428572</v>
      </c>
      <c r="Q2835" t="s">
        <v>8320</v>
      </c>
      <c r="R2835" t="s">
        <v>8321</v>
      </c>
      <c r="S2835" s="10">
        <f t="shared" si="266"/>
        <v>42267.919363425921</v>
      </c>
      <c r="T2835" s="10">
        <f t="shared" si="267"/>
        <v>42287.874999999993</v>
      </c>
      <c r="U2835" s="9">
        <f t="shared" si="268"/>
        <v>19</v>
      </c>
      <c r="V2835">
        <f>D2835*VLOOKUP(H2835,CURR,2)</f>
        <v>2700</v>
      </c>
      <c r="W2835">
        <f>E2835*VLOOKUP(H2835,CURR,2)</f>
        <v>2923</v>
      </c>
      <c r="X2835" s="11">
        <f t="shared" si="269"/>
        <v>1.0825925925925926</v>
      </c>
    </row>
    <row r="2836" spans="1:2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9">
        <f t="shared" si="265"/>
        <v>64.761904761904759</v>
      </c>
      <c r="Q2836" t="s">
        <v>8320</v>
      </c>
      <c r="R2836" t="s">
        <v>8321</v>
      </c>
      <c r="S2836" s="10">
        <f t="shared" si="266"/>
        <v>42019.751504629625</v>
      </c>
      <c r="T2836" s="10">
        <f t="shared" si="267"/>
        <v>42034.751504629625</v>
      </c>
      <c r="U2836" s="9">
        <f t="shared" si="268"/>
        <v>15</v>
      </c>
      <c r="V2836">
        <f>D2836*VLOOKUP(H2836,CURR,2)</f>
        <v>1024</v>
      </c>
      <c r="W2836">
        <f>E2836*VLOOKUP(H2836,CURR,2)</f>
        <v>1740.8</v>
      </c>
      <c r="X2836" s="11">
        <f t="shared" si="269"/>
        <v>1.7</v>
      </c>
    </row>
    <row r="2837" spans="1:2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9">
        <f t="shared" si="265"/>
        <v>20.118172043010752</v>
      </c>
      <c r="Q2837" t="s">
        <v>8320</v>
      </c>
      <c r="R2837" t="s">
        <v>8321</v>
      </c>
      <c r="S2837" s="10">
        <f t="shared" si="266"/>
        <v>42313.495567129627</v>
      </c>
      <c r="T2837" s="10">
        <f t="shared" si="267"/>
        <v>42342.791666666664</v>
      </c>
      <c r="U2837" s="9">
        <f t="shared" si="268"/>
        <v>29</v>
      </c>
      <c r="V2837">
        <f>D2837*VLOOKUP(H2837,CURR,2)</f>
        <v>1280</v>
      </c>
      <c r="W2837">
        <f>E2837*VLOOKUP(H2837,CURR,2)</f>
        <v>2394.8672000000001</v>
      </c>
      <c r="X2837" s="11">
        <f t="shared" si="269"/>
        <v>1.8709900000000002</v>
      </c>
    </row>
    <row r="2838" spans="1:2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9">
        <f t="shared" si="265"/>
        <v>44.090909090909093</v>
      </c>
      <c r="Q2838" t="s">
        <v>8320</v>
      </c>
      <c r="R2838" t="s">
        <v>8321</v>
      </c>
      <c r="S2838" s="10">
        <f t="shared" si="266"/>
        <v>42746.053449074076</v>
      </c>
      <c r="T2838" s="10">
        <f t="shared" si="267"/>
        <v>42783.999305555553</v>
      </c>
      <c r="U2838" s="9">
        <f t="shared" si="268"/>
        <v>37</v>
      </c>
      <c r="V2838">
        <f>D2838*VLOOKUP(H2838,CURR,2)</f>
        <v>450</v>
      </c>
      <c r="W2838">
        <f>E2838*VLOOKUP(H2838,CURR,2)</f>
        <v>485</v>
      </c>
      <c r="X2838" s="11">
        <f t="shared" si="269"/>
        <v>1.0777777777777777</v>
      </c>
    </row>
    <row r="2839" spans="1:2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9">
        <f t="shared" si="265"/>
        <v>40.476190476190474</v>
      </c>
      <c r="Q2839" t="s">
        <v>8320</v>
      </c>
      <c r="R2839" t="s">
        <v>8321</v>
      </c>
      <c r="S2839" s="10">
        <f t="shared" si="266"/>
        <v>42307.700046296297</v>
      </c>
      <c r="T2839" s="10">
        <f t="shared" si="267"/>
        <v>42347.741712962961</v>
      </c>
      <c r="U2839" s="9">
        <f t="shared" si="268"/>
        <v>40</v>
      </c>
      <c r="V2839">
        <f>D2839*VLOOKUP(H2839,CURR,2)</f>
        <v>646</v>
      </c>
      <c r="W2839">
        <f>E2839*VLOOKUP(H2839,CURR,2)</f>
        <v>646</v>
      </c>
      <c r="X2839" s="11">
        <f t="shared" si="269"/>
        <v>1</v>
      </c>
    </row>
    <row r="2840" spans="1:2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9">
        <f t="shared" si="265"/>
        <v>44.537037037037038</v>
      </c>
      <c r="Q2840" t="s">
        <v>8320</v>
      </c>
      <c r="R2840" t="s">
        <v>8321</v>
      </c>
      <c r="S2840" s="10">
        <f t="shared" si="266"/>
        <v>41842.399259259255</v>
      </c>
      <c r="T2840" s="10">
        <f t="shared" si="267"/>
        <v>41864.708333333328</v>
      </c>
      <c r="U2840" s="9">
        <f t="shared" si="268"/>
        <v>22</v>
      </c>
      <c r="V2840">
        <f>D2840*VLOOKUP(H2840,CURR,2)</f>
        <v>2000</v>
      </c>
      <c r="W2840">
        <f>E2840*VLOOKUP(H2840,CURR,2)</f>
        <v>2405</v>
      </c>
      <c r="X2840" s="11">
        <f t="shared" si="269"/>
        <v>1.2024999999999999</v>
      </c>
    </row>
    <row r="2841" spans="1:2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9">
        <f t="shared" si="265"/>
        <v>125.80645161290323</v>
      </c>
      <c r="Q2841" t="s">
        <v>8320</v>
      </c>
      <c r="R2841" t="s">
        <v>8321</v>
      </c>
      <c r="S2841" s="10">
        <f t="shared" si="266"/>
        <v>41853.031874999993</v>
      </c>
      <c r="T2841" s="10">
        <f t="shared" si="267"/>
        <v>41875.999305555553</v>
      </c>
      <c r="U2841" s="9">
        <f t="shared" si="268"/>
        <v>22</v>
      </c>
      <c r="V2841">
        <f>D2841*VLOOKUP(H2841,CURR,2)</f>
        <v>3500</v>
      </c>
      <c r="W2841">
        <f>E2841*VLOOKUP(H2841,CURR,2)</f>
        <v>3900</v>
      </c>
      <c r="X2841" s="11">
        <f t="shared" si="269"/>
        <v>1.1142857142857143</v>
      </c>
    </row>
    <row r="2842" spans="1:2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9">
        <f t="shared" si="265"/>
        <v>19.696969696969695</v>
      </c>
      <c r="Q2842" t="s">
        <v>8320</v>
      </c>
      <c r="R2842" t="s">
        <v>8321</v>
      </c>
      <c r="S2842" s="10">
        <f t="shared" si="266"/>
        <v>42059.827303240738</v>
      </c>
      <c r="T2842" s="10">
        <f t="shared" si="267"/>
        <v>42081.499999999993</v>
      </c>
      <c r="U2842" s="9">
        <f t="shared" si="268"/>
        <v>21</v>
      </c>
      <c r="V2842">
        <f>D2842*VLOOKUP(H2842,CURR,2)</f>
        <v>3200</v>
      </c>
      <c r="W2842">
        <f>E2842*VLOOKUP(H2842,CURR,2)</f>
        <v>3328</v>
      </c>
      <c r="X2842" s="11">
        <f t="shared" si="269"/>
        <v>1.04</v>
      </c>
    </row>
    <row r="2843" spans="1:2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9">
        <f t="shared" si="265"/>
        <v>10</v>
      </c>
      <c r="Q2843" t="s">
        <v>8320</v>
      </c>
      <c r="R2843" t="s">
        <v>8321</v>
      </c>
      <c r="S2843" s="10">
        <f t="shared" si="266"/>
        <v>42291.531215277777</v>
      </c>
      <c r="T2843" s="10">
        <f t="shared" si="267"/>
        <v>42351.572881944441</v>
      </c>
      <c r="U2843" s="9">
        <f t="shared" si="268"/>
        <v>60</v>
      </c>
      <c r="V2843">
        <f>D2843*VLOOKUP(H2843,CURR,2)</f>
        <v>1280</v>
      </c>
      <c r="W2843">
        <f>E2843*VLOOKUP(H2843,CURR,2)</f>
        <v>12.8</v>
      </c>
      <c r="X2843" s="11">
        <f t="shared" si="269"/>
        <v>0.01</v>
      </c>
    </row>
    <row r="2844" spans="1:2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 t="e">
        <f t="shared" si="265"/>
        <v>#DIV/0!</v>
      </c>
      <c r="Q2844" t="s">
        <v>8320</v>
      </c>
      <c r="R2844" t="s">
        <v>8321</v>
      </c>
      <c r="S2844" s="10">
        <f t="shared" si="266"/>
        <v>41784.744155092594</v>
      </c>
      <c r="T2844" s="10">
        <f t="shared" si="267"/>
        <v>41811.25</v>
      </c>
      <c r="U2844" s="9">
        <f t="shared" si="268"/>
        <v>26</v>
      </c>
      <c r="V2844">
        <f>D2844*VLOOKUP(H2844,CURR,2)</f>
        <v>1920</v>
      </c>
      <c r="W2844">
        <f>E2844*VLOOKUP(H2844,CURR,2)</f>
        <v>0</v>
      </c>
      <c r="X2844" s="11">
        <f t="shared" si="269"/>
        <v>0</v>
      </c>
    </row>
    <row r="2845" spans="1:2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 t="e">
        <f t="shared" si="265"/>
        <v>#DIV/0!</v>
      </c>
      <c r="Q2845" t="s">
        <v>8320</v>
      </c>
      <c r="R2845" t="s">
        <v>8321</v>
      </c>
      <c r="S2845" s="10">
        <f t="shared" si="266"/>
        <v>42492.529513888883</v>
      </c>
      <c r="T2845" s="10">
        <f t="shared" si="267"/>
        <v>42533.958333333336</v>
      </c>
      <c r="U2845" s="9">
        <f t="shared" si="268"/>
        <v>41</v>
      </c>
      <c r="V2845">
        <f>D2845*VLOOKUP(H2845,CURR,2)</f>
        <v>1200</v>
      </c>
      <c r="W2845">
        <f>E2845*VLOOKUP(H2845,CURR,2)</f>
        <v>0</v>
      </c>
      <c r="X2845" s="11">
        <f t="shared" si="269"/>
        <v>0</v>
      </c>
    </row>
    <row r="2846" spans="1:2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9">
        <f t="shared" si="265"/>
        <v>30</v>
      </c>
      <c r="Q2846" t="s">
        <v>8320</v>
      </c>
      <c r="R2846" t="s">
        <v>8321</v>
      </c>
      <c r="S2846" s="10">
        <f t="shared" si="266"/>
        <v>42709.337731481479</v>
      </c>
      <c r="T2846" s="10">
        <f t="shared" si="267"/>
        <v>42739.337731481479</v>
      </c>
      <c r="U2846" s="9">
        <f t="shared" si="268"/>
        <v>30</v>
      </c>
      <c r="V2846">
        <f>D2846*VLOOKUP(H2846,CURR,2)</f>
        <v>621.49999999999989</v>
      </c>
      <c r="W2846">
        <f>E2846*VLOOKUP(H2846,CURR,2)</f>
        <v>33.9</v>
      </c>
      <c r="X2846" s="11">
        <f t="shared" si="269"/>
        <v>5.454545454545455E-2</v>
      </c>
    </row>
    <row r="2847" spans="1:2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9">
        <f t="shared" si="265"/>
        <v>60.666666666666664</v>
      </c>
      <c r="Q2847" t="s">
        <v>8320</v>
      </c>
      <c r="R2847" t="s">
        <v>8321</v>
      </c>
      <c r="S2847" s="10">
        <f t="shared" si="266"/>
        <v>42102.808252314811</v>
      </c>
      <c r="T2847" s="10">
        <f t="shared" si="267"/>
        <v>42162.808252314811</v>
      </c>
      <c r="U2847" s="9">
        <f t="shared" si="268"/>
        <v>60</v>
      </c>
      <c r="V2847">
        <f>D2847*VLOOKUP(H2847,CURR,2)</f>
        <v>7500</v>
      </c>
      <c r="W2847">
        <f>E2847*VLOOKUP(H2847,CURR,2)</f>
        <v>2366</v>
      </c>
      <c r="X2847" s="11">
        <f t="shared" si="269"/>
        <v>0.31546666666666667</v>
      </c>
    </row>
    <row r="2848" spans="1:2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 t="e">
        <f t="shared" si="265"/>
        <v>#DIV/0!</v>
      </c>
      <c r="Q2848" t="s">
        <v>8320</v>
      </c>
      <c r="R2848" t="s">
        <v>8321</v>
      </c>
      <c r="S2848" s="10">
        <f t="shared" si="266"/>
        <v>42108.483726851853</v>
      </c>
      <c r="T2848" s="10">
        <f t="shared" si="267"/>
        <v>42153.483726851853</v>
      </c>
      <c r="U2848" s="9">
        <f t="shared" si="268"/>
        <v>45</v>
      </c>
      <c r="V2848">
        <f>D2848*VLOOKUP(H2848,CURR,2)</f>
        <v>8000</v>
      </c>
      <c r="W2848">
        <f>E2848*VLOOKUP(H2848,CURR,2)</f>
        <v>0</v>
      </c>
      <c r="X2848" s="11">
        <f t="shared" si="269"/>
        <v>0</v>
      </c>
    </row>
    <row r="2849" spans="1:2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 t="e">
        <f t="shared" si="265"/>
        <v>#DIV/0!</v>
      </c>
      <c r="Q2849" t="s">
        <v>8320</v>
      </c>
      <c r="R2849" t="s">
        <v>8321</v>
      </c>
      <c r="S2849" s="10">
        <f t="shared" si="266"/>
        <v>42453.597974537035</v>
      </c>
      <c r="T2849" s="10">
        <f t="shared" si="267"/>
        <v>42513.597974537035</v>
      </c>
      <c r="U2849" s="9">
        <f t="shared" si="268"/>
        <v>60</v>
      </c>
      <c r="V2849">
        <f>D2849*VLOOKUP(H2849,CURR,2)</f>
        <v>2000</v>
      </c>
      <c r="W2849">
        <f>E2849*VLOOKUP(H2849,CURR,2)</f>
        <v>0</v>
      </c>
      <c r="X2849" s="11">
        <f t="shared" si="269"/>
        <v>0</v>
      </c>
    </row>
    <row r="2850" spans="1:2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9">
        <f t="shared" si="265"/>
        <v>23.333333333333332</v>
      </c>
      <c r="Q2850" t="s">
        <v>8320</v>
      </c>
      <c r="R2850" t="s">
        <v>8321</v>
      </c>
      <c r="S2850" s="10">
        <f t="shared" si="266"/>
        <v>42123.440497685187</v>
      </c>
      <c r="T2850" s="10">
        <f t="shared" si="267"/>
        <v>42153.440497685187</v>
      </c>
      <c r="U2850" s="9">
        <f t="shared" si="268"/>
        <v>30</v>
      </c>
      <c r="V2850">
        <f>D2850*VLOOKUP(H2850,CURR,2)</f>
        <v>35000</v>
      </c>
      <c r="W2850">
        <f>E2850*VLOOKUP(H2850,CURR,2)</f>
        <v>70</v>
      </c>
      <c r="X2850" s="11">
        <f t="shared" si="269"/>
        <v>2E-3</v>
      </c>
    </row>
    <row r="2851" spans="1:2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9">
        <f t="shared" si="265"/>
        <v>5</v>
      </c>
      <c r="Q2851" t="s">
        <v>8320</v>
      </c>
      <c r="R2851" t="s">
        <v>8321</v>
      </c>
      <c r="S2851" s="10">
        <f t="shared" si="266"/>
        <v>42453.219907407409</v>
      </c>
      <c r="T2851" s="10">
        <f t="shared" si="267"/>
        <v>42483.219907407409</v>
      </c>
      <c r="U2851" s="9">
        <f t="shared" si="268"/>
        <v>30</v>
      </c>
      <c r="V2851">
        <f>D2851*VLOOKUP(H2851,CURR,2)</f>
        <v>640</v>
      </c>
      <c r="W2851">
        <f>E2851*VLOOKUP(H2851,CURR,2)</f>
        <v>6.4</v>
      </c>
      <c r="X2851" s="11">
        <f t="shared" si="269"/>
        <v>0.01</v>
      </c>
    </row>
    <row r="2852" spans="1:2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9">
        <f t="shared" si="265"/>
        <v>23.923076923076923</v>
      </c>
      <c r="Q2852" t="s">
        <v>8320</v>
      </c>
      <c r="R2852" t="s">
        <v>8321</v>
      </c>
      <c r="S2852" s="10">
        <f t="shared" si="266"/>
        <v>41857.798738425925</v>
      </c>
      <c r="T2852" s="10">
        <f t="shared" si="267"/>
        <v>41887.798738425925</v>
      </c>
      <c r="U2852" s="9">
        <f t="shared" si="268"/>
        <v>30</v>
      </c>
      <c r="V2852">
        <f>D2852*VLOOKUP(H2852,CURR,2)</f>
        <v>8000</v>
      </c>
      <c r="W2852">
        <f>E2852*VLOOKUP(H2852,CURR,2)</f>
        <v>311</v>
      </c>
      <c r="X2852" s="11">
        <f t="shared" si="269"/>
        <v>3.8875E-2</v>
      </c>
    </row>
    <row r="2853" spans="1:2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 t="e">
        <f t="shared" si="265"/>
        <v>#DIV/0!</v>
      </c>
      <c r="Q2853" t="s">
        <v>8320</v>
      </c>
      <c r="R2853" t="s">
        <v>8321</v>
      </c>
      <c r="S2853" s="10">
        <f t="shared" si="266"/>
        <v>42389.794317129628</v>
      </c>
      <c r="T2853" s="10">
        <f t="shared" si="267"/>
        <v>42398.761805555558</v>
      </c>
      <c r="U2853" s="9">
        <f t="shared" si="268"/>
        <v>8</v>
      </c>
      <c r="V2853">
        <f>D2853*VLOOKUP(H2853,CURR,2)</f>
        <v>5084.9999999999991</v>
      </c>
      <c r="W2853">
        <f>E2853*VLOOKUP(H2853,CURR,2)</f>
        <v>0</v>
      </c>
      <c r="X2853" s="11">
        <f t="shared" si="269"/>
        <v>0</v>
      </c>
    </row>
    <row r="2854" spans="1:2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9">
        <f t="shared" si="265"/>
        <v>15.833333333333334</v>
      </c>
      <c r="Q2854" t="s">
        <v>8320</v>
      </c>
      <c r="R2854" t="s">
        <v>8321</v>
      </c>
      <c r="S2854" s="10">
        <f t="shared" si="266"/>
        <v>41780.836840277778</v>
      </c>
      <c r="T2854" s="10">
        <f t="shared" si="267"/>
        <v>41810.836840277778</v>
      </c>
      <c r="U2854" s="9">
        <f t="shared" si="268"/>
        <v>30</v>
      </c>
      <c r="V2854">
        <f>D2854*VLOOKUP(H2854,CURR,2)</f>
        <v>5000</v>
      </c>
      <c r="W2854">
        <f>E2854*VLOOKUP(H2854,CURR,2)</f>
        <v>95</v>
      </c>
      <c r="X2854" s="11">
        <f t="shared" si="269"/>
        <v>1.9E-2</v>
      </c>
    </row>
    <row r="2855" spans="1:2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 t="e">
        <f t="shared" si="265"/>
        <v>#DIV/0!</v>
      </c>
      <c r="Q2855" t="s">
        <v>8320</v>
      </c>
      <c r="R2855" t="s">
        <v>8321</v>
      </c>
      <c r="S2855" s="10">
        <f t="shared" si="266"/>
        <v>41835.98260416666</v>
      </c>
      <c r="T2855" s="10">
        <f t="shared" si="267"/>
        <v>41895.98260416666</v>
      </c>
      <c r="U2855" s="9">
        <f t="shared" si="268"/>
        <v>60</v>
      </c>
      <c r="V2855">
        <f>D2855*VLOOKUP(H2855,CURR,2)</f>
        <v>7220</v>
      </c>
      <c r="W2855">
        <f>E2855*VLOOKUP(H2855,CURR,2)</f>
        <v>0</v>
      </c>
      <c r="X2855" s="11">
        <f t="shared" si="269"/>
        <v>0</v>
      </c>
    </row>
    <row r="2856" spans="1:2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9">
        <f t="shared" si="265"/>
        <v>29.785714285714285</v>
      </c>
      <c r="Q2856" t="s">
        <v>8320</v>
      </c>
      <c r="R2856" t="s">
        <v>8321</v>
      </c>
      <c r="S2856" s="10">
        <f t="shared" si="266"/>
        <v>42111.508321759255</v>
      </c>
      <c r="T2856" s="10">
        <f t="shared" si="267"/>
        <v>42131.508321759255</v>
      </c>
      <c r="U2856" s="9">
        <f t="shared" si="268"/>
        <v>20</v>
      </c>
      <c r="V2856">
        <f>D2856*VLOOKUP(H2856,CURR,2)</f>
        <v>1280</v>
      </c>
      <c r="W2856">
        <f>E2856*VLOOKUP(H2856,CURR,2)</f>
        <v>533.76</v>
      </c>
      <c r="X2856" s="11">
        <f t="shared" si="269"/>
        <v>0.41699999999999998</v>
      </c>
    </row>
    <row r="2857" spans="1:2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9">
        <f t="shared" si="265"/>
        <v>60</v>
      </c>
      <c r="Q2857" t="s">
        <v>8320</v>
      </c>
      <c r="R2857" t="s">
        <v>8321</v>
      </c>
      <c r="S2857" s="10">
        <f t="shared" si="266"/>
        <v>42369.799432870372</v>
      </c>
      <c r="T2857" s="10">
        <f t="shared" si="267"/>
        <v>42398.773611111108</v>
      </c>
      <c r="U2857" s="9">
        <f t="shared" si="268"/>
        <v>28</v>
      </c>
      <c r="V2857">
        <f>D2857*VLOOKUP(H2857,CURR,2)</f>
        <v>600</v>
      </c>
      <c r="W2857">
        <f>E2857*VLOOKUP(H2857,CURR,2)</f>
        <v>300</v>
      </c>
      <c r="X2857" s="11">
        <f t="shared" si="269"/>
        <v>0.5</v>
      </c>
    </row>
    <row r="2858" spans="1:2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9">
        <f t="shared" si="265"/>
        <v>24.333333333333332</v>
      </c>
      <c r="Q2858" t="s">
        <v>8320</v>
      </c>
      <c r="R2858" t="s">
        <v>8321</v>
      </c>
      <c r="S2858" s="10">
        <f t="shared" si="266"/>
        <v>42164.829247685186</v>
      </c>
      <c r="T2858" s="10">
        <f t="shared" si="267"/>
        <v>42224.69027777778</v>
      </c>
      <c r="U2858" s="9">
        <f t="shared" si="268"/>
        <v>59</v>
      </c>
      <c r="V2858">
        <f>D2858*VLOOKUP(H2858,CURR,2)</f>
        <v>3000</v>
      </c>
      <c r="W2858">
        <f>E2858*VLOOKUP(H2858,CURR,2)</f>
        <v>146</v>
      </c>
      <c r="X2858" s="11">
        <f t="shared" si="269"/>
        <v>4.8666666666666664E-2</v>
      </c>
    </row>
    <row r="2859" spans="1:2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9">
        <f t="shared" si="265"/>
        <v>500</v>
      </c>
      <c r="Q2859" t="s">
        <v>8320</v>
      </c>
      <c r="R2859" t="s">
        <v>8321</v>
      </c>
      <c r="S2859" s="10">
        <f t="shared" si="266"/>
        <v>42726.711747685178</v>
      </c>
      <c r="T2859" s="10">
        <f t="shared" si="267"/>
        <v>42786.541666666664</v>
      </c>
      <c r="U2859" s="9">
        <f t="shared" si="268"/>
        <v>59</v>
      </c>
      <c r="V2859">
        <f>D2859*VLOOKUP(H2859,CURR,2)</f>
        <v>1862</v>
      </c>
      <c r="W2859">
        <f>E2859*VLOOKUP(H2859,CURR,2)</f>
        <v>367.5</v>
      </c>
      <c r="X2859" s="11">
        <f t="shared" si="269"/>
        <v>0.19736842105263158</v>
      </c>
    </row>
    <row r="2860" spans="1:2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 t="e">
        <f t="shared" si="265"/>
        <v>#DIV/0!</v>
      </c>
      <c r="Q2860" t="s">
        <v>8320</v>
      </c>
      <c r="R2860" t="s">
        <v>8321</v>
      </c>
      <c r="S2860" s="10">
        <f t="shared" si="266"/>
        <v>41954.336747685178</v>
      </c>
      <c r="T2860" s="10">
        <f t="shared" si="267"/>
        <v>41978.269444444442</v>
      </c>
      <c r="U2860" s="9">
        <f t="shared" si="268"/>
        <v>23</v>
      </c>
      <c r="V2860">
        <f>D2860*VLOOKUP(H2860,CURR,2)</f>
        <v>1130</v>
      </c>
      <c r="W2860">
        <f>E2860*VLOOKUP(H2860,CURR,2)</f>
        <v>0</v>
      </c>
      <c r="X2860" s="11">
        <f t="shared" si="269"/>
        <v>0</v>
      </c>
    </row>
    <row r="2861" spans="1:2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9">
        <f t="shared" si="265"/>
        <v>35</v>
      </c>
      <c r="Q2861" t="s">
        <v>8320</v>
      </c>
      <c r="R2861" t="s">
        <v>8321</v>
      </c>
      <c r="S2861" s="10">
        <f t="shared" si="266"/>
        <v>42233.153981481482</v>
      </c>
      <c r="T2861" s="10">
        <f t="shared" si="267"/>
        <v>42293.153981481482</v>
      </c>
      <c r="U2861" s="9">
        <f t="shared" si="268"/>
        <v>60</v>
      </c>
      <c r="V2861">
        <f>D2861*VLOOKUP(H2861,CURR,2)</f>
        <v>1440</v>
      </c>
      <c r="W2861">
        <f>E2861*VLOOKUP(H2861,CURR,2)</f>
        <v>25.2</v>
      </c>
      <c r="X2861" s="11">
        <f t="shared" si="269"/>
        <v>1.7499999999999998E-2</v>
      </c>
    </row>
    <row r="2862" spans="1:2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9">
        <f t="shared" si="265"/>
        <v>29.555555555555557</v>
      </c>
      <c r="Q2862" t="s">
        <v>8320</v>
      </c>
      <c r="R2862" t="s">
        <v>8321</v>
      </c>
      <c r="S2862" s="10">
        <f t="shared" si="266"/>
        <v>42480.592314814814</v>
      </c>
      <c r="T2862" s="10">
        <f t="shared" si="267"/>
        <v>42540.592314814814</v>
      </c>
      <c r="U2862" s="9">
        <f t="shared" si="268"/>
        <v>60</v>
      </c>
      <c r="V2862">
        <f>D2862*VLOOKUP(H2862,CURR,2)</f>
        <v>4000</v>
      </c>
      <c r="W2862">
        <f>E2862*VLOOKUP(H2862,CURR,2)</f>
        <v>266</v>
      </c>
      <c r="X2862" s="11">
        <f t="shared" si="269"/>
        <v>6.6500000000000004E-2</v>
      </c>
    </row>
    <row r="2863" spans="1:2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9">
        <f t="shared" si="265"/>
        <v>26.666666666666668</v>
      </c>
      <c r="Q2863" t="s">
        <v>8320</v>
      </c>
      <c r="R2863" t="s">
        <v>8321</v>
      </c>
      <c r="S2863" s="10">
        <f t="shared" si="266"/>
        <v>42257.3825</v>
      </c>
      <c r="T2863" s="10">
        <f t="shared" si="267"/>
        <v>42271.3825</v>
      </c>
      <c r="U2863" s="9">
        <f t="shared" si="268"/>
        <v>14</v>
      </c>
      <c r="V2863">
        <f>D2863*VLOOKUP(H2863,CURR,2)</f>
        <v>180</v>
      </c>
      <c r="W2863">
        <f>E2863*VLOOKUP(H2863,CURR,2)</f>
        <v>57.599999999999994</v>
      </c>
      <c r="X2863" s="11">
        <f t="shared" si="269"/>
        <v>0.31999999999999995</v>
      </c>
    </row>
    <row r="2864" spans="1:2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9">
        <f t="shared" si="265"/>
        <v>18.333333333333332</v>
      </c>
      <c r="Q2864" t="s">
        <v>8320</v>
      </c>
      <c r="R2864" t="s">
        <v>8321</v>
      </c>
      <c r="S2864" s="10">
        <f t="shared" si="266"/>
        <v>41784.581354166665</v>
      </c>
      <c r="T2864" s="10">
        <f t="shared" si="267"/>
        <v>41814.581354166665</v>
      </c>
      <c r="U2864" s="9">
        <f t="shared" si="268"/>
        <v>30</v>
      </c>
      <c r="V2864">
        <f>D2864*VLOOKUP(H2864,CURR,2)</f>
        <v>12700</v>
      </c>
      <c r="W2864">
        <f>E2864*VLOOKUP(H2864,CURR,2)</f>
        <v>55</v>
      </c>
      <c r="X2864" s="11">
        <f t="shared" si="269"/>
        <v>4.3307086614173228E-3</v>
      </c>
    </row>
    <row r="2865" spans="1:2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9">
        <f t="shared" si="265"/>
        <v>20</v>
      </c>
      <c r="Q2865" t="s">
        <v>8320</v>
      </c>
      <c r="R2865" t="s">
        <v>8321</v>
      </c>
      <c r="S2865" s="10">
        <f t="shared" si="266"/>
        <v>41831.46670138889</v>
      </c>
      <c r="T2865" s="10">
        <f t="shared" si="267"/>
        <v>41891.46670138889</v>
      </c>
      <c r="U2865" s="9">
        <f t="shared" si="268"/>
        <v>60</v>
      </c>
      <c r="V2865">
        <f>D2865*VLOOKUP(H2865,CURR,2)</f>
        <v>50000</v>
      </c>
      <c r="W2865">
        <f>E2865*VLOOKUP(H2865,CURR,2)</f>
        <v>20</v>
      </c>
      <c r="X2865" s="11">
        <f t="shared" si="269"/>
        <v>4.0000000000000002E-4</v>
      </c>
    </row>
    <row r="2866" spans="1:2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9">
        <f t="shared" si="265"/>
        <v>13.333333333333334</v>
      </c>
      <c r="Q2866" t="s">
        <v>8320</v>
      </c>
      <c r="R2866" t="s">
        <v>8321</v>
      </c>
      <c r="S2866" s="10">
        <f t="shared" si="266"/>
        <v>42172.405173611107</v>
      </c>
      <c r="T2866" s="10">
        <f t="shared" si="267"/>
        <v>42202.345833333333</v>
      </c>
      <c r="U2866" s="9">
        <f t="shared" si="268"/>
        <v>29</v>
      </c>
      <c r="V2866">
        <f>D2866*VLOOKUP(H2866,CURR,2)</f>
        <v>3200</v>
      </c>
      <c r="W2866">
        <f>E2866*VLOOKUP(H2866,CURR,2)</f>
        <v>51.2</v>
      </c>
      <c r="X2866" s="11">
        <f t="shared" si="269"/>
        <v>1.6E-2</v>
      </c>
    </row>
    <row r="2867" spans="1:2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 t="e">
        <f t="shared" si="265"/>
        <v>#DIV/0!</v>
      </c>
      <c r="Q2867" t="s">
        <v>8320</v>
      </c>
      <c r="R2867" t="s">
        <v>8321</v>
      </c>
      <c r="S2867" s="10">
        <f t="shared" si="266"/>
        <v>41949.905775462961</v>
      </c>
      <c r="T2867" s="10">
        <f t="shared" si="267"/>
        <v>42009.905775462961</v>
      </c>
      <c r="U2867" s="9">
        <f t="shared" si="268"/>
        <v>60</v>
      </c>
      <c r="V2867">
        <f>D2867*VLOOKUP(H2867,CURR,2)</f>
        <v>2888</v>
      </c>
      <c r="W2867">
        <f>E2867*VLOOKUP(H2867,CURR,2)</f>
        <v>0</v>
      </c>
      <c r="X2867" s="11">
        <f t="shared" si="269"/>
        <v>0</v>
      </c>
    </row>
    <row r="2868" spans="1:2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9">
        <f t="shared" si="265"/>
        <v>22.5</v>
      </c>
      <c r="Q2868" t="s">
        <v>8320</v>
      </c>
      <c r="R2868" t="s">
        <v>8321</v>
      </c>
      <c r="S2868" s="10">
        <f t="shared" si="266"/>
        <v>42627.746770833335</v>
      </c>
      <c r="T2868" s="10">
        <f t="shared" si="267"/>
        <v>42657.708333333336</v>
      </c>
      <c r="U2868" s="9">
        <f t="shared" si="268"/>
        <v>29</v>
      </c>
      <c r="V2868">
        <f>D2868*VLOOKUP(H2868,CURR,2)</f>
        <v>5000</v>
      </c>
      <c r="W2868">
        <f>E2868*VLOOKUP(H2868,CURR,2)</f>
        <v>45</v>
      </c>
      <c r="X2868" s="11">
        <f t="shared" si="269"/>
        <v>8.9999999999999993E-3</v>
      </c>
    </row>
    <row r="2869" spans="1:2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9">
        <f t="shared" si="265"/>
        <v>50.4</v>
      </c>
      <c r="Q2869" t="s">
        <v>8320</v>
      </c>
      <c r="R2869" t="s">
        <v>8321</v>
      </c>
      <c r="S2869" s="10">
        <f t="shared" si="266"/>
        <v>42530.986944444441</v>
      </c>
      <c r="T2869" s="10">
        <f t="shared" si="267"/>
        <v>42554.958333333336</v>
      </c>
      <c r="U2869" s="9">
        <f t="shared" si="268"/>
        <v>23</v>
      </c>
      <c r="V2869">
        <f>D2869*VLOOKUP(H2869,CURR,2)</f>
        <v>2500</v>
      </c>
      <c r="W2869">
        <f>E2869*VLOOKUP(H2869,CURR,2)</f>
        <v>504</v>
      </c>
      <c r="X2869" s="11">
        <f t="shared" si="269"/>
        <v>0.2016</v>
      </c>
    </row>
    <row r="2870" spans="1:2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9">
        <f t="shared" si="265"/>
        <v>105.02933333333334</v>
      </c>
      <c r="Q2870" t="s">
        <v>8320</v>
      </c>
      <c r="R2870" t="s">
        <v>8321</v>
      </c>
      <c r="S2870" s="10">
        <f t="shared" si="266"/>
        <v>42618.618680555555</v>
      </c>
      <c r="T2870" s="10">
        <f t="shared" si="267"/>
        <v>42648.618680555555</v>
      </c>
      <c r="U2870" s="9">
        <f t="shared" si="268"/>
        <v>30</v>
      </c>
      <c r="V2870">
        <f>D2870*VLOOKUP(H2870,CURR,2)</f>
        <v>15000</v>
      </c>
      <c r="W2870">
        <f>E2870*VLOOKUP(H2870,CURR,2)</f>
        <v>6301.76</v>
      </c>
      <c r="X2870" s="11">
        <f t="shared" si="269"/>
        <v>0.42011733333333334</v>
      </c>
    </row>
    <row r="2871" spans="1:2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9">
        <f t="shared" si="265"/>
        <v>35.4</v>
      </c>
      <c r="Q2871" t="s">
        <v>8320</v>
      </c>
      <c r="R2871" t="s">
        <v>8321</v>
      </c>
      <c r="S2871" s="10">
        <f t="shared" si="266"/>
        <v>42540.385196759256</v>
      </c>
      <c r="T2871" s="10">
        <f t="shared" si="267"/>
        <v>42570.385196759256</v>
      </c>
      <c r="U2871" s="9">
        <f t="shared" si="268"/>
        <v>30</v>
      </c>
      <c r="V2871">
        <f>D2871*VLOOKUP(H2871,CURR,2)</f>
        <v>20000</v>
      </c>
      <c r="W2871">
        <f>E2871*VLOOKUP(H2871,CURR,2)</f>
        <v>177</v>
      </c>
      <c r="X2871" s="11">
        <f t="shared" si="269"/>
        <v>8.8500000000000002E-3</v>
      </c>
    </row>
    <row r="2872" spans="1:2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9">
        <f t="shared" si="265"/>
        <v>83.333333333333329</v>
      </c>
      <c r="Q2872" t="s">
        <v>8320</v>
      </c>
      <c r="R2872" t="s">
        <v>8321</v>
      </c>
      <c r="S2872" s="10">
        <f t="shared" si="266"/>
        <v>41745.981076388889</v>
      </c>
      <c r="T2872" s="10">
        <f t="shared" si="267"/>
        <v>41775.981076388889</v>
      </c>
      <c r="U2872" s="9">
        <f t="shared" si="268"/>
        <v>30</v>
      </c>
      <c r="V2872">
        <f>D2872*VLOOKUP(H2872,CURR,2)</f>
        <v>5000</v>
      </c>
      <c r="W2872">
        <f>E2872*VLOOKUP(H2872,CURR,2)</f>
        <v>750</v>
      </c>
      <c r="X2872" s="11">
        <f t="shared" si="269"/>
        <v>0.15</v>
      </c>
    </row>
    <row r="2873" spans="1:2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9">
        <f t="shared" si="265"/>
        <v>35.92307692307692</v>
      </c>
      <c r="Q2873" t="s">
        <v>8320</v>
      </c>
      <c r="R2873" t="s">
        <v>8321</v>
      </c>
      <c r="S2873" s="10">
        <f t="shared" si="266"/>
        <v>41974.530243055553</v>
      </c>
      <c r="T2873" s="10">
        <f t="shared" si="267"/>
        <v>41994.530243055553</v>
      </c>
      <c r="U2873" s="9">
        <f t="shared" si="268"/>
        <v>20</v>
      </c>
      <c r="V2873">
        <f>D2873*VLOOKUP(H2873,CURR,2)</f>
        <v>10000</v>
      </c>
      <c r="W2873">
        <f>E2873*VLOOKUP(H2873,CURR,2)</f>
        <v>467</v>
      </c>
      <c r="X2873" s="11">
        <f t="shared" si="269"/>
        <v>4.6699999999999998E-2</v>
      </c>
    </row>
    <row r="2874" spans="1:2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 t="e">
        <f t="shared" si="265"/>
        <v>#DIV/0!</v>
      </c>
      <c r="Q2874" t="s">
        <v>8320</v>
      </c>
      <c r="R2874" t="s">
        <v>8321</v>
      </c>
      <c r="S2874" s="10">
        <f t="shared" si="266"/>
        <v>42114.907847222225</v>
      </c>
      <c r="T2874" s="10">
        <f t="shared" si="267"/>
        <v>42174.907847222225</v>
      </c>
      <c r="U2874" s="9">
        <f t="shared" si="268"/>
        <v>60</v>
      </c>
      <c r="V2874">
        <f>D2874*VLOOKUP(H2874,CURR,2)</f>
        <v>3000</v>
      </c>
      <c r="W2874">
        <f>E2874*VLOOKUP(H2874,CURR,2)</f>
        <v>0</v>
      </c>
      <c r="X2874" s="11">
        <f t="shared" si="269"/>
        <v>0</v>
      </c>
    </row>
    <row r="2875" spans="1:2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9">
        <f t="shared" si="265"/>
        <v>119.125</v>
      </c>
      <c r="Q2875" t="s">
        <v>8320</v>
      </c>
      <c r="R2875" t="s">
        <v>8321</v>
      </c>
      <c r="S2875" s="10">
        <f t="shared" si="266"/>
        <v>42002.609155092585</v>
      </c>
      <c r="T2875" s="10">
        <f t="shared" si="267"/>
        <v>42032.609155092585</v>
      </c>
      <c r="U2875" s="9">
        <f t="shared" si="268"/>
        <v>30</v>
      </c>
      <c r="V2875">
        <f>D2875*VLOOKUP(H2875,CURR,2)</f>
        <v>2500</v>
      </c>
      <c r="W2875">
        <f>E2875*VLOOKUP(H2875,CURR,2)</f>
        <v>953</v>
      </c>
      <c r="X2875" s="11">
        <f t="shared" si="269"/>
        <v>0.38119999999999998</v>
      </c>
    </row>
    <row r="2876" spans="1:2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9">
        <f t="shared" si="265"/>
        <v>90.333333333333329</v>
      </c>
      <c r="Q2876" t="s">
        <v>8320</v>
      </c>
      <c r="R2876" t="s">
        <v>8321</v>
      </c>
      <c r="S2876" s="10">
        <f t="shared" si="266"/>
        <v>42722.636412037034</v>
      </c>
      <c r="T2876" s="10">
        <f t="shared" si="267"/>
        <v>42752.636412037034</v>
      </c>
      <c r="U2876" s="9">
        <f t="shared" si="268"/>
        <v>30</v>
      </c>
      <c r="V2876">
        <f>D2876*VLOOKUP(H2876,CURR,2)</f>
        <v>5000</v>
      </c>
      <c r="W2876">
        <f>E2876*VLOOKUP(H2876,CURR,2)</f>
        <v>271</v>
      </c>
      <c r="X2876" s="11">
        <f t="shared" si="269"/>
        <v>5.4199999999999998E-2</v>
      </c>
    </row>
    <row r="2877" spans="1:2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9">
        <f t="shared" si="265"/>
        <v>2.3333333333333335</v>
      </c>
      <c r="Q2877" t="s">
        <v>8320</v>
      </c>
      <c r="R2877" t="s">
        <v>8321</v>
      </c>
      <c r="S2877" s="10">
        <f t="shared" si="266"/>
        <v>42464.920057870368</v>
      </c>
      <c r="T2877" s="10">
        <f t="shared" si="267"/>
        <v>42494.920057870368</v>
      </c>
      <c r="U2877" s="9">
        <f t="shared" si="268"/>
        <v>30</v>
      </c>
      <c r="V2877">
        <f>D2877*VLOOKUP(H2877,CURR,2)</f>
        <v>20000</v>
      </c>
      <c r="W2877">
        <f>E2877*VLOOKUP(H2877,CURR,2)</f>
        <v>7</v>
      </c>
      <c r="X2877" s="11">
        <f t="shared" si="269"/>
        <v>3.5E-4</v>
      </c>
    </row>
    <row r="2878" spans="1:2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 t="e">
        <f t="shared" si="265"/>
        <v>#DIV/0!</v>
      </c>
      <c r="Q2878" t="s">
        <v>8320</v>
      </c>
      <c r="R2878" t="s">
        <v>8321</v>
      </c>
      <c r="S2878" s="10">
        <f t="shared" si="266"/>
        <v>42171.535636574066</v>
      </c>
      <c r="T2878" s="10">
        <f t="shared" si="267"/>
        <v>42201.535636574066</v>
      </c>
      <c r="U2878" s="9">
        <f t="shared" si="268"/>
        <v>30</v>
      </c>
      <c r="V2878">
        <f>D2878*VLOOKUP(H2878,CURR,2)</f>
        <v>150000</v>
      </c>
      <c r="W2878">
        <f>E2878*VLOOKUP(H2878,CURR,2)</f>
        <v>0</v>
      </c>
      <c r="X2878" s="11">
        <f t="shared" si="269"/>
        <v>0</v>
      </c>
    </row>
    <row r="2879" spans="1:2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9">
        <f t="shared" si="265"/>
        <v>108.33333333333333</v>
      </c>
      <c r="Q2879" t="s">
        <v>8320</v>
      </c>
      <c r="R2879" t="s">
        <v>8321</v>
      </c>
      <c r="S2879" s="10">
        <f t="shared" si="266"/>
        <v>42672.746805555558</v>
      </c>
      <c r="T2879" s="10">
        <f t="shared" si="267"/>
        <v>42704.499999999993</v>
      </c>
      <c r="U2879" s="9">
        <f t="shared" si="268"/>
        <v>31</v>
      </c>
      <c r="V2879">
        <f>D2879*VLOOKUP(H2879,CURR,2)</f>
        <v>6000</v>
      </c>
      <c r="W2879">
        <f>E2879*VLOOKUP(H2879,CURR,2)</f>
        <v>650</v>
      </c>
      <c r="X2879" s="11">
        <f t="shared" si="269"/>
        <v>0.10833333333333334</v>
      </c>
    </row>
    <row r="2880" spans="1:2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9">
        <f t="shared" si="265"/>
        <v>15.75</v>
      </c>
      <c r="Q2880" t="s">
        <v>8320</v>
      </c>
      <c r="R2880" t="s">
        <v>8321</v>
      </c>
      <c r="S2880" s="10">
        <f t="shared" si="266"/>
        <v>42128.407349537032</v>
      </c>
      <c r="T2880" s="10">
        <f t="shared" si="267"/>
        <v>42188.407349537032</v>
      </c>
      <c r="U2880" s="9">
        <f t="shared" si="268"/>
        <v>60</v>
      </c>
      <c r="V2880">
        <f>D2880*VLOOKUP(H2880,CURR,2)</f>
        <v>3840</v>
      </c>
      <c r="W2880">
        <f>E2880*VLOOKUP(H2880,CURR,2)</f>
        <v>80.64</v>
      </c>
      <c r="X2880" s="11">
        <f t="shared" si="269"/>
        <v>2.1000000000000001E-2</v>
      </c>
    </row>
    <row r="2881" spans="1:2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9">
        <f t="shared" si="265"/>
        <v>29</v>
      </c>
      <c r="Q2881" t="s">
        <v>8320</v>
      </c>
      <c r="R2881" t="s">
        <v>8321</v>
      </c>
      <c r="S2881" s="10">
        <f t="shared" si="266"/>
        <v>42359.516909722217</v>
      </c>
      <c r="T2881" s="10">
        <f t="shared" si="267"/>
        <v>42389.516909722217</v>
      </c>
      <c r="U2881" s="9">
        <f t="shared" si="268"/>
        <v>30</v>
      </c>
      <c r="V2881">
        <f>D2881*VLOOKUP(H2881,CURR,2)</f>
        <v>11200</v>
      </c>
      <c r="W2881">
        <f>E2881*VLOOKUP(H2881,CURR,2)</f>
        <v>29</v>
      </c>
      <c r="X2881" s="11">
        <f t="shared" si="269"/>
        <v>2.5892857142857141E-3</v>
      </c>
    </row>
    <row r="2882" spans="1:2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9">
        <f t="shared" si="265"/>
        <v>96.551724137931032</v>
      </c>
      <c r="Q2882" t="s">
        <v>8320</v>
      </c>
      <c r="R2882" t="s">
        <v>8321</v>
      </c>
      <c r="S2882" s="10">
        <f t="shared" si="266"/>
        <v>42192.69736111111</v>
      </c>
      <c r="T2882" s="10">
        <f t="shared" si="267"/>
        <v>42236.503472222219</v>
      </c>
      <c r="U2882" s="9">
        <f t="shared" si="268"/>
        <v>43</v>
      </c>
      <c r="V2882">
        <f>D2882*VLOOKUP(H2882,CURR,2)</f>
        <v>12000</v>
      </c>
      <c r="W2882">
        <f>E2882*VLOOKUP(H2882,CURR,2)</f>
        <v>2800</v>
      </c>
      <c r="X2882" s="11">
        <f t="shared" si="269"/>
        <v>0.23333333333333334</v>
      </c>
    </row>
    <row r="2883" spans="1:2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E2883/D2883*100</f>
        <v>0</v>
      </c>
      <c r="P2883" s="9" t="e">
        <f t="shared" ref="P2883:P2946" si="271">E2883/L2883</f>
        <v>#DIV/0!</v>
      </c>
      <c r="Q2883" t="s">
        <v>8320</v>
      </c>
      <c r="R2883" t="s">
        <v>8321</v>
      </c>
      <c r="S2883" s="10">
        <f t="shared" ref="S2883:S2946" si="272">(J2883/86400)+25569+(-5/24)</f>
        <v>41916.389305555553</v>
      </c>
      <c r="T2883" s="10">
        <f t="shared" ref="T2883:T2946" si="273">(I2883/86400)+25569+(-5/24)</f>
        <v>41976.430972222217</v>
      </c>
      <c r="U2883" s="9">
        <f t="shared" ref="U2883:U2946" si="274">INT(T2883-S2883)</f>
        <v>60</v>
      </c>
      <c r="V2883">
        <f>D2883*VLOOKUP(H2883,CURR,2)</f>
        <v>5500</v>
      </c>
      <c r="W2883">
        <f>E2883*VLOOKUP(H2883,CURR,2)</f>
        <v>0</v>
      </c>
      <c r="X2883" s="11">
        <f t="shared" ref="X2883:X2946" si="275">W2883/V2883</f>
        <v>0</v>
      </c>
    </row>
    <row r="2884" spans="1:2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9">
        <f t="shared" si="271"/>
        <v>63</v>
      </c>
      <c r="Q2884" t="s">
        <v>8320</v>
      </c>
      <c r="R2884" t="s">
        <v>8321</v>
      </c>
      <c r="S2884" s="10">
        <f t="shared" si="272"/>
        <v>42461.387939814813</v>
      </c>
      <c r="T2884" s="10">
        <f t="shared" si="273"/>
        <v>42491.387939814813</v>
      </c>
      <c r="U2884" s="9">
        <f t="shared" si="274"/>
        <v>30</v>
      </c>
      <c r="V2884">
        <f>D2884*VLOOKUP(H2884,CURR,2)</f>
        <v>750</v>
      </c>
      <c r="W2884">
        <f>E2884*VLOOKUP(H2884,CURR,2)</f>
        <v>252</v>
      </c>
      <c r="X2884" s="11">
        <f t="shared" si="275"/>
        <v>0.33600000000000002</v>
      </c>
    </row>
    <row r="2885" spans="1:2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9">
        <f t="shared" si="271"/>
        <v>381.6</v>
      </c>
      <c r="Q2885" t="s">
        <v>8320</v>
      </c>
      <c r="R2885" t="s">
        <v>8321</v>
      </c>
      <c r="S2885" s="10">
        <f t="shared" si="272"/>
        <v>42370.694872685184</v>
      </c>
      <c r="T2885" s="10">
        <f t="shared" si="273"/>
        <v>42405.999305555553</v>
      </c>
      <c r="U2885" s="9">
        <f t="shared" si="274"/>
        <v>35</v>
      </c>
      <c r="V2885">
        <f>D2885*VLOOKUP(H2885,CURR,2)</f>
        <v>10000</v>
      </c>
      <c r="W2885">
        <f>E2885*VLOOKUP(H2885,CURR,2)</f>
        <v>1908</v>
      </c>
      <c r="X2885" s="11">
        <f t="shared" si="275"/>
        <v>0.1908</v>
      </c>
    </row>
    <row r="2886" spans="1:2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9">
        <f t="shared" si="271"/>
        <v>46.25</v>
      </c>
      <c r="Q2886" t="s">
        <v>8320</v>
      </c>
      <c r="R2886" t="s">
        <v>8321</v>
      </c>
      <c r="S2886" s="10">
        <f t="shared" si="272"/>
        <v>41948.518923611111</v>
      </c>
      <c r="T2886" s="10">
        <f t="shared" si="273"/>
        <v>41978.518923611111</v>
      </c>
      <c r="U2886" s="9">
        <f t="shared" si="274"/>
        <v>30</v>
      </c>
      <c r="V2886">
        <f>D2886*VLOOKUP(H2886,CURR,2)</f>
        <v>45000</v>
      </c>
      <c r="W2886">
        <f>E2886*VLOOKUP(H2886,CURR,2)</f>
        <v>185</v>
      </c>
      <c r="X2886" s="11">
        <f t="shared" si="275"/>
        <v>4.1111111111111114E-3</v>
      </c>
    </row>
    <row r="2887" spans="1:2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9">
        <f t="shared" si="271"/>
        <v>26</v>
      </c>
      <c r="Q2887" t="s">
        <v>8320</v>
      </c>
      <c r="R2887" t="s">
        <v>8321</v>
      </c>
      <c r="S2887" s="10">
        <f t="shared" si="272"/>
        <v>42046.868067129624</v>
      </c>
      <c r="T2887" s="10">
        <f t="shared" si="273"/>
        <v>42076.82640046296</v>
      </c>
      <c r="U2887" s="9">
        <f t="shared" si="274"/>
        <v>29</v>
      </c>
      <c r="V2887">
        <f>D2887*VLOOKUP(H2887,CURR,2)</f>
        <v>400</v>
      </c>
      <c r="W2887">
        <f>E2887*VLOOKUP(H2887,CURR,2)</f>
        <v>130</v>
      </c>
      <c r="X2887" s="11">
        <f t="shared" si="275"/>
        <v>0.32500000000000001</v>
      </c>
    </row>
    <row r="2888" spans="1:2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9">
        <f t="shared" si="271"/>
        <v>10</v>
      </c>
      <c r="Q2888" t="s">
        <v>8320</v>
      </c>
      <c r="R2888" t="s">
        <v>8321</v>
      </c>
      <c r="S2888" s="10">
        <f t="shared" si="272"/>
        <v>42261.424583333333</v>
      </c>
      <c r="T2888" s="10">
        <f t="shared" si="273"/>
        <v>42265.957638888889</v>
      </c>
      <c r="U2888" s="9">
        <f t="shared" si="274"/>
        <v>4</v>
      </c>
      <c r="V2888">
        <f>D2888*VLOOKUP(H2888,CURR,2)</f>
        <v>200</v>
      </c>
      <c r="W2888">
        <f>E2888*VLOOKUP(H2888,CURR,2)</f>
        <v>10</v>
      </c>
      <c r="X2888" s="11">
        <f t="shared" si="275"/>
        <v>0.05</v>
      </c>
    </row>
    <row r="2889" spans="1:2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9">
        <f t="shared" si="271"/>
        <v>5</v>
      </c>
      <c r="Q2889" t="s">
        <v>8320</v>
      </c>
      <c r="R2889" t="s">
        <v>8321</v>
      </c>
      <c r="S2889" s="10">
        <f t="shared" si="272"/>
        <v>41985.219027777777</v>
      </c>
      <c r="T2889" s="10">
        <f t="shared" si="273"/>
        <v>42015.219027777777</v>
      </c>
      <c r="U2889" s="9">
        <f t="shared" si="274"/>
        <v>30</v>
      </c>
      <c r="V2889">
        <f>D2889*VLOOKUP(H2889,CURR,2)</f>
        <v>3000</v>
      </c>
      <c r="W2889">
        <f>E2889*VLOOKUP(H2889,CURR,2)</f>
        <v>5</v>
      </c>
      <c r="X2889" s="11">
        <f t="shared" si="275"/>
        <v>1.6666666666666668E-3</v>
      </c>
    </row>
    <row r="2890" spans="1:2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 t="e">
        <f t="shared" si="271"/>
        <v>#DIV/0!</v>
      </c>
      <c r="Q2890" t="s">
        <v>8320</v>
      </c>
      <c r="R2890" t="s">
        <v>8321</v>
      </c>
      <c r="S2890" s="10">
        <f t="shared" si="272"/>
        <v>41922.326851851853</v>
      </c>
      <c r="T2890" s="10">
        <f t="shared" si="273"/>
        <v>41929.999305555553</v>
      </c>
      <c r="U2890" s="9">
        <f t="shared" si="274"/>
        <v>7</v>
      </c>
      <c r="V2890">
        <f>D2890*VLOOKUP(H2890,CURR,2)</f>
        <v>30000</v>
      </c>
      <c r="W2890">
        <f>E2890*VLOOKUP(H2890,CURR,2)</f>
        <v>0</v>
      </c>
      <c r="X2890" s="11">
        <f t="shared" si="275"/>
        <v>0</v>
      </c>
    </row>
    <row r="2891" spans="1:2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9">
        <f t="shared" si="271"/>
        <v>81.571428571428569</v>
      </c>
      <c r="Q2891" t="s">
        <v>8320</v>
      </c>
      <c r="R2891" t="s">
        <v>8321</v>
      </c>
      <c r="S2891" s="10">
        <f t="shared" si="272"/>
        <v>41850.654918981476</v>
      </c>
      <c r="T2891" s="10">
        <f t="shared" si="273"/>
        <v>41880.654918981476</v>
      </c>
      <c r="U2891" s="9">
        <f t="shared" si="274"/>
        <v>30</v>
      </c>
      <c r="V2891">
        <f>D2891*VLOOKUP(H2891,CURR,2)</f>
        <v>3000</v>
      </c>
      <c r="W2891">
        <f>E2891*VLOOKUP(H2891,CURR,2)</f>
        <v>1142</v>
      </c>
      <c r="X2891" s="11">
        <f t="shared" si="275"/>
        <v>0.38066666666666665</v>
      </c>
    </row>
    <row r="2892" spans="1:2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9">
        <f t="shared" si="271"/>
        <v>7</v>
      </c>
      <c r="Q2892" t="s">
        <v>8320</v>
      </c>
      <c r="R2892" t="s">
        <v>8321</v>
      </c>
      <c r="S2892" s="10">
        <f t="shared" si="272"/>
        <v>41831.534629629627</v>
      </c>
      <c r="T2892" s="10">
        <f t="shared" si="273"/>
        <v>41859.916666666664</v>
      </c>
      <c r="U2892" s="9">
        <f t="shared" si="274"/>
        <v>28</v>
      </c>
      <c r="V2892">
        <f>D2892*VLOOKUP(H2892,CURR,2)</f>
        <v>2000</v>
      </c>
      <c r="W2892">
        <f>E2892*VLOOKUP(H2892,CURR,2)</f>
        <v>21</v>
      </c>
      <c r="X2892" s="11">
        <f t="shared" si="275"/>
        <v>1.0500000000000001E-2</v>
      </c>
    </row>
    <row r="2893" spans="1:2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9">
        <f t="shared" si="271"/>
        <v>27.3</v>
      </c>
      <c r="Q2893" t="s">
        <v>8320</v>
      </c>
      <c r="R2893" t="s">
        <v>8321</v>
      </c>
      <c r="S2893" s="10">
        <f t="shared" si="272"/>
        <v>42415.675092592595</v>
      </c>
      <c r="T2893" s="10">
        <f t="shared" si="273"/>
        <v>42475.633425925924</v>
      </c>
      <c r="U2893" s="9">
        <f t="shared" si="274"/>
        <v>59</v>
      </c>
      <c r="V2893">
        <f>D2893*VLOOKUP(H2893,CURR,2)</f>
        <v>10000</v>
      </c>
      <c r="W2893">
        <f>E2893*VLOOKUP(H2893,CURR,2)</f>
        <v>273</v>
      </c>
      <c r="X2893" s="11">
        <f t="shared" si="275"/>
        <v>2.7300000000000001E-2</v>
      </c>
    </row>
    <row r="2894" spans="1:2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9">
        <f t="shared" si="271"/>
        <v>29.411764705882351</v>
      </c>
      <c r="Q2894" t="s">
        <v>8320</v>
      </c>
      <c r="R2894" t="s">
        <v>8321</v>
      </c>
      <c r="S2894" s="10">
        <f t="shared" si="272"/>
        <v>41869.505833333329</v>
      </c>
      <c r="T2894" s="10">
        <f t="shared" si="273"/>
        <v>41876.666666666664</v>
      </c>
      <c r="U2894" s="9">
        <f t="shared" si="274"/>
        <v>7</v>
      </c>
      <c r="V2894">
        <f>D2894*VLOOKUP(H2894,CURR,2)</f>
        <v>5500</v>
      </c>
      <c r="W2894">
        <f>E2894*VLOOKUP(H2894,CURR,2)</f>
        <v>500</v>
      </c>
      <c r="X2894" s="11">
        <f t="shared" si="275"/>
        <v>9.0909090909090912E-2</v>
      </c>
    </row>
    <row r="2895" spans="1:2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9">
        <f t="shared" si="271"/>
        <v>12.5</v>
      </c>
      <c r="Q2895" t="s">
        <v>8320</v>
      </c>
      <c r="R2895" t="s">
        <v>8321</v>
      </c>
      <c r="S2895" s="10">
        <f t="shared" si="272"/>
        <v>41953.564756944441</v>
      </c>
      <c r="T2895" s="10">
        <f t="shared" si="273"/>
        <v>42012.874999999993</v>
      </c>
      <c r="U2895" s="9">
        <f t="shared" si="274"/>
        <v>59</v>
      </c>
      <c r="V2895">
        <f>D2895*VLOOKUP(H2895,CURR,2)</f>
        <v>5000</v>
      </c>
      <c r="W2895">
        <f>E2895*VLOOKUP(H2895,CURR,2)</f>
        <v>25</v>
      </c>
      <c r="X2895" s="11">
        <f t="shared" si="275"/>
        <v>5.0000000000000001E-3</v>
      </c>
    </row>
    <row r="2896" spans="1:2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 t="e">
        <f t="shared" si="271"/>
        <v>#DIV/0!</v>
      </c>
      <c r="Q2896" t="s">
        <v>8320</v>
      </c>
      <c r="R2896" t="s">
        <v>8321</v>
      </c>
      <c r="S2896" s="10">
        <f t="shared" si="272"/>
        <v>42037.777951388889</v>
      </c>
      <c r="T2896" s="10">
        <f t="shared" si="273"/>
        <v>42097.736284722218</v>
      </c>
      <c r="U2896" s="9">
        <f t="shared" si="274"/>
        <v>59</v>
      </c>
      <c r="V2896">
        <f>D2896*VLOOKUP(H2896,CURR,2)</f>
        <v>50000</v>
      </c>
      <c r="W2896">
        <f>E2896*VLOOKUP(H2896,CURR,2)</f>
        <v>0</v>
      </c>
      <c r="X2896" s="11">
        <f t="shared" si="275"/>
        <v>0</v>
      </c>
    </row>
    <row r="2897" spans="1:2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9">
        <f t="shared" si="271"/>
        <v>5.75</v>
      </c>
      <c r="Q2897" t="s">
        <v>8320</v>
      </c>
      <c r="R2897" t="s">
        <v>8321</v>
      </c>
      <c r="S2897" s="10">
        <f t="shared" si="272"/>
        <v>41811.347129629627</v>
      </c>
      <c r="T2897" s="10">
        <f t="shared" si="273"/>
        <v>41812.666666666664</v>
      </c>
      <c r="U2897" s="9">
        <f t="shared" si="274"/>
        <v>1</v>
      </c>
      <c r="V2897">
        <f>D2897*VLOOKUP(H2897,CURR,2)</f>
        <v>500</v>
      </c>
      <c r="W2897">
        <f>E2897*VLOOKUP(H2897,CURR,2)</f>
        <v>23</v>
      </c>
      <c r="X2897" s="11">
        <f t="shared" si="275"/>
        <v>4.5999999999999999E-2</v>
      </c>
    </row>
    <row r="2898" spans="1:2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9">
        <f t="shared" si="271"/>
        <v>52.083333333333336</v>
      </c>
      <c r="Q2898" t="s">
        <v>8320</v>
      </c>
      <c r="R2898" t="s">
        <v>8321</v>
      </c>
      <c r="S2898" s="10">
        <f t="shared" si="272"/>
        <v>42701.700474537036</v>
      </c>
      <c r="T2898" s="10">
        <f t="shared" si="273"/>
        <v>42716.041666666664</v>
      </c>
      <c r="U2898" s="9">
        <f t="shared" si="274"/>
        <v>14</v>
      </c>
      <c r="V2898">
        <f>D2898*VLOOKUP(H2898,CURR,2)</f>
        <v>3000</v>
      </c>
      <c r="W2898">
        <f>E2898*VLOOKUP(H2898,CURR,2)</f>
        <v>625</v>
      </c>
      <c r="X2898" s="11">
        <f t="shared" si="275"/>
        <v>0.20833333333333334</v>
      </c>
    </row>
    <row r="2899" spans="1:2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9">
        <f t="shared" si="271"/>
        <v>183.33333333333334</v>
      </c>
      <c r="Q2899" t="s">
        <v>8320</v>
      </c>
      <c r="R2899" t="s">
        <v>8321</v>
      </c>
      <c r="S2899" s="10">
        <f t="shared" si="272"/>
        <v>42258.438171296293</v>
      </c>
      <c r="T2899" s="10">
        <f t="shared" si="273"/>
        <v>42288.436863425923</v>
      </c>
      <c r="U2899" s="9">
        <f t="shared" si="274"/>
        <v>29</v>
      </c>
      <c r="V2899">
        <f>D2899*VLOOKUP(H2899,CURR,2)</f>
        <v>12000</v>
      </c>
      <c r="W2899">
        <f>E2899*VLOOKUP(H2899,CURR,2)</f>
        <v>550</v>
      </c>
      <c r="X2899" s="11">
        <f t="shared" si="275"/>
        <v>4.583333333333333E-2</v>
      </c>
    </row>
    <row r="2900" spans="1:2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9">
        <f t="shared" si="271"/>
        <v>26.333333333333332</v>
      </c>
      <c r="Q2900" t="s">
        <v>8320</v>
      </c>
      <c r="R2900" t="s">
        <v>8321</v>
      </c>
      <c r="S2900" s="10">
        <f t="shared" si="272"/>
        <v>42278.456631944442</v>
      </c>
      <c r="T2900" s="10">
        <f t="shared" si="273"/>
        <v>42308.456631944442</v>
      </c>
      <c r="U2900" s="9">
        <f t="shared" si="274"/>
        <v>30</v>
      </c>
      <c r="V2900">
        <f>D2900*VLOOKUP(H2900,CURR,2)</f>
        <v>7500</v>
      </c>
      <c r="W2900">
        <f>E2900*VLOOKUP(H2900,CURR,2)</f>
        <v>316</v>
      </c>
      <c r="X2900" s="11">
        <f t="shared" si="275"/>
        <v>4.2133333333333335E-2</v>
      </c>
    </row>
    <row r="2901" spans="1:2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 t="e">
        <f t="shared" si="271"/>
        <v>#DIV/0!</v>
      </c>
      <c r="Q2901" t="s">
        <v>8320</v>
      </c>
      <c r="R2901" t="s">
        <v>8321</v>
      </c>
      <c r="S2901" s="10">
        <f t="shared" si="272"/>
        <v>42514.869884259257</v>
      </c>
      <c r="T2901" s="10">
        <f t="shared" si="273"/>
        <v>42574.869884259257</v>
      </c>
      <c r="U2901" s="9">
        <f t="shared" si="274"/>
        <v>60</v>
      </c>
      <c r="V2901">
        <f>D2901*VLOOKUP(H2901,CURR,2)</f>
        <v>10000</v>
      </c>
      <c r="W2901">
        <f>E2901*VLOOKUP(H2901,CURR,2)</f>
        <v>0</v>
      </c>
      <c r="X2901" s="11">
        <f t="shared" si="275"/>
        <v>0</v>
      </c>
    </row>
    <row r="2902" spans="1:2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9">
        <f t="shared" si="271"/>
        <v>486.42857142857144</v>
      </c>
      <c r="Q2902" t="s">
        <v>8320</v>
      </c>
      <c r="R2902" t="s">
        <v>8321</v>
      </c>
      <c r="S2902" s="10">
        <f t="shared" si="272"/>
        <v>41830.025833333333</v>
      </c>
      <c r="T2902" s="10">
        <f t="shared" si="273"/>
        <v>41860.025833333333</v>
      </c>
      <c r="U2902" s="9">
        <f t="shared" si="274"/>
        <v>30</v>
      </c>
      <c r="V2902">
        <f>D2902*VLOOKUP(H2902,CURR,2)</f>
        <v>5500</v>
      </c>
      <c r="W2902">
        <f>E2902*VLOOKUP(H2902,CURR,2)</f>
        <v>3405</v>
      </c>
      <c r="X2902" s="11">
        <f t="shared" si="275"/>
        <v>0.61909090909090914</v>
      </c>
    </row>
    <row r="2903" spans="1:2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9">
        <f t="shared" si="271"/>
        <v>3</v>
      </c>
      <c r="Q2903" t="s">
        <v>8320</v>
      </c>
      <c r="R2903" t="s">
        <v>8321</v>
      </c>
      <c r="S2903" s="10">
        <f t="shared" si="272"/>
        <v>41982.696053240739</v>
      </c>
      <c r="T2903" s="10">
        <f t="shared" si="273"/>
        <v>42042.696053240739</v>
      </c>
      <c r="U2903" s="9">
        <f t="shared" si="274"/>
        <v>60</v>
      </c>
      <c r="V2903">
        <f>D2903*VLOOKUP(H2903,CURR,2)</f>
        <v>750</v>
      </c>
      <c r="W2903">
        <f>E2903*VLOOKUP(H2903,CURR,2)</f>
        <v>6</v>
      </c>
      <c r="X2903" s="11">
        <f t="shared" si="275"/>
        <v>8.0000000000000002E-3</v>
      </c>
    </row>
    <row r="2904" spans="1:2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9">
        <f t="shared" si="271"/>
        <v>25</v>
      </c>
      <c r="Q2904" t="s">
        <v>8320</v>
      </c>
      <c r="R2904" t="s">
        <v>8321</v>
      </c>
      <c r="S2904" s="10">
        <f t="shared" si="272"/>
        <v>42210.231435185182</v>
      </c>
      <c r="T2904" s="10">
        <f t="shared" si="273"/>
        <v>42240.231435185182</v>
      </c>
      <c r="U2904" s="9">
        <f t="shared" si="274"/>
        <v>30</v>
      </c>
      <c r="V2904">
        <f>D2904*VLOOKUP(H2904,CURR,2)</f>
        <v>150000</v>
      </c>
      <c r="W2904">
        <f>E2904*VLOOKUP(H2904,CURR,2)</f>
        <v>25</v>
      </c>
      <c r="X2904" s="11">
        <f t="shared" si="275"/>
        <v>1.6666666666666666E-4</v>
      </c>
    </row>
    <row r="2905" spans="1:2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9">
        <f t="shared" si="271"/>
        <v>9.75</v>
      </c>
      <c r="Q2905" t="s">
        <v>8320</v>
      </c>
      <c r="R2905" t="s">
        <v>8321</v>
      </c>
      <c r="S2905" s="10">
        <f t="shared" si="272"/>
        <v>42195.95854166666</v>
      </c>
      <c r="T2905" s="10">
        <f t="shared" si="273"/>
        <v>42255.95854166666</v>
      </c>
      <c r="U2905" s="9">
        <f t="shared" si="274"/>
        <v>60</v>
      </c>
      <c r="V2905">
        <f>D2905*VLOOKUP(H2905,CURR,2)</f>
        <v>5000</v>
      </c>
      <c r="W2905">
        <f>E2905*VLOOKUP(H2905,CURR,2)</f>
        <v>39</v>
      </c>
      <c r="X2905" s="11">
        <f t="shared" si="275"/>
        <v>7.7999999999999996E-3</v>
      </c>
    </row>
    <row r="2906" spans="1:2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9">
        <f t="shared" si="271"/>
        <v>18.75</v>
      </c>
      <c r="Q2906" t="s">
        <v>8320</v>
      </c>
      <c r="R2906" t="s">
        <v>8321</v>
      </c>
      <c r="S2906" s="10">
        <f t="shared" si="272"/>
        <v>41940.759618055556</v>
      </c>
      <c r="T2906" s="10">
        <f t="shared" si="273"/>
        <v>41952.291666666664</v>
      </c>
      <c r="U2906" s="9">
        <f t="shared" si="274"/>
        <v>11</v>
      </c>
      <c r="V2906">
        <f>D2906*VLOOKUP(H2906,CURR,2)</f>
        <v>1920</v>
      </c>
      <c r="W2906">
        <f>E2906*VLOOKUP(H2906,CURR,2)</f>
        <v>96</v>
      </c>
      <c r="X2906" s="11">
        <f t="shared" si="275"/>
        <v>0.05</v>
      </c>
    </row>
    <row r="2907" spans="1:2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9">
        <f t="shared" si="271"/>
        <v>36.588235294117645</v>
      </c>
      <c r="Q2907" t="s">
        <v>8320</v>
      </c>
      <c r="R2907" t="s">
        <v>8321</v>
      </c>
      <c r="S2907" s="10">
        <f t="shared" si="272"/>
        <v>42605.848530092589</v>
      </c>
      <c r="T2907" s="10">
        <f t="shared" si="273"/>
        <v>42619.848530092589</v>
      </c>
      <c r="U2907" s="9">
        <f t="shared" si="274"/>
        <v>14</v>
      </c>
      <c r="V2907">
        <f>D2907*VLOOKUP(H2907,CURR,2)</f>
        <v>3500</v>
      </c>
      <c r="W2907">
        <f>E2907*VLOOKUP(H2907,CURR,2)</f>
        <v>622</v>
      </c>
      <c r="X2907" s="11">
        <f t="shared" si="275"/>
        <v>0.17771428571428571</v>
      </c>
    </row>
    <row r="2908" spans="1:2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9">
        <f t="shared" si="271"/>
        <v>80.714285714285708</v>
      </c>
      <c r="Q2908" t="s">
        <v>8320</v>
      </c>
      <c r="R2908" t="s">
        <v>8321</v>
      </c>
      <c r="S2908" s="10">
        <f t="shared" si="272"/>
        <v>42199.440578703703</v>
      </c>
      <c r="T2908" s="10">
        <f t="shared" si="273"/>
        <v>42216.833333333336</v>
      </c>
      <c r="U2908" s="9">
        <f t="shared" si="274"/>
        <v>17</v>
      </c>
      <c r="V2908">
        <f>D2908*VLOOKUP(H2908,CURR,2)</f>
        <v>6000</v>
      </c>
      <c r="W2908">
        <f>E2908*VLOOKUP(H2908,CURR,2)</f>
        <v>565</v>
      </c>
      <c r="X2908" s="11">
        <f t="shared" si="275"/>
        <v>9.4166666666666662E-2</v>
      </c>
    </row>
    <row r="2909" spans="1:2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9">
        <f t="shared" si="271"/>
        <v>1</v>
      </c>
      <c r="Q2909" t="s">
        <v>8320</v>
      </c>
      <c r="R2909" t="s">
        <v>8321</v>
      </c>
      <c r="S2909" s="10">
        <f t="shared" si="272"/>
        <v>42444.669409722221</v>
      </c>
      <c r="T2909" s="10">
        <f t="shared" si="273"/>
        <v>42504.669409722221</v>
      </c>
      <c r="U2909" s="9">
        <f t="shared" si="274"/>
        <v>60</v>
      </c>
      <c r="V2909">
        <f>D2909*VLOOKUP(H2909,CURR,2)</f>
        <v>2500</v>
      </c>
      <c r="W2909">
        <f>E2909*VLOOKUP(H2909,CURR,2)</f>
        <v>2</v>
      </c>
      <c r="X2909" s="11">
        <f t="shared" si="275"/>
        <v>8.0000000000000004E-4</v>
      </c>
    </row>
    <row r="2910" spans="1:2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9">
        <f t="shared" si="271"/>
        <v>52.8</v>
      </c>
      <c r="Q2910" t="s">
        <v>8320</v>
      </c>
      <c r="R2910" t="s">
        <v>8321</v>
      </c>
      <c r="S2910" s="10">
        <f t="shared" si="272"/>
        <v>42499.523368055554</v>
      </c>
      <c r="T2910" s="10">
        <f t="shared" si="273"/>
        <v>42529.523368055554</v>
      </c>
      <c r="U2910" s="9">
        <f t="shared" si="274"/>
        <v>30</v>
      </c>
      <c r="V2910">
        <f>D2910*VLOOKUP(H2910,CURR,2)</f>
        <v>9600</v>
      </c>
      <c r="W2910">
        <f>E2910*VLOOKUP(H2910,CURR,2)</f>
        <v>264</v>
      </c>
      <c r="X2910" s="11">
        <f t="shared" si="275"/>
        <v>2.75E-2</v>
      </c>
    </row>
    <row r="2911" spans="1:2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9">
        <f t="shared" si="271"/>
        <v>20</v>
      </c>
      <c r="Q2911" t="s">
        <v>8320</v>
      </c>
      <c r="R2911" t="s">
        <v>8321</v>
      </c>
      <c r="S2911" s="10">
        <f t="shared" si="272"/>
        <v>41929.057881944442</v>
      </c>
      <c r="T2911" s="10">
        <f t="shared" si="273"/>
        <v>41968.615277777775</v>
      </c>
      <c r="U2911" s="9">
        <f t="shared" si="274"/>
        <v>39</v>
      </c>
      <c r="V2911">
        <f>D2911*VLOOKUP(H2911,CURR,2)</f>
        <v>180000</v>
      </c>
      <c r="W2911">
        <f>E2911*VLOOKUP(H2911,CURR,2)</f>
        <v>20</v>
      </c>
      <c r="X2911" s="11">
        <f t="shared" si="275"/>
        <v>1.1111111111111112E-4</v>
      </c>
    </row>
    <row r="2912" spans="1:2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9">
        <f t="shared" si="271"/>
        <v>1</v>
      </c>
      <c r="Q2912" t="s">
        <v>8320</v>
      </c>
      <c r="R2912" t="s">
        <v>8321</v>
      </c>
      <c r="S2912" s="10">
        <f t="shared" si="272"/>
        <v>42107.632951388885</v>
      </c>
      <c r="T2912" s="10">
        <f t="shared" si="273"/>
        <v>42167.632951388885</v>
      </c>
      <c r="U2912" s="9">
        <f t="shared" si="274"/>
        <v>60</v>
      </c>
      <c r="V2912">
        <f>D2912*VLOOKUP(H2912,CURR,2)</f>
        <v>38400</v>
      </c>
      <c r="W2912">
        <f>E2912*VLOOKUP(H2912,CURR,2)</f>
        <v>1.28</v>
      </c>
      <c r="X2912" s="11">
        <f t="shared" si="275"/>
        <v>3.3333333333333335E-5</v>
      </c>
    </row>
    <row r="2913" spans="1:2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9">
        <f t="shared" si="271"/>
        <v>46.928571428571431</v>
      </c>
      <c r="Q2913" t="s">
        <v>8320</v>
      </c>
      <c r="R2913" t="s">
        <v>8321</v>
      </c>
      <c r="S2913" s="10">
        <f t="shared" si="272"/>
        <v>42142.560486111113</v>
      </c>
      <c r="T2913" s="10">
        <f t="shared" si="273"/>
        <v>42182.560486111113</v>
      </c>
      <c r="U2913" s="9">
        <f t="shared" si="274"/>
        <v>40</v>
      </c>
      <c r="V2913">
        <f>D2913*VLOOKUP(H2913,CURR,2)</f>
        <v>1800</v>
      </c>
      <c r="W2913">
        <f>E2913*VLOOKUP(H2913,CURR,2)</f>
        <v>657</v>
      </c>
      <c r="X2913" s="11">
        <f t="shared" si="275"/>
        <v>0.36499999999999999</v>
      </c>
    </row>
    <row r="2914" spans="1:2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9">
        <f t="shared" si="271"/>
        <v>78.07692307692308</v>
      </c>
      <c r="Q2914" t="s">
        <v>8320</v>
      </c>
      <c r="R2914" t="s">
        <v>8321</v>
      </c>
      <c r="S2914" s="10">
        <f t="shared" si="272"/>
        <v>42353.923310185179</v>
      </c>
      <c r="T2914" s="10">
        <f t="shared" si="273"/>
        <v>42383.923310185179</v>
      </c>
      <c r="U2914" s="9">
        <f t="shared" si="274"/>
        <v>30</v>
      </c>
      <c r="V2914">
        <f>D2914*VLOOKUP(H2914,CURR,2)</f>
        <v>14440</v>
      </c>
      <c r="W2914">
        <f>E2914*VLOOKUP(H2914,CURR,2)</f>
        <v>2030</v>
      </c>
      <c r="X2914" s="11">
        <f t="shared" si="275"/>
        <v>0.14058171745152354</v>
      </c>
    </row>
    <row r="2915" spans="1:2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9">
        <f t="shared" si="271"/>
        <v>1</v>
      </c>
      <c r="Q2915" t="s">
        <v>8320</v>
      </c>
      <c r="R2915" t="s">
        <v>8321</v>
      </c>
      <c r="S2915" s="10">
        <f t="shared" si="272"/>
        <v>41828.714571759258</v>
      </c>
      <c r="T2915" s="10">
        <f t="shared" si="273"/>
        <v>41888.714571759258</v>
      </c>
      <c r="U2915" s="9">
        <f t="shared" si="274"/>
        <v>60</v>
      </c>
      <c r="V2915">
        <f>D2915*VLOOKUP(H2915,CURR,2)</f>
        <v>10000</v>
      </c>
      <c r="W2915">
        <f>E2915*VLOOKUP(H2915,CURR,2)</f>
        <v>2</v>
      </c>
      <c r="X2915" s="11">
        <f t="shared" si="275"/>
        <v>2.0000000000000001E-4</v>
      </c>
    </row>
    <row r="2916" spans="1:2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9">
        <f t="shared" si="271"/>
        <v>1</v>
      </c>
      <c r="Q2916" t="s">
        <v>8320</v>
      </c>
      <c r="R2916" t="s">
        <v>8321</v>
      </c>
      <c r="S2916" s="10">
        <f t="shared" si="272"/>
        <v>42017.699004629627</v>
      </c>
      <c r="T2916" s="10">
        <f t="shared" si="273"/>
        <v>42077.657337962963</v>
      </c>
      <c r="U2916" s="9">
        <f t="shared" si="274"/>
        <v>59</v>
      </c>
      <c r="V2916">
        <f>D2916*VLOOKUP(H2916,CURR,2)</f>
        <v>32000</v>
      </c>
      <c r="W2916">
        <f>E2916*VLOOKUP(H2916,CURR,2)</f>
        <v>1.28</v>
      </c>
      <c r="X2916" s="11">
        <f t="shared" si="275"/>
        <v>4.0000000000000003E-5</v>
      </c>
    </row>
    <row r="2917" spans="1:2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9">
        <f t="shared" si="271"/>
        <v>203.66666666666666</v>
      </c>
      <c r="Q2917" t="s">
        <v>8320</v>
      </c>
      <c r="R2917" t="s">
        <v>8321</v>
      </c>
      <c r="S2917" s="10">
        <f t="shared" si="272"/>
        <v>42415.189699074072</v>
      </c>
      <c r="T2917" s="10">
        <f t="shared" si="273"/>
        <v>42445.1480324074</v>
      </c>
      <c r="U2917" s="9">
        <f t="shared" si="274"/>
        <v>29</v>
      </c>
      <c r="V2917">
        <f>D2917*VLOOKUP(H2917,CURR,2)</f>
        <v>1280</v>
      </c>
      <c r="W2917">
        <f>E2917*VLOOKUP(H2917,CURR,2)</f>
        <v>782.08</v>
      </c>
      <c r="X2917" s="11">
        <f t="shared" si="275"/>
        <v>0.61099999999999999</v>
      </c>
    </row>
    <row r="2918" spans="1:2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9">
        <f t="shared" si="271"/>
        <v>20.714285714285715</v>
      </c>
      <c r="Q2918" t="s">
        <v>8320</v>
      </c>
      <c r="R2918" t="s">
        <v>8321</v>
      </c>
      <c r="S2918" s="10">
        <f t="shared" si="272"/>
        <v>41755.268391203703</v>
      </c>
      <c r="T2918" s="10">
        <f t="shared" si="273"/>
        <v>41778.268391203703</v>
      </c>
      <c r="U2918" s="9">
        <f t="shared" si="274"/>
        <v>23</v>
      </c>
      <c r="V2918">
        <f>D2918*VLOOKUP(H2918,CURR,2)</f>
        <v>2368</v>
      </c>
      <c r="W2918">
        <f>E2918*VLOOKUP(H2918,CURR,2)</f>
        <v>185.6</v>
      </c>
      <c r="X2918" s="11">
        <f t="shared" si="275"/>
        <v>7.8378378378378383E-2</v>
      </c>
    </row>
    <row r="2919" spans="1:2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9">
        <f t="shared" si="271"/>
        <v>48.555555555555557</v>
      </c>
      <c r="Q2919" t="s">
        <v>8320</v>
      </c>
      <c r="R2919" t="s">
        <v>8321</v>
      </c>
      <c r="S2919" s="10">
        <f t="shared" si="272"/>
        <v>42245.026006944441</v>
      </c>
      <c r="T2919" s="10">
        <f t="shared" si="273"/>
        <v>42263.026006944441</v>
      </c>
      <c r="U2919" s="9">
        <f t="shared" si="274"/>
        <v>18</v>
      </c>
      <c r="V2919">
        <f>D2919*VLOOKUP(H2919,CURR,2)</f>
        <v>2000</v>
      </c>
      <c r="W2919">
        <f>E2919*VLOOKUP(H2919,CURR,2)</f>
        <v>437</v>
      </c>
      <c r="X2919" s="11">
        <f t="shared" si="275"/>
        <v>0.2185</v>
      </c>
    </row>
    <row r="2920" spans="1:2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9">
        <f t="shared" si="271"/>
        <v>68.099999999999994</v>
      </c>
      <c r="Q2920" t="s">
        <v>8320</v>
      </c>
      <c r="R2920" t="s">
        <v>8321</v>
      </c>
      <c r="S2920" s="10">
        <f t="shared" si="272"/>
        <v>42278.421377314815</v>
      </c>
      <c r="T2920" s="10">
        <f t="shared" si="273"/>
        <v>42306.421377314815</v>
      </c>
      <c r="U2920" s="9">
        <f t="shared" si="274"/>
        <v>28</v>
      </c>
      <c r="V2920">
        <f>D2920*VLOOKUP(H2920,CURR,2)</f>
        <v>5000</v>
      </c>
      <c r="W2920">
        <f>E2920*VLOOKUP(H2920,CURR,2)</f>
        <v>1362</v>
      </c>
      <c r="X2920" s="11">
        <f t="shared" si="275"/>
        <v>0.27239999999999998</v>
      </c>
    </row>
    <row r="2921" spans="1:2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9">
        <f t="shared" si="271"/>
        <v>8.5</v>
      </c>
      <c r="Q2921" t="s">
        <v>8320</v>
      </c>
      <c r="R2921" t="s">
        <v>8321</v>
      </c>
      <c r="S2921" s="10">
        <f t="shared" si="272"/>
        <v>41826.411215277774</v>
      </c>
      <c r="T2921" s="10">
        <f t="shared" si="273"/>
        <v>41856.411215277774</v>
      </c>
      <c r="U2921" s="9">
        <f t="shared" si="274"/>
        <v>30</v>
      </c>
      <c r="V2921">
        <f>D2921*VLOOKUP(H2921,CURR,2)</f>
        <v>600</v>
      </c>
      <c r="W2921">
        <f>E2921*VLOOKUP(H2921,CURR,2)</f>
        <v>51</v>
      </c>
      <c r="X2921" s="11">
        <f t="shared" si="275"/>
        <v>8.5000000000000006E-2</v>
      </c>
    </row>
    <row r="2922" spans="1:2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9">
        <f t="shared" si="271"/>
        <v>51.615384615384613</v>
      </c>
      <c r="Q2922" t="s">
        <v>8320</v>
      </c>
      <c r="R2922" t="s">
        <v>8321</v>
      </c>
      <c r="S2922" s="10">
        <f t="shared" si="272"/>
        <v>42058.584143518521</v>
      </c>
      <c r="T2922" s="10">
        <f t="shared" si="273"/>
        <v>42088.54247685185</v>
      </c>
      <c r="U2922" s="9">
        <f t="shared" si="274"/>
        <v>29</v>
      </c>
      <c r="V2922">
        <f>D2922*VLOOKUP(H2922,CURR,2)</f>
        <v>1900</v>
      </c>
      <c r="W2922">
        <f>E2922*VLOOKUP(H2922,CURR,2)</f>
        <v>509.96</v>
      </c>
      <c r="X2922" s="11">
        <f t="shared" si="275"/>
        <v>0.26839999999999997</v>
      </c>
    </row>
    <row r="2923" spans="1:2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9">
        <f t="shared" si="271"/>
        <v>43</v>
      </c>
      <c r="Q2923" t="s">
        <v>8320</v>
      </c>
      <c r="R2923" t="s">
        <v>8362</v>
      </c>
      <c r="S2923" s="10">
        <f t="shared" si="272"/>
        <v>41877.678287037037</v>
      </c>
      <c r="T2923" s="10">
        <f t="shared" si="273"/>
        <v>41907.678287037037</v>
      </c>
      <c r="U2923" s="9">
        <f t="shared" si="274"/>
        <v>30</v>
      </c>
      <c r="V2923">
        <f>D2923*VLOOKUP(H2923,CURR,2)</f>
        <v>100</v>
      </c>
      <c r="W2923">
        <f>E2923*VLOOKUP(H2923,CURR,2)</f>
        <v>129</v>
      </c>
      <c r="X2923" s="11">
        <f t="shared" si="275"/>
        <v>1.29</v>
      </c>
    </row>
    <row r="2924" spans="1:2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9">
        <f t="shared" si="271"/>
        <v>83.333333333333329</v>
      </c>
      <c r="Q2924" t="s">
        <v>8320</v>
      </c>
      <c r="R2924" t="s">
        <v>8362</v>
      </c>
      <c r="S2924" s="10">
        <f t="shared" si="272"/>
        <v>42097.665821759256</v>
      </c>
      <c r="T2924" s="10">
        <f t="shared" si="273"/>
        <v>42142.665821759256</v>
      </c>
      <c r="U2924" s="9">
        <f t="shared" si="274"/>
        <v>45</v>
      </c>
      <c r="V2924">
        <f>D2924*VLOOKUP(H2924,CURR,2)</f>
        <v>640</v>
      </c>
      <c r="W2924">
        <f>E2924*VLOOKUP(H2924,CURR,2)</f>
        <v>640</v>
      </c>
      <c r="X2924" s="11">
        <f t="shared" si="275"/>
        <v>1</v>
      </c>
    </row>
    <row r="2925" spans="1:2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9">
        <f t="shared" si="271"/>
        <v>30</v>
      </c>
      <c r="Q2925" t="s">
        <v>8320</v>
      </c>
      <c r="R2925" t="s">
        <v>8362</v>
      </c>
      <c r="S2925" s="10">
        <f t="shared" si="272"/>
        <v>42012.944201388884</v>
      </c>
      <c r="T2925" s="10">
        <f t="shared" si="273"/>
        <v>42027.916666666664</v>
      </c>
      <c r="U2925" s="9">
        <f t="shared" si="274"/>
        <v>14</v>
      </c>
      <c r="V2925">
        <f>D2925*VLOOKUP(H2925,CURR,2)</f>
        <v>300</v>
      </c>
      <c r="W2925">
        <f>E2925*VLOOKUP(H2925,CURR,2)</f>
        <v>300</v>
      </c>
      <c r="X2925" s="11">
        <f t="shared" si="275"/>
        <v>1</v>
      </c>
    </row>
    <row r="2926" spans="1:2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9">
        <f t="shared" si="271"/>
        <v>175.51020408163265</v>
      </c>
      <c r="Q2926" t="s">
        <v>8320</v>
      </c>
      <c r="R2926" t="s">
        <v>8362</v>
      </c>
      <c r="S2926" s="10">
        <f t="shared" si="272"/>
        <v>42103.348495370366</v>
      </c>
      <c r="T2926" s="10">
        <f t="shared" si="273"/>
        <v>42132.957638888889</v>
      </c>
      <c r="U2926" s="9">
        <f t="shared" si="274"/>
        <v>29</v>
      </c>
      <c r="V2926">
        <f>D2926*VLOOKUP(H2926,CURR,2)</f>
        <v>25000</v>
      </c>
      <c r="W2926">
        <f>E2926*VLOOKUP(H2926,CURR,2)</f>
        <v>25800</v>
      </c>
      <c r="X2926" s="11">
        <f t="shared" si="275"/>
        <v>1.032</v>
      </c>
    </row>
    <row r="2927" spans="1:2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9">
        <f t="shared" si="271"/>
        <v>231.66175879396985</v>
      </c>
      <c r="Q2927" t="s">
        <v>8320</v>
      </c>
      <c r="R2927" t="s">
        <v>8362</v>
      </c>
      <c r="S2927" s="10">
        <f t="shared" si="272"/>
        <v>41863.375787037039</v>
      </c>
      <c r="T2927" s="10">
        <f t="shared" si="273"/>
        <v>41893.375787037039</v>
      </c>
      <c r="U2927" s="9">
        <f t="shared" si="274"/>
        <v>30</v>
      </c>
      <c r="V2927">
        <f>D2927*VLOOKUP(H2927,CURR,2)</f>
        <v>45000</v>
      </c>
      <c r="W2927">
        <f>E2927*VLOOKUP(H2927,CURR,2)</f>
        <v>46100.69</v>
      </c>
      <c r="X2927" s="11">
        <f t="shared" si="275"/>
        <v>1.0244597777777777</v>
      </c>
    </row>
    <row r="2928" spans="1:2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9">
        <f t="shared" si="271"/>
        <v>75</v>
      </c>
      <c r="Q2928" t="s">
        <v>8320</v>
      </c>
      <c r="R2928" t="s">
        <v>8362</v>
      </c>
      <c r="S2928" s="10">
        <f t="shared" si="272"/>
        <v>42044.557627314811</v>
      </c>
      <c r="T2928" s="10">
        <f t="shared" si="273"/>
        <v>42058.557627314811</v>
      </c>
      <c r="U2928" s="9">
        <f t="shared" si="274"/>
        <v>14</v>
      </c>
      <c r="V2928">
        <f>D2928*VLOOKUP(H2928,CURR,2)</f>
        <v>3000</v>
      </c>
      <c r="W2928">
        <f>E2928*VLOOKUP(H2928,CURR,2)</f>
        <v>3750</v>
      </c>
      <c r="X2928" s="11">
        <f t="shared" si="275"/>
        <v>1.25</v>
      </c>
    </row>
    <row r="2929" spans="1:2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9">
        <f t="shared" si="271"/>
        <v>112.14285714285714</v>
      </c>
      <c r="Q2929" t="s">
        <v>8320</v>
      </c>
      <c r="R2929" t="s">
        <v>8362</v>
      </c>
      <c r="S2929" s="10">
        <f t="shared" si="272"/>
        <v>41806.460983796293</v>
      </c>
      <c r="T2929" s="10">
        <f t="shared" si="273"/>
        <v>41835</v>
      </c>
      <c r="U2929" s="9">
        <f t="shared" si="274"/>
        <v>28</v>
      </c>
      <c r="V2929">
        <f>D2929*VLOOKUP(H2929,CURR,2)</f>
        <v>1800</v>
      </c>
      <c r="W2929">
        <f>E2929*VLOOKUP(H2929,CURR,2)</f>
        <v>2355</v>
      </c>
      <c r="X2929" s="11">
        <f t="shared" si="275"/>
        <v>1.3083333333333333</v>
      </c>
    </row>
    <row r="2930" spans="1:2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9">
        <f t="shared" si="271"/>
        <v>41.666666666666664</v>
      </c>
      <c r="Q2930" t="s">
        <v>8320</v>
      </c>
      <c r="R2930" t="s">
        <v>8362</v>
      </c>
      <c r="S2930" s="10">
        <f t="shared" si="272"/>
        <v>42403.789884259262</v>
      </c>
      <c r="T2930" s="10">
        <f t="shared" si="273"/>
        <v>42433.789884259262</v>
      </c>
      <c r="U2930" s="9">
        <f t="shared" si="274"/>
        <v>30</v>
      </c>
      <c r="V2930">
        <f>D2930*VLOOKUP(H2930,CURR,2)</f>
        <v>1000</v>
      </c>
      <c r="W2930">
        <f>E2930*VLOOKUP(H2930,CURR,2)</f>
        <v>1000</v>
      </c>
      <c r="X2930" s="11">
        <f t="shared" si="275"/>
        <v>1</v>
      </c>
    </row>
    <row r="2931" spans="1:2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9">
        <f t="shared" si="271"/>
        <v>255.17343750000001</v>
      </c>
      <c r="Q2931" t="s">
        <v>8320</v>
      </c>
      <c r="R2931" t="s">
        <v>8362</v>
      </c>
      <c r="S2931" s="10">
        <f t="shared" si="272"/>
        <v>41754.355995370366</v>
      </c>
      <c r="T2931" s="10">
        <f t="shared" si="273"/>
        <v>41784.355995370366</v>
      </c>
      <c r="U2931" s="9">
        <f t="shared" si="274"/>
        <v>30</v>
      </c>
      <c r="V2931">
        <f>D2931*VLOOKUP(H2931,CURR,2)</f>
        <v>8000</v>
      </c>
      <c r="W2931">
        <f>E2931*VLOOKUP(H2931,CURR,2)</f>
        <v>8165.55</v>
      </c>
      <c r="X2931" s="11">
        <f t="shared" si="275"/>
        <v>1.02069375</v>
      </c>
    </row>
    <row r="2932" spans="1:2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9">
        <f t="shared" si="271"/>
        <v>162.7741935483871</v>
      </c>
      <c r="Q2932" t="s">
        <v>8320</v>
      </c>
      <c r="R2932" t="s">
        <v>8362</v>
      </c>
      <c r="S2932" s="10">
        <f t="shared" si="272"/>
        <v>42101.375740740739</v>
      </c>
      <c r="T2932" s="10">
        <f t="shared" si="273"/>
        <v>42131.375740740739</v>
      </c>
      <c r="U2932" s="9">
        <f t="shared" si="274"/>
        <v>30</v>
      </c>
      <c r="V2932">
        <f>D2932*VLOOKUP(H2932,CURR,2)</f>
        <v>12800</v>
      </c>
      <c r="W2932">
        <f>E2932*VLOOKUP(H2932,CURR,2)</f>
        <v>12917.76</v>
      </c>
      <c r="X2932" s="11">
        <f t="shared" si="275"/>
        <v>1.0092000000000001</v>
      </c>
    </row>
    <row r="2933" spans="1:2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9">
        <f t="shared" si="271"/>
        <v>88.333333333333329</v>
      </c>
      <c r="Q2933" t="s">
        <v>8320</v>
      </c>
      <c r="R2933" t="s">
        <v>8362</v>
      </c>
      <c r="S2933" s="10">
        <f t="shared" si="272"/>
        <v>41872.082905092589</v>
      </c>
      <c r="T2933" s="10">
        <f t="shared" si="273"/>
        <v>41897.047222222223</v>
      </c>
      <c r="U2933" s="9">
        <f t="shared" si="274"/>
        <v>24</v>
      </c>
      <c r="V2933">
        <f>D2933*VLOOKUP(H2933,CURR,2)</f>
        <v>570</v>
      </c>
      <c r="W2933">
        <f>E2933*VLOOKUP(H2933,CURR,2)</f>
        <v>604.20000000000005</v>
      </c>
      <c r="X2933" s="11">
        <f t="shared" si="275"/>
        <v>1.06</v>
      </c>
    </row>
    <row r="2934" spans="1:2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9">
        <f t="shared" si="271"/>
        <v>85.736842105263165</v>
      </c>
      <c r="Q2934" t="s">
        <v>8320</v>
      </c>
      <c r="R2934" t="s">
        <v>8362</v>
      </c>
      <c r="S2934" s="10">
        <f t="shared" si="272"/>
        <v>42024.956446759257</v>
      </c>
      <c r="T2934" s="10">
        <f t="shared" si="273"/>
        <v>42056.249999999993</v>
      </c>
      <c r="U2934" s="9">
        <f t="shared" si="274"/>
        <v>31</v>
      </c>
      <c r="V2934">
        <f>D2934*VLOOKUP(H2934,CURR,2)</f>
        <v>2232</v>
      </c>
      <c r="W2934">
        <f>E2934*VLOOKUP(H2934,CURR,2)</f>
        <v>2345.7599999999998</v>
      </c>
      <c r="X2934" s="11">
        <f t="shared" si="275"/>
        <v>1.0509677419354837</v>
      </c>
    </row>
    <row r="2935" spans="1:2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9">
        <f t="shared" si="271"/>
        <v>47.574074074074076</v>
      </c>
      <c r="Q2935" t="s">
        <v>8320</v>
      </c>
      <c r="R2935" t="s">
        <v>8362</v>
      </c>
      <c r="S2935" s="10">
        <f t="shared" si="272"/>
        <v>42495.748298611106</v>
      </c>
      <c r="T2935" s="10">
        <f t="shared" si="273"/>
        <v>42525.748298611106</v>
      </c>
      <c r="U2935" s="9">
        <f t="shared" si="274"/>
        <v>30</v>
      </c>
      <c r="V2935">
        <f>D2935*VLOOKUP(H2935,CURR,2)</f>
        <v>2500</v>
      </c>
      <c r="W2935">
        <f>E2935*VLOOKUP(H2935,CURR,2)</f>
        <v>2569</v>
      </c>
      <c r="X2935" s="11">
        <f t="shared" si="275"/>
        <v>1.0276000000000001</v>
      </c>
    </row>
    <row r="2936" spans="1:2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9">
        <f t="shared" si="271"/>
        <v>72.972972972972968</v>
      </c>
      <c r="Q2936" t="s">
        <v>8320</v>
      </c>
      <c r="R2936" t="s">
        <v>8362</v>
      </c>
      <c r="S2936" s="10">
        <f t="shared" si="272"/>
        <v>41775.427824074075</v>
      </c>
      <c r="T2936" s="10">
        <f t="shared" si="273"/>
        <v>41805.427824074075</v>
      </c>
      <c r="U2936" s="9">
        <f t="shared" si="274"/>
        <v>30</v>
      </c>
      <c r="V2936">
        <f>D2936*VLOOKUP(H2936,CURR,2)</f>
        <v>1900</v>
      </c>
      <c r="W2936">
        <f>E2936*VLOOKUP(H2936,CURR,2)</f>
        <v>2052</v>
      </c>
      <c r="X2936" s="11">
        <f t="shared" si="275"/>
        <v>1.08</v>
      </c>
    </row>
    <row r="2937" spans="1:2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9">
        <f t="shared" si="271"/>
        <v>90.538461538461533</v>
      </c>
      <c r="Q2937" t="s">
        <v>8320</v>
      </c>
      <c r="R2937" t="s">
        <v>8362</v>
      </c>
      <c r="S2937" s="10">
        <f t="shared" si="272"/>
        <v>42553.375092592592</v>
      </c>
      <c r="T2937" s="10">
        <f t="shared" si="273"/>
        <v>42611.499999999993</v>
      </c>
      <c r="U2937" s="9">
        <f t="shared" si="274"/>
        <v>58</v>
      </c>
      <c r="V2937">
        <f>D2937*VLOOKUP(H2937,CURR,2)</f>
        <v>3500</v>
      </c>
      <c r="W2937">
        <f>E2937*VLOOKUP(H2937,CURR,2)</f>
        <v>3531</v>
      </c>
      <c r="X2937" s="11">
        <f t="shared" si="275"/>
        <v>1.0088571428571429</v>
      </c>
    </row>
    <row r="2938" spans="1:2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9">
        <f t="shared" si="271"/>
        <v>37.647058823529413</v>
      </c>
      <c r="Q2938" t="s">
        <v>8320</v>
      </c>
      <c r="R2938" t="s">
        <v>8362</v>
      </c>
      <c r="S2938" s="10">
        <f t="shared" si="272"/>
        <v>41912.442395833328</v>
      </c>
      <c r="T2938" s="10">
        <f t="shared" si="273"/>
        <v>41924.999305555553</v>
      </c>
      <c r="U2938" s="9">
        <f t="shared" si="274"/>
        <v>12</v>
      </c>
      <c r="V2938">
        <f>D2938*VLOOKUP(H2938,CURR,2)</f>
        <v>1000</v>
      </c>
      <c r="W2938">
        <f>E2938*VLOOKUP(H2938,CURR,2)</f>
        <v>1280</v>
      </c>
      <c r="X2938" s="11">
        <f t="shared" si="275"/>
        <v>1.28</v>
      </c>
    </row>
    <row r="2939" spans="1:2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9">
        <f t="shared" si="271"/>
        <v>36.363636363636367</v>
      </c>
      <c r="Q2939" t="s">
        <v>8320</v>
      </c>
      <c r="R2939" t="s">
        <v>8362</v>
      </c>
      <c r="S2939" s="10">
        <f t="shared" si="272"/>
        <v>41803.248993055553</v>
      </c>
      <c r="T2939" s="10">
        <f t="shared" si="273"/>
        <v>41833.248993055553</v>
      </c>
      <c r="U2939" s="9">
        <f t="shared" si="274"/>
        <v>30</v>
      </c>
      <c r="V2939">
        <f>D2939*VLOOKUP(H2939,CURR,2)</f>
        <v>1920</v>
      </c>
      <c r="W2939">
        <f>E2939*VLOOKUP(H2939,CURR,2)</f>
        <v>2560</v>
      </c>
      <c r="X2939" s="11">
        <f t="shared" si="275"/>
        <v>1.3333333333333333</v>
      </c>
    </row>
    <row r="2940" spans="1:2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9">
        <f t="shared" si="271"/>
        <v>126.71875</v>
      </c>
      <c r="Q2940" t="s">
        <v>8320</v>
      </c>
      <c r="R2940" t="s">
        <v>8362</v>
      </c>
      <c r="S2940" s="10">
        <f t="shared" si="272"/>
        <v>42004.495532407404</v>
      </c>
      <c r="T2940" s="10">
        <f t="shared" si="273"/>
        <v>42034.495532407404</v>
      </c>
      <c r="U2940" s="9">
        <f t="shared" si="274"/>
        <v>30</v>
      </c>
      <c r="V2940">
        <f>D2940*VLOOKUP(H2940,CURR,2)</f>
        <v>4000</v>
      </c>
      <c r="W2940">
        <f>E2940*VLOOKUP(H2940,CURR,2)</f>
        <v>4055</v>
      </c>
      <c r="X2940" s="11">
        <f t="shared" si="275"/>
        <v>1.0137499999999999</v>
      </c>
    </row>
    <row r="2941" spans="1:2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9">
        <f t="shared" si="271"/>
        <v>329.2</v>
      </c>
      <c r="Q2941" t="s">
        <v>8320</v>
      </c>
      <c r="R2941" t="s">
        <v>8362</v>
      </c>
      <c r="S2941" s="10">
        <f t="shared" si="272"/>
        <v>41845.60083333333</v>
      </c>
      <c r="T2941" s="10">
        <f t="shared" si="273"/>
        <v>41878.833333333328</v>
      </c>
      <c r="U2941" s="9">
        <f t="shared" si="274"/>
        <v>33</v>
      </c>
      <c r="V2941">
        <f>D2941*VLOOKUP(H2941,CURR,2)</f>
        <v>8000</v>
      </c>
      <c r="W2941">
        <f>E2941*VLOOKUP(H2941,CURR,2)</f>
        <v>8230</v>
      </c>
      <c r="X2941" s="11">
        <f t="shared" si="275"/>
        <v>1.0287500000000001</v>
      </c>
    </row>
    <row r="2942" spans="1:2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9">
        <f t="shared" si="271"/>
        <v>81.242424242424249</v>
      </c>
      <c r="Q2942" t="s">
        <v>8320</v>
      </c>
      <c r="R2942" t="s">
        <v>8362</v>
      </c>
      <c r="S2942" s="10">
        <f t="shared" si="272"/>
        <v>41982.565023148149</v>
      </c>
      <c r="T2942" s="10">
        <f t="shared" si="273"/>
        <v>42022.565023148149</v>
      </c>
      <c r="U2942" s="9">
        <f t="shared" si="274"/>
        <v>40</v>
      </c>
      <c r="V2942">
        <f>D2942*VLOOKUP(H2942,CURR,2)</f>
        <v>2500</v>
      </c>
      <c r="W2942">
        <f>E2942*VLOOKUP(H2942,CURR,2)</f>
        <v>2681</v>
      </c>
      <c r="X2942" s="11">
        <f t="shared" si="275"/>
        <v>1.0724</v>
      </c>
    </row>
    <row r="2943" spans="1:2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9">
        <f t="shared" si="271"/>
        <v>1</v>
      </c>
      <c r="Q2943" t="s">
        <v>8320</v>
      </c>
      <c r="R2943" t="s">
        <v>8360</v>
      </c>
      <c r="S2943" s="10">
        <f t="shared" si="272"/>
        <v>42034.751793981479</v>
      </c>
      <c r="T2943" s="10">
        <f t="shared" si="273"/>
        <v>42064.751793981479</v>
      </c>
      <c r="U2943" s="9">
        <f t="shared" si="274"/>
        <v>30</v>
      </c>
      <c r="V2943">
        <f>D2943*VLOOKUP(H2943,CURR,2)</f>
        <v>25000</v>
      </c>
      <c r="W2943">
        <f>E2943*VLOOKUP(H2943,CURR,2)</f>
        <v>1</v>
      </c>
      <c r="X2943" s="11">
        <f t="shared" si="275"/>
        <v>4.0000000000000003E-5</v>
      </c>
    </row>
    <row r="2944" spans="1:2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9">
        <f t="shared" si="271"/>
        <v>202.22772277227722</v>
      </c>
      <c r="Q2944" t="s">
        <v>8320</v>
      </c>
      <c r="R2944" t="s">
        <v>8360</v>
      </c>
      <c r="S2944" s="10">
        <f t="shared" si="272"/>
        <v>42334.595590277771</v>
      </c>
      <c r="T2944" s="10">
        <f t="shared" si="273"/>
        <v>42354.637499999997</v>
      </c>
      <c r="U2944" s="9">
        <f t="shared" si="274"/>
        <v>20</v>
      </c>
      <c r="V2944">
        <f>D2944*VLOOKUP(H2944,CURR,2)</f>
        <v>152000</v>
      </c>
      <c r="W2944">
        <f>E2944*VLOOKUP(H2944,CURR,2)</f>
        <v>31046</v>
      </c>
      <c r="X2944" s="11">
        <f t="shared" si="275"/>
        <v>0.20424999999999999</v>
      </c>
    </row>
    <row r="2945" spans="1:2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 t="e">
        <f t="shared" si="271"/>
        <v>#DIV/0!</v>
      </c>
      <c r="Q2945" t="s">
        <v>8320</v>
      </c>
      <c r="R2945" t="s">
        <v>8360</v>
      </c>
      <c r="S2945" s="10">
        <f t="shared" si="272"/>
        <v>42076.921064814807</v>
      </c>
      <c r="T2945" s="10">
        <f t="shared" si="273"/>
        <v>42106.921064814807</v>
      </c>
      <c r="U2945" s="9">
        <f t="shared" si="274"/>
        <v>30</v>
      </c>
      <c r="V2945">
        <f>D2945*VLOOKUP(H2945,CURR,2)</f>
        <v>3000</v>
      </c>
      <c r="W2945">
        <f>E2945*VLOOKUP(H2945,CURR,2)</f>
        <v>0</v>
      </c>
      <c r="X2945" s="11">
        <f t="shared" si="275"/>
        <v>0</v>
      </c>
    </row>
    <row r="2946" spans="1:2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9">
        <f t="shared" si="271"/>
        <v>100</v>
      </c>
      <c r="Q2946" t="s">
        <v>8320</v>
      </c>
      <c r="R2946" t="s">
        <v>8360</v>
      </c>
      <c r="S2946" s="10">
        <f t="shared" si="272"/>
        <v>42132.705995370365</v>
      </c>
      <c r="T2946" s="10">
        <f t="shared" si="273"/>
        <v>42162.705995370365</v>
      </c>
      <c r="U2946" s="9">
        <f t="shared" si="274"/>
        <v>30</v>
      </c>
      <c r="V2946">
        <f>D2946*VLOOKUP(H2946,CURR,2)</f>
        <v>10000</v>
      </c>
      <c r="W2946">
        <f>E2946*VLOOKUP(H2946,CURR,2)</f>
        <v>100</v>
      </c>
      <c r="X2946" s="11">
        <f t="shared" si="275"/>
        <v>0.01</v>
      </c>
    </row>
    <row r="2947" spans="1:2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E2947/D2947*100</f>
        <v>0</v>
      </c>
      <c r="P2947" s="9" t="e">
        <f t="shared" ref="P2947:P3010" si="277">E2947/L2947</f>
        <v>#DIV/0!</v>
      </c>
      <c r="Q2947" t="s">
        <v>8320</v>
      </c>
      <c r="R2947" t="s">
        <v>8360</v>
      </c>
      <c r="S2947" s="10">
        <f t="shared" ref="S2947:S3010" si="278">(J2947/86400)+25569+(-5/24)</f>
        <v>42117.931250000001</v>
      </c>
      <c r="T2947" s="10">
        <f t="shared" ref="T2947:T3010" si="279">(I2947/86400)+25569+(-5/24)</f>
        <v>42147.931250000001</v>
      </c>
      <c r="U2947" s="9">
        <f t="shared" ref="U2947:U3010" si="280">INT(T2947-S2947)</f>
        <v>30</v>
      </c>
      <c r="V2947">
        <f>D2947*VLOOKUP(H2947,CURR,2)</f>
        <v>50000</v>
      </c>
      <c r="W2947">
        <f>E2947*VLOOKUP(H2947,CURR,2)</f>
        <v>0</v>
      </c>
      <c r="X2947" s="11">
        <f t="shared" ref="X2947:X3010" si="281">W2947/V2947</f>
        <v>0</v>
      </c>
    </row>
    <row r="2948" spans="1:2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9">
        <f t="shared" si="277"/>
        <v>1</v>
      </c>
      <c r="Q2948" t="s">
        <v>8320</v>
      </c>
      <c r="R2948" t="s">
        <v>8360</v>
      </c>
      <c r="S2948" s="10">
        <f t="shared" si="278"/>
        <v>42567.322824074072</v>
      </c>
      <c r="T2948" s="10">
        <f t="shared" si="279"/>
        <v>42597.322824074072</v>
      </c>
      <c r="U2948" s="9">
        <f t="shared" si="280"/>
        <v>30</v>
      </c>
      <c r="V2948">
        <f>D2948*VLOOKUP(H2948,CURR,2)</f>
        <v>2560</v>
      </c>
      <c r="W2948">
        <f>E2948*VLOOKUP(H2948,CURR,2)</f>
        <v>2.56</v>
      </c>
      <c r="X2948" s="11">
        <f t="shared" si="281"/>
        <v>1E-3</v>
      </c>
    </row>
    <row r="2949" spans="1:2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9">
        <f t="shared" si="277"/>
        <v>82.461538461538467</v>
      </c>
      <c r="Q2949" t="s">
        <v>8320</v>
      </c>
      <c r="R2949" t="s">
        <v>8360</v>
      </c>
      <c r="S2949" s="10">
        <f t="shared" si="278"/>
        <v>42649.353784722225</v>
      </c>
      <c r="T2949" s="10">
        <f t="shared" si="279"/>
        <v>42698.507638888885</v>
      </c>
      <c r="U2949" s="9">
        <f t="shared" si="280"/>
        <v>49</v>
      </c>
      <c r="V2949">
        <f>D2949*VLOOKUP(H2949,CURR,2)</f>
        <v>25000</v>
      </c>
      <c r="W2949">
        <f>E2949*VLOOKUP(H2949,CURR,2)</f>
        <v>1072</v>
      </c>
      <c r="X2949" s="11">
        <f t="shared" si="281"/>
        <v>4.2880000000000001E-2</v>
      </c>
    </row>
    <row r="2950" spans="1:2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9">
        <f t="shared" si="277"/>
        <v>2.6666666666666665</v>
      </c>
      <c r="Q2950" t="s">
        <v>8320</v>
      </c>
      <c r="R2950" t="s">
        <v>8360</v>
      </c>
      <c r="S2950" s="10">
        <f t="shared" si="278"/>
        <v>42097.440891203696</v>
      </c>
      <c r="T2950" s="10">
        <f t="shared" si="279"/>
        <v>42157.440891203696</v>
      </c>
      <c r="U2950" s="9">
        <f t="shared" si="280"/>
        <v>60</v>
      </c>
      <c r="V2950">
        <f>D2950*VLOOKUP(H2950,CURR,2)</f>
        <v>500000</v>
      </c>
      <c r="W2950">
        <f>E2950*VLOOKUP(H2950,CURR,2)</f>
        <v>24</v>
      </c>
      <c r="X2950" s="11">
        <f t="shared" si="281"/>
        <v>4.8000000000000001E-5</v>
      </c>
    </row>
    <row r="2951" spans="1:2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9">
        <f t="shared" si="277"/>
        <v>12.5</v>
      </c>
      <c r="Q2951" t="s">
        <v>8320</v>
      </c>
      <c r="R2951" t="s">
        <v>8360</v>
      </c>
      <c r="S2951" s="10">
        <f t="shared" si="278"/>
        <v>42297.61478009259</v>
      </c>
      <c r="T2951" s="10">
        <f t="shared" si="279"/>
        <v>42327.656446759262</v>
      </c>
      <c r="U2951" s="9">
        <f t="shared" si="280"/>
        <v>30</v>
      </c>
      <c r="V2951">
        <f>D2951*VLOOKUP(H2951,CURR,2)</f>
        <v>1000</v>
      </c>
      <c r="W2951">
        <f>E2951*VLOOKUP(H2951,CURR,2)</f>
        <v>25</v>
      </c>
      <c r="X2951" s="11">
        <f t="shared" si="281"/>
        <v>2.5000000000000001E-2</v>
      </c>
    </row>
    <row r="2952" spans="1:2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 t="e">
        <f t="shared" si="277"/>
        <v>#DIV/0!</v>
      </c>
      <c r="Q2952" t="s">
        <v>8320</v>
      </c>
      <c r="R2952" t="s">
        <v>8360</v>
      </c>
      <c r="S2952" s="10">
        <f t="shared" si="278"/>
        <v>42362.156851851854</v>
      </c>
      <c r="T2952" s="10">
        <f t="shared" si="279"/>
        <v>42392.156851851854</v>
      </c>
      <c r="U2952" s="9">
        <f t="shared" si="280"/>
        <v>30</v>
      </c>
      <c r="V2952">
        <f>D2952*VLOOKUP(H2952,CURR,2)</f>
        <v>5000000</v>
      </c>
      <c r="W2952">
        <f>E2952*VLOOKUP(H2952,CURR,2)</f>
        <v>0</v>
      </c>
      <c r="X2952" s="11">
        <f t="shared" si="281"/>
        <v>0</v>
      </c>
    </row>
    <row r="2953" spans="1:2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9">
        <f t="shared" si="277"/>
        <v>18.896551724137932</v>
      </c>
      <c r="Q2953" t="s">
        <v>8320</v>
      </c>
      <c r="R2953" t="s">
        <v>8360</v>
      </c>
      <c r="S2953" s="10">
        <f t="shared" si="278"/>
        <v>41872.594594907401</v>
      </c>
      <c r="T2953" s="10">
        <f t="shared" si="279"/>
        <v>41917.594594907401</v>
      </c>
      <c r="U2953" s="9">
        <f t="shared" si="280"/>
        <v>45</v>
      </c>
      <c r="V2953">
        <f>D2953*VLOOKUP(H2953,CURR,2)</f>
        <v>50000</v>
      </c>
      <c r="W2953">
        <f>E2953*VLOOKUP(H2953,CURR,2)</f>
        <v>1096</v>
      </c>
      <c r="X2953" s="11">
        <f t="shared" si="281"/>
        <v>2.1919999999999999E-2</v>
      </c>
    </row>
    <row r="2954" spans="1:2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9">
        <f t="shared" si="277"/>
        <v>200.625</v>
      </c>
      <c r="Q2954" t="s">
        <v>8320</v>
      </c>
      <c r="R2954" t="s">
        <v>8360</v>
      </c>
      <c r="S2954" s="10">
        <f t="shared" si="278"/>
        <v>42628.481932870367</v>
      </c>
      <c r="T2954" s="10">
        <f t="shared" si="279"/>
        <v>42659.958333333336</v>
      </c>
      <c r="U2954" s="9">
        <f t="shared" si="280"/>
        <v>31</v>
      </c>
      <c r="V2954">
        <f>D2954*VLOOKUP(H2954,CURR,2)</f>
        <v>20000</v>
      </c>
      <c r="W2954">
        <f>E2954*VLOOKUP(H2954,CURR,2)</f>
        <v>1605</v>
      </c>
      <c r="X2954" s="11">
        <f t="shared" si="281"/>
        <v>8.0250000000000002E-2</v>
      </c>
    </row>
    <row r="2955" spans="1:2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9">
        <f t="shared" si="277"/>
        <v>201.66666666666666</v>
      </c>
      <c r="Q2955" t="s">
        <v>8320</v>
      </c>
      <c r="R2955" t="s">
        <v>8360</v>
      </c>
      <c r="S2955" s="10">
        <f t="shared" si="278"/>
        <v>42255.583576388883</v>
      </c>
      <c r="T2955" s="10">
        <f t="shared" si="279"/>
        <v>42285.583576388883</v>
      </c>
      <c r="U2955" s="9">
        <f t="shared" si="280"/>
        <v>30</v>
      </c>
      <c r="V2955">
        <f>D2955*VLOOKUP(H2955,CURR,2)</f>
        <v>400000</v>
      </c>
      <c r="W2955">
        <f>E2955*VLOOKUP(H2955,CURR,2)</f>
        <v>605</v>
      </c>
      <c r="X2955" s="11">
        <f t="shared" si="281"/>
        <v>1.5125E-3</v>
      </c>
    </row>
    <row r="2956" spans="1:2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 t="e">
        <f t="shared" si="277"/>
        <v>#DIV/0!</v>
      </c>
      <c r="Q2956" t="s">
        <v>8320</v>
      </c>
      <c r="R2956" t="s">
        <v>8360</v>
      </c>
      <c r="S2956" s="10">
        <f t="shared" si="278"/>
        <v>42790.375034722216</v>
      </c>
      <c r="T2956" s="10">
        <f t="shared" si="279"/>
        <v>42810.333368055552</v>
      </c>
      <c r="U2956" s="9">
        <f t="shared" si="280"/>
        <v>19</v>
      </c>
      <c r="V2956">
        <f>D2956*VLOOKUP(H2956,CURR,2)</f>
        <v>15000</v>
      </c>
      <c r="W2956">
        <f>E2956*VLOOKUP(H2956,CURR,2)</f>
        <v>0</v>
      </c>
      <c r="X2956" s="11">
        <f t="shared" si="281"/>
        <v>0</v>
      </c>
    </row>
    <row r="2957" spans="1:2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9">
        <f t="shared" si="277"/>
        <v>65</v>
      </c>
      <c r="Q2957" t="s">
        <v>8320</v>
      </c>
      <c r="R2957" t="s">
        <v>8360</v>
      </c>
      <c r="S2957" s="10">
        <f t="shared" si="278"/>
        <v>42141.532974537033</v>
      </c>
      <c r="T2957" s="10">
        <f t="shared" si="279"/>
        <v>42171.532974537033</v>
      </c>
      <c r="U2957" s="9">
        <f t="shared" si="280"/>
        <v>30</v>
      </c>
      <c r="V2957">
        <f>D2957*VLOOKUP(H2957,CURR,2)</f>
        <v>1200</v>
      </c>
      <c r="W2957">
        <f>E2957*VLOOKUP(H2957,CURR,2)</f>
        <v>715</v>
      </c>
      <c r="X2957" s="11">
        <f t="shared" si="281"/>
        <v>0.59583333333333333</v>
      </c>
    </row>
    <row r="2958" spans="1:2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9">
        <f t="shared" si="277"/>
        <v>66.099999999999994</v>
      </c>
      <c r="Q2958" t="s">
        <v>8320</v>
      </c>
      <c r="R2958" t="s">
        <v>8360</v>
      </c>
      <c r="S2958" s="10">
        <f t="shared" si="278"/>
        <v>42464.750578703701</v>
      </c>
      <c r="T2958" s="10">
        <f t="shared" si="279"/>
        <v>42494.750578703701</v>
      </c>
      <c r="U2958" s="9">
        <f t="shared" si="280"/>
        <v>30</v>
      </c>
      <c r="V2958">
        <f>D2958*VLOOKUP(H2958,CURR,2)</f>
        <v>7900</v>
      </c>
      <c r="W2958">
        <f>E2958*VLOOKUP(H2958,CURR,2)</f>
        <v>1322</v>
      </c>
      <c r="X2958" s="11">
        <f t="shared" si="281"/>
        <v>0.16734177215189874</v>
      </c>
    </row>
    <row r="2959" spans="1:2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9">
        <f t="shared" si="277"/>
        <v>93.333333333333329</v>
      </c>
      <c r="Q2959" t="s">
        <v>8320</v>
      </c>
      <c r="R2959" t="s">
        <v>8360</v>
      </c>
      <c r="S2959" s="10">
        <f t="shared" si="278"/>
        <v>42030.80291666666</v>
      </c>
      <c r="T2959" s="10">
        <f t="shared" si="279"/>
        <v>42090.761249999996</v>
      </c>
      <c r="U2959" s="9">
        <f t="shared" si="280"/>
        <v>59</v>
      </c>
      <c r="V2959">
        <f>D2959*VLOOKUP(H2959,CURR,2)</f>
        <v>15000</v>
      </c>
      <c r="W2959">
        <f>E2959*VLOOKUP(H2959,CURR,2)</f>
        <v>280</v>
      </c>
      <c r="X2959" s="11">
        <f t="shared" si="281"/>
        <v>1.8666666666666668E-2</v>
      </c>
    </row>
    <row r="2960" spans="1:2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 t="e">
        <f t="shared" si="277"/>
        <v>#DIV/0!</v>
      </c>
      <c r="Q2960" t="s">
        <v>8320</v>
      </c>
      <c r="R2960" t="s">
        <v>8360</v>
      </c>
      <c r="S2960" s="10">
        <f t="shared" si="278"/>
        <v>42438.570798611108</v>
      </c>
      <c r="T2960" s="10">
        <f t="shared" si="279"/>
        <v>42498.529131944444</v>
      </c>
      <c r="U2960" s="9">
        <f t="shared" si="280"/>
        <v>59</v>
      </c>
      <c r="V2960">
        <f>D2960*VLOOKUP(H2960,CURR,2)</f>
        <v>80000</v>
      </c>
      <c r="W2960">
        <f>E2960*VLOOKUP(H2960,CURR,2)</f>
        <v>0</v>
      </c>
      <c r="X2960" s="11">
        <f t="shared" si="281"/>
        <v>0</v>
      </c>
    </row>
    <row r="2961" spans="1:2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 t="e">
        <f t="shared" si="277"/>
        <v>#DIV/0!</v>
      </c>
      <c r="Q2961" t="s">
        <v>8320</v>
      </c>
      <c r="R2961" t="s">
        <v>8360</v>
      </c>
      <c r="S2961" s="10">
        <f t="shared" si="278"/>
        <v>42497.800057870372</v>
      </c>
      <c r="T2961" s="10">
        <f t="shared" si="279"/>
        <v>42527.800057870372</v>
      </c>
      <c r="U2961" s="9">
        <f t="shared" si="280"/>
        <v>30</v>
      </c>
      <c r="V2961">
        <f>D2961*VLOOKUP(H2961,CURR,2)</f>
        <v>12800</v>
      </c>
      <c r="W2961">
        <f>E2961*VLOOKUP(H2961,CURR,2)</f>
        <v>0</v>
      </c>
      <c r="X2961" s="11">
        <f t="shared" si="281"/>
        <v>0</v>
      </c>
    </row>
    <row r="2962" spans="1:2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 t="e">
        <f t="shared" si="277"/>
        <v>#DIV/0!</v>
      </c>
      <c r="Q2962" t="s">
        <v>8320</v>
      </c>
      <c r="R2962" t="s">
        <v>8360</v>
      </c>
      <c r="S2962" s="10">
        <f t="shared" si="278"/>
        <v>41863.54887731481</v>
      </c>
      <c r="T2962" s="10">
        <f t="shared" si="279"/>
        <v>41893.54887731481</v>
      </c>
      <c r="U2962" s="9">
        <f t="shared" si="280"/>
        <v>30</v>
      </c>
      <c r="V2962">
        <f>D2962*VLOOKUP(H2962,CURR,2)</f>
        <v>30000000</v>
      </c>
      <c r="W2962">
        <f>E2962*VLOOKUP(H2962,CURR,2)</f>
        <v>0</v>
      </c>
      <c r="X2962" s="11">
        <f t="shared" si="281"/>
        <v>0</v>
      </c>
    </row>
    <row r="2963" spans="1:2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9">
        <f t="shared" si="277"/>
        <v>50.75</v>
      </c>
      <c r="Q2963" t="s">
        <v>8320</v>
      </c>
      <c r="R2963" t="s">
        <v>8321</v>
      </c>
      <c r="S2963" s="10">
        <f t="shared" si="278"/>
        <v>42061.004155092589</v>
      </c>
      <c r="T2963" s="10">
        <f t="shared" si="279"/>
        <v>42088.958333333336</v>
      </c>
      <c r="U2963" s="9">
        <f t="shared" si="280"/>
        <v>27</v>
      </c>
      <c r="V2963">
        <f>D2963*VLOOKUP(H2963,CURR,2)</f>
        <v>5000</v>
      </c>
      <c r="W2963">
        <f>E2963*VLOOKUP(H2963,CURR,2)</f>
        <v>5481</v>
      </c>
      <c r="X2963" s="11">
        <f t="shared" si="281"/>
        <v>1.0962000000000001</v>
      </c>
    </row>
    <row r="2964" spans="1:2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9">
        <f t="shared" si="277"/>
        <v>60.9</v>
      </c>
      <c r="Q2964" t="s">
        <v>8320</v>
      </c>
      <c r="R2964" t="s">
        <v>8321</v>
      </c>
      <c r="S2964" s="10">
        <f t="shared" si="278"/>
        <v>42036.035949074074</v>
      </c>
      <c r="T2964" s="10">
        <f t="shared" si="279"/>
        <v>42064.082638888889</v>
      </c>
      <c r="U2964" s="9">
        <f t="shared" si="280"/>
        <v>28</v>
      </c>
      <c r="V2964">
        <f>D2964*VLOOKUP(H2964,CURR,2)</f>
        <v>1000</v>
      </c>
      <c r="W2964">
        <f>E2964*VLOOKUP(H2964,CURR,2)</f>
        <v>1218</v>
      </c>
      <c r="X2964" s="11">
        <f t="shared" si="281"/>
        <v>1.218</v>
      </c>
    </row>
    <row r="2965" spans="1:2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9">
        <f t="shared" si="277"/>
        <v>109.03061224489795</v>
      </c>
      <c r="Q2965" t="s">
        <v>8320</v>
      </c>
      <c r="R2965" t="s">
        <v>8321</v>
      </c>
      <c r="S2965" s="10">
        <f t="shared" si="278"/>
        <v>42157.26185185185</v>
      </c>
      <c r="T2965" s="10">
        <f t="shared" si="279"/>
        <v>42187.26185185185</v>
      </c>
      <c r="U2965" s="9">
        <f t="shared" si="280"/>
        <v>30</v>
      </c>
      <c r="V2965">
        <f>D2965*VLOOKUP(H2965,CURR,2)</f>
        <v>10000</v>
      </c>
      <c r="W2965">
        <f>E2965*VLOOKUP(H2965,CURR,2)</f>
        <v>10685</v>
      </c>
      <c r="X2965" s="11">
        <f t="shared" si="281"/>
        <v>1.0685</v>
      </c>
    </row>
    <row r="2966" spans="1:2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9">
        <f t="shared" si="277"/>
        <v>25.692295918367346</v>
      </c>
      <c r="Q2966" t="s">
        <v>8320</v>
      </c>
      <c r="R2966" t="s">
        <v>8321</v>
      </c>
      <c r="S2966" s="10">
        <f t="shared" si="278"/>
        <v>41827.701608796291</v>
      </c>
      <c r="T2966" s="10">
        <f t="shared" si="279"/>
        <v>41857.688888888886</v>
      </c>
      <c r="U2966" s="9">
        <f t="shared" si="280"/>
        <v>29</v>
      </c>
      <c r="V2966">
        <f>D2966*VLOOKUP(H2966,CURR,2)</f>
        <v>5000</v>
      </c>
      <c r="W2966">
        <f>E2966*VLOOKUP(H2966,CURR,2)</f>
        <v>5035.6899999999996</v>
      </c>
      <c r="X2966" s="11">
        <f t="shared" si="281"/>
        <v>1.0071379999999999</v>
      </c>
    </row>
    <row r="2967" spans="1:2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9">
        <f t="shared" si="277"/>
        <v>41.92307692307692</v>
      </c>
      <c r="Q2967" t="s">
        <v>8320</v>
      </c>
      <c r="R2967" t="s">
        <v>8321</v>
      </c>
      <c r="S2967" s="10">
        <f t="shared" si="278"/>
        <v>42162.521215277775</v>
      </c>
      <c r="T2967" s="10">
        <f t="shared" si="279"/>
        <v>42192.521215277775</v>
      </c>
      <c r="U2967" s="9">
        <f t="shared" si="280"/>
        <v>30</v>
      </c>
      <c r="V2967">
        <f>D2967*VLOOKUP(H2967,CURR,2)</f>
        <v>1500</v>
      </c>
      <c r="W2967">
        <f>E2967*VLOOKUP(H2967,CURR,2)</f>
        <v>1635</v>
      </c>
      <c r="X2967" s="11">
        <f t="shared" si="281"/>
        <v>1.0900000000000001</v>
      </c>
    </row>
    <row r="2968" spans="1:2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9">
        <f t="shared" si="277"/>
        <v>88.7734375</v>
      </c>
      <c r="Q2968" t="s">
        <v>8320</v>
      </c>
      <c r="R2968" t="s">
        <v>8321</v>
      </c>
      <c r="S2968" s="10">
        <f t="shared" si="278"/>
        <v>42233.530231481483</v>
      </c>
      <c r="T2968" s="10">
        <f t="shared" si="279"/>
        <v>42263.530231481483</v>
      </c>
      <c r="U2968" s="9">
        <f t="shared" si="280"/>
        <v>30</v>
      </c>
      <c r="V2968">
        <f>D2968*VLOOKUP(H2968,CURR,2)</f>
        <v>10000</v>
      </c>
      <c r="W2968">
        <f>E2968*VLOOKUP(H2968,CURR,2)</f>
        <v>11363</v>
      </c>
      <c r="X2968" s="11">
        <f t="shared" si="281"/>
        <v>1.1363000000000001</v>
      </c>
    </row>
    <row r="2969" spans="1:2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9">
        <f t="shared" si="277"/>
        <v>80.225352112676063</v>
      </c>
      <c r="Q2969" t="s">
        <v>8320</v>
      </c>
      <c r="R2969" t="s">
        <v>8321</v>
      </c>
      <c r="S2969" s="10">
        <f t="shared" si="278"/>
        <v>42041.989490740736</v>
      </c>
      <c r="T2969" s="10">
        <f t="shared" si="279"/>
        <v>42071.947824074072</v>
      </c>
      <c r="U2969" s="9">
        <f t="shared" si="280"/>
        <v>29</v>
      </c>
      <c r="V2969">
        <f>D2969*VLOOKUP(H2969,CURR,2)</f>
        <v>5000</v>
      </c>
      <c r="W2969">
        <f>E2969*VLOOKUP(H2969,CURR,2)</f>
        <v>5696</v>
      </c>
      <c r="X2969" s="11">
        <f t="shared" si="281"/>
        <v>1.1392</v>
      </c>
    </row>
    <row r="2970" spans="1:2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9">
        <f t="shared" si="277"/>
        <v>78.936170212765958</v>
      </c>
      <c r="Q2970" t="s">
        <v>8320</v>
      </c>
      <c r="R2970" t="s">
        <v>8321</v>
      </c>
      <c r="S2970" s="10">
        <f t="shared" si="278"/>
        <v>42585.315509259257</v>
      </c>
      <c r="T2970" s="10">
        <f t="shared" si="279"/>
        <v>42598.957638888889</v>
      </c>
      <c r="U2970" s="9">
        <f t="shared" si="280"/>
        <v>13</v>
      </c>
      <c r="V2970">
        <f>D2970*VLOOKUP(H2970,CURR,2)</f>
        <v>3500</v>
      </c>
      <c r="W2970">
        <f>E2970*VLOOKUP(H2970,CURR,2)</f>
        <v>3710</v>
      </c>
      <c r="X2970" s="11">
        <f t="shared" si="281"/>
        <v>1.06</v>
      </c>
    </row>
    <row r="2971" spans="1:2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9">
        <f t="shared" si="277"/>
        <v>95.588235294117652</v>
      </c>
      <c r="Q2971" t="s">
        <v>8320</v>
      </c>
      <c r="R2971" t="s">
        <v>8321</v>
      </c>
      <c r="S2971" s="10">
        <f t="shared" si="278"/>
        <v>42097.578159722216</v>
      </c>
      <c r="T2971" s="10">
        <f t="shared" si="279"/>
        <v>42127.743750000001</v>
      </c>
      <c r="U2971" s="9">
        <f t="shared" si="280"/>
        <v>30</v>
      </c>
      <c r="V2971">
        <f>D2971*VLOOKUP(H2971,CURR,2)</f>
        <v>760</v>
      </c>
      <c r="W2971">
        <f>E2971*VLOOKUP(H2971,CURR,2)</f>
        <v>1235</v>
      </c>
      <c r="X2971" s="11">
        <f t="shared" si="281"/>
        <v>1.625</v>
      </c>
    </row>
    <row r="2972" spans="1:2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9">
        <f t="shared" si="277"/>
        <v>69.890109890109883</v>
      </c>
      <c r="Q2972" t="s">
        <v>8320</v>
      </c>
      <c r="R2972" t="s">
        <v>8321</v>
      </c>
      <c r="S2972" s="10">
        <f t="shared" si="278"/>
        <v>41808.461238425924</v>
      </c>
      <c r="T2972" s="10">
        <f t="shared" si="279"/>
        <v>41838.461238425924</v>
      </c>
      <c r="U2972" s="9">
        <f t="shared" si="280"/>
        <v>30</v>
      </c>
      <c r="V2972">
        <f>D2972*VLOOKUP(H2972,CURR,2)</f>
        <v>6000</v>
      </c>
      <c r="W2972">
        <f>E2972*VLOOKUP(H2972,CURR,2)</f>
        <v>6360</v>
      </c>
      <c r="X2972" s="11">
        <f t="shared" si="281"/>
        <v>1.06</v>
      </c>
    </row>
    <row r="2973" spans="1:2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9">
        <f t="shared" si="277"/>
        <v>74.534883720930239</v>
      </c>
      <c r="Q2973" t="s">
        <v>8320</v>
      </c>
      <c r="R2973" t="s">
        <v>8321</v>
      </c>
      <c r="S2973" s="10">
        <f t="shared" si="278"/>
        <v>41852.449976851851</v>
      </c>
      <c r="T2973" s="10">
        <f t="shared" si="279"/>
        <v>41882.449976851851</v>
      </c>
      <c r="U2973" s="9">
        <f t="shared" si="280"/>
        <v>30</v>
      </c>
      <c r="V2973">
        <f>D2973*VLOOKUP(H2973,CURR,2)</f>
        <v>3200</v>
      </c>
      <c r="W2973">
        <f>E2973*VLOOKUP(H2973,CURR,2)</f>
        <v>3205</v>
      </c>
      <c r="X2973" s="11">
        <f t="shared" si="281"/>
        <v>1.0015624999999999</v>
      </c>
    </row>
    <row r="2974" spans="1:2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9">
        <f t="shared" si="277"/>
        <v>123.94117647058823</v>
      </c>
      <c r="Q2974" t="s">
        <v>8320</v>
      </c>
      <c r="R2974" t="s">
        <v>8321</v>
      </c>
      <c r="S2974" s="10">
        <f t="shared" si="278"/>
        <v>42693.90185185185</v>
      </c>
      <c r="T2974" s="10">
        <f t="shared" si="279"/>
        <v>42708.833333333336</v>
      </c>
      <c r="U2974" s="9">
        <f t="shared" si="280"/>
        <v>14</v>
      </c>
      <c r="V2974">
        <f>D2974*VLOOKUP(H2974,CURR,2)</f>
        <v>2000</v>
      </c>
      <c r="W2974">
        <f>E2974*VLOOKUP(H2974,CURR,2)</f>
        <v>2107</v>
      </c>
      <c r="X2974" s="11">
        <f t="shared" si="281"/>
        <v>1.0535000000000001</v>
      </c>
    </row>
    <row r="2975" spans="1:2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9">
        <f t="shared" si="277"/>
        <v>264.84848484848487</v>
      </c>
      <c r="Q2975" t="s">
        <v>8320</v>
      </c>
      <c r="R2975" t="s">
        <v>8321</v>
      </c>
      <c r="S2975" s="10">
        <f t="shared" si="278"/>
        <v>42341.610046296293</v>
      </c>
      <c r="T2975" s="10">
        <f t="shared" si="279"/>
        <v>42369.958333333336</v>
      </c>
      <c r="U2975" s="9">
        <f t="shared" si="280"/>
        <v>28</v>
      </c>
      <c r="V2975">
        <f>D2975*VLOOKUP(H2975,CURR,2)</f>
        <v>5000</v>
      </c>
      <c r="W2975">
        <f>E2975*VLOOKUP(H2975,CURR,2)</f>
        <v>8740</v>
      </c>
      <c r="X2975" s="11">
        <f t="shared" si="281"/>
        <v>1.748</v>
      </c>
    </row>
    <row r="2976" spans="1:2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9">
        <f t="shared" si="277"/>
        <v>58.620689655172413</v>
      </c>
      <c r="Q2976" t="s">
        <v>8320</v>
      </c>
      <c r="R2976" t="s">
        <v>8321</v>
      </c>
      <c r="S2976" s="10">
        <f t="shared" si="278"/>
        <v>41879.852673611109</v>
      </c>
      <c r="T2976" s="10">
        <f t="shared" si="279"/>
        <v>41907.857638888883</v>
      </c>
      <c r="U2976" s="9">
        <f t="shared" si="280"/>
        <v>28</v>
      </c>
      <c r="V2976">
        <f>D2976*VLOOKUP(H2976,CURR,2)</f>
        <v>5000</v>
      </c>
      <c r="W2976">
        <f>E2976*VLOOKUP(H2976,CURR,2)</f>
        <v>5100</v>
      </c>
      <c r="X2976" s="11">
        <f t="shared" si="281"/>
        <v>1.02</v>
      </c>
    </row>
    <row r="2977" spans="1:2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9">
        <f t="shared" si="277"/>
        <v>70.884955752212392</v>
      </c>
      <c r="Q2977" t="s">
        <v>8320</v>
      </c>
      <c r="R2977" t="s">
        <v>8321</v>
      </c>
      <c r="S2977" s="10">
        <f t="shared" si="278"/>
        <v>41941.475532407407</v>
      </c>
      <c r="T2977" s="10">
        <f t="shared" si="279"/>
        <v>41969.916666666664</v>
      </c>
      <c r="U2977" s="9">
        <f t="shared" si="280"/>
        <v>28</v>
      </c>
      <c r="V2977">
        <f>D2977*VLOOKUP(H2977,CURR,2)</f>
        <v>8000</v>
      </c>
      <c r="W2977">
        <f>E2977*VLOOKUP(H2977,CURR,2)</f>
        <v>8010</v>
      </c>
      <c r="X2977" s="11">
        <f t="shared" si="281"/>
        <v>1.00125</v>
      </c>
    </row>
    <row r="2978" spans="1:2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9">
        <f t="shared" si="277"/>
        <v>8.5714285714285712</v>
      </c>
      <c r="Q2978" t="s">
        <v>8320</v>
      </c>
      <c r="R2978" t="s">
        <v>8321</v>
      </c>
      <c r="S2978" s="10">
        <f t="shared" si="278"/>
        <v>42425.522337962961</v>
      </c>
      <c r="T2978" s="10">
        <f t="shared" si="279"/>
        <v>42442.291666666664</v>
      </c>
      <c r="U2978" s="9">
        <f t="shared" si="280"/>
        <v>16</v>
      </c>
      <c r="V2978">
        <f>D2978*VLOOKUP(H2978,CURR,2)</f>
        <v>89.600000000000009</v>
      </c>
      <c r="W2978">
        <f>E2978*VLOOKUP(H2978,CURR,2)</f>
        <v>153.6</v>
      </c>
      <c r="X2978" s="11">
        <f t="shared" si="281"/>
        <v>1.714285714285714</v>
      </c>
    </row>
    <row r="2979" spans="1:2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9">
        <f t="shared" si="277"/>
        <v>113.56666666666666</v>
      </c>
      <c r="Q2979" t="s">
        <v>8320</v>
      </c>
      <c r="R2979" t="s">
        <v>8321</v>
      </c>
      <c r="S2979" s="10">
        <f t="shared" si="278"/>
        <v>42026.672847222224</v>
      </c>
      <c r="T2979" s="10">
        <f t="shared" si="279"/>
        <v>42085.884722222218</v>
      </c>
      <c r="U2979" s="9">
        <f t="shared" si="280"/>
        <v>59</v>
      </c>
      <c r="V2979">
        <f>D2979*VLOOKUP(H2979,CURR,2)</f>
        <v>3000</v>
      </c>
      <c r="W2979">
        <f>E2979*VLOOKUP(H2979,CURR,2)</f>
        <v>3407</v>
      </c>
      <c r="X2979" s="11">
        <f t="shared" si="281"/>
        <v>1.1356666666666666</v>
      </c>
    </row>
    <row r="2980" spans="1:2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9">
        <f t="shared" si="277"/>
        <v>60.6875</v>
      </c>
      <c r="Q2980" t="s">
        <v>8320</v>
      </c>
      <c r="R2980" t="s">
        <v>8321</v>
      </c>
      <c r="S2980" s="10">
        <f t="shared" si="278"/>
        <v>41922.432256944441</v>
      </c>
      <c r="T2980" s="10">
        <f t="shared" si="279"/>
        <v>41932.040972222218</v>
      </c>
      <c r="U2980" s="9">
        <f t="shared" si="280"/>
        <v>9</v>
      </c>
      <c r="V2980">
        <f>D2980*VLOOKUP(H2980,CURR,2)</f>
        <v>750</v>
      </c>
      <c r="W2980">
        <f>E2980*VLOOKUP(H2980,CURR,2)</f>
        <v>971</v>
      </c>
      <c r="X2980" s="11">
        <f t="shared" si="281"/>
        <v>1.2946666666666666</v>
      </c>
    </row>
    <row r="2981" spans="1:2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9">
        <f t="shared" si="277"/>
        <v>110.21739130434783</v>
      </c>
      <c r="Q2981" t="s">
        <v>8320</v>
      </c>
      <c r="R2981" t="s">
        <v>8321</v>
      </c>
      <c r="S2981" s="10">
        <f t="shared" si="278"/>
        <v>41993.616006944438</v>
      </c>
      <c r="T2981" s="10">
        <f t="shared" si="279"/>
        <v>42010.041666666664</v>
      </c>
      <c r="U2981" s="9">
        <f t="shared" si="280"/>
        <v>16</v>
      </c>
      <c r="V2981">
        <f>D2981*VLOOKUP(H2981,CURR,2)</f>
        <v>5000</v>
      </c>
      <c r="W2981">
        <f>E2981*VLOOKUP(H2981,CURR,2)</f>
        <v>5070</v>
      </c>
      <c r="X2981" s="11">
        <f t="shared" si="281"/>
        <v>1.014</v>
      </c>
    </row>
    <row r="2982" spans="1:2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9">
        <f t="shared" si="277"/>
        <v>136.45833333333334</v>
      </c>
      <c r="Q2982" t="s">
        <v>8320</v>
      </c>
      <c r="R2982" t="s">
        <v>8321</v>
      </c>
      <c r="S2982" s="10">
        <f t="shared" si="278"/>
        <v>42219.70752314815</v>
      </c>
      <c r="T2982" s="10">
        <f t="shared" si="279"/>
        <v>42239.874999999993</v>
      </c>
      <c r="U2982" s="9">
        <f t="shared" si="280"/>
        <v>20</v>
      </c>
      <c r="V2982">
        <f>D2982*VLOOKUP(H2982,CURR,2)</f>
        <v>3000</v>
      </c>
      <c r="W2982">
        <f>E2982*VLOOKUP(H2982,CURR,2)</f>
        <v>3275</v>
      </c>
      <c r="X2982" s="11">
        <f t="shared" si="281"/>
        <v>1.0916666666666666</v>
      </c>
    </row>
    <row r="2983" spans="1:2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9">
        <f t="shared" si="277"/>
        <v>53.164948453608247</v>
      </c>
      <c r="Q2983" t="s">
        <v>8320</v>
      </c>
      <c r="R2983" t="s">
        <v>8360</v>
      </c>
      <c r="S2983" s="10">
        <f t="shared" si="278"/>
        <v>42225.351342592585</v>
      </c>
      <c r="T2983" s="10">
        <f t="shared" si="279"/>
        <v>42270.351342592585</v>
      </c>
      <c r="U2983" s="9">
        <f t="shared" si="280"/>
        <v>45</v>
      </c>
      <c r="V2983">
        <f>D2983*VLOOKUP(H2983,CURR,2)</f>
        <v>4520</v>
      </c>
      <c r="W2983">
        <f>E2983*VLOOKUP(H2983,CURR,2)</f>
        <v>5827.41</v>
      </c>
      <c r="X2983" s="11">
        <f t="shared" si="281"/>
        <v>1.28925</v>
      </c>
    </row>
    <row r="2984" spans="1:2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9">
        <f t="shared" si="277"/>
        <v>86.491525423728817</v>
      </c>
      <c r="Q2984" t="s">
        <v>8320</v>
      </c>
      <c r="R2984" t="s">
        <v>8360</v>
      </c>
      <c r="S2984" s="10">
        <f t="shared" si="278"/>
        <v>42381.478506944441</v>
      </c>
      <c r="T2984" s="10">
        <f t="shared" si="279"/>
        <v>42411.478506944441</v>
      </c>
      <c r="U2984" s="9">
        <f t="shared" si="280"/>
        <v>30</v>
      </c>
      <c r="V2984">
        <f>D2984*VLOOKUP(H2984,CURR,2)</f>
        <v>6400</v>
      </c>
      <c r="W2984">
        <f>E2984*VLOOKUP(H2984,CURR,2)</f>
        <v>6531.84</v>
      </c>
      <c r="X2984" s="11">
        <f t="shared" si="281"/>
        <v>1.0206</v>
      </c>
    </row>
    <row r="2985" spans="1:2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9">
        <f t="shared" si="277"/>
        <v>155.23827397260274</v>
      </c>
      <c r="Q2985" t="s">
        <v>8320</v>
      </c>
      <c r="R2985" t="s">
        <v>8360</v>
      </c>
      <c r="S2985" s="10">
        <f t="shared" si="278"/>
        <v>41894.424027777779</v>
      </c>
      <c r="T2985" s="10">
        <f t="shared" si="279"/>
        <v>41954.465694444443</v>
      </c>
      <c r="U2985" s="9">
        <f t="shared" si="280"/>
        <v>60</v>
      </c>
      <c r="V2985">
        <f>D2985*VLOOKUP(H2985,CURR,2)</f>
        <v>116000</v>
      </c>
      <c r="W2985">
        <f>E2985*VLOOKUP(H2985,CURR,2)</f>
        <v>169985.91</v>
      </c>
      <c r="X2985" s="11">
        <f t="shared" si="281"/>
        <v>1.465395775862069</v>
      </c>
    </row>
    <row r="2986" spans="1:2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9">
        <f t="shared" si="277"/>
        <v>115.08256880733946</v>
      </c>
      <c r="Q2986" t="s">
        <v>8320</v>
      </c>
      <c r="R2986" t="s">
        <v>8360</v>
      </c>
      <c r="S2986" s="10">
        <f t="shared" si="278"/>
        <v>42576.070381944439</v>
      </c>
      <c r="T2986" s="10">
        <f t="shared" si="279"/>
        <v>42606.070381944439</v>
      </c>
      <c r="U2986" s="9">
        <f t="shared" si="280"/>
        <v>30</v>
      </c>
      <c r="V2986">
        <f>D2986*VLOOKUP(H2986,CURR,2)</f>
        <v>25000</v>
      </c>
      <c r="W2986">
        <f>E2986*VLOOKUP(H2986,CURR,2)</f>
        <v>25088</v>
      </c>
      <c r="X2986" s="11">
        <f t="shared" si="281"/>
        <v>1.00352</v>
      </c>
    </row>
    <row r="2987" spans="1:2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9">
        <f t="shared" si="277"/>
        <v>109.5945945945946</v>
      </c>
      <c r="Q2987" t="s">
        <v>8320</v>
      </c>
      <c r="R2987" t="s">
        <v>8360</v>
      </c>
      <c r="S2987" s="10">
        <f t="shared" si="278"/>
        <v>42654.765370370369</v>
      </c>
      <c r="T2987" s="10">
        <f t="shared" si="279"/>
        <v>42673.958333333336</v>
      </c>
      <c r="U2987" s="9">
        <f t="shared" si="280"/>
        <v>19</v>
      </c>
      <c r="V2987">
        <f>D2987*VLOOKUP(H2987,CURR,2)</f>
        <v>6800.0000000000009</v>
      </c>
      <c r="W2987">
        <f>E2987*VLOOKUP(H2987,CURR,2)</f>
        <v>8272.2000000000007</v>
      </c>
      <c r="X2987" s="11">
        <f t="shared" si="281"/>
        <v>1.2164999999999999</v>
      </c>
    </row>
    <row r="2988" spans="1:2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9">
        <f t="shared" si="277"/>
        <v>45.214285714285715</v>
      </c>
      <c r="Q2988" t="s">
        <v>8320</v>
      </c>
      <c r="R2988" t="s">
        <v>8360</v>
      </c>
      <c r="S2988" s="10">
        <f t="shared" si="278"/>
        <v>42431.29173611111</v>
      </c>
      <c r="T2988" s="10">
        <f t="shared" si="279"/>
        <v>42491.250069444439</v>
      </c>
      <c r="U2988" s="9">
        <f t="shared" si="280"/>
        <v>59</v>
      </c>
      <c r="V2988">
        <f>D2988*VLOOKUP(H2988,CURR,2)</f>
        <v>3072</v>
      </c>
      <c r="W2988">
        <f>E2988*VLOOKUP(H2988,CURR,2)</f>
        <v>3240.96</v>
      </c>
      <c r="X2988" s="11">
        <f t="shared" si="281"/>
        <v>1.0549999999999999</v>
      </c>
    </row>
    <row r="2989" spans="1:2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9">
        <f t="shared" si="277"/>
        <v>104.15169811320754</v>
      </c>
      <c r="Q2989" t="s">
        <v>8320</v>
      </c>
      <c r="R2989" t="s">
        <v>8360</v>
      </c>
      <c r="S2989" s="10">
        <f t="shared" si="278"/>
        <v>42627.098969907405</v>
      </c>
      <c r="T2989" s="10">
        <f t="shared" si="279"/>
        <v>42655.791666666664</v>
      </c>
      <c r="U2989" s="9">
        <f t="shared" si="280"/>
        <v>28</v>
      </c>
      <c r="V2989">
        <f>D2989*VLOOKUP(H2989,CURR,2)</f>
        <v>25000</v>
      </c>
      <c r="W2989">
        <f>E2989*VLOOKUP(H2989,CURR,2)</f>
        <v>27600.2</v>
      </c>
      <c r="X2989" s="11">
        <f t="shared" si="281"/>
        <v>1.1040080000000001</v>
      </c>
    </row>
    <row r="2990" spans="1:2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9">
        <f t="shared" si="277"/>
        <v>35.714285714285715</v>
      </c>
      <c r="Q2990" t="s">
        <v>8320</v>
      </c>
      <c r="R2990" t="s">
        <v>8360</v>
      </c>
      <c r="S2990" s="10">
        <f t="shared" si="278"/>
        <v>42511.153715277775</v>
      </c>
      <c r="T2990" s="10">
        <f t="shared" si="279"/>
        <v>42541.153715277775</v>
      </c>
      <c r="U2990" s="9">
        <f t="shared" si="280"/>
        <v>30</v>
      </c>
      <c r="V2990">
        <f>D2990*VLOOKUP(H2990,CURR,2)</f>
        <v>1280</v>
      </c>
      <c r="W2990">
        <f>E2990*VLOOKUP(H2990,CURR,2)</f>
        <v>1280</v>
      </c>
      <c r="X2990" s="11">
        <f t="shared" si="281"/>
        <v>1</v>
      </c>
    </row>
    <row r="2991" spans="1:2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9">
        <f t="shared" si="277"/>
        <v>96.997252747252745</v>
      </c>
      <c r="Q2991" t="s">
        <v>8320</v>
      </c>
      <c r="R2991" t="s">
        <v>8360</v>
      </c>
      <c r="S2991" s="10">
        <f t="shared" si="278"/>
        <v>42336.812060185184</v>
      </c>
      <c r="T2991" s="10">
        <f t="shared" si="279"/>
        <v>42358.999305555553</v>
      </c>
      <c r="U2991" s="9">
        <f t="shared" si="280"/>
        <v>22</v>
      </c>
      <c r="V2991">
        <f>D2991*VLOOKUP(H2991,CURR,2)</f>
        <v>20000</v>
      </c>
      <c r="W2991">
        <f>E2991*VLOOKUP(H2991,CURR,2)</f>
        <v>35307</v>
      </c>
      <c r="X2991" s="11">
        <f t="shared" si="281"/>
        <v>1.76535</v>
      </c>
    </row>
    <row r="2992" spans="1:2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9">
        <f t="shared" si="277"/>
        <v>370.37037037037038</v>
      </c>
      <c r="Q2992" t="s">
        <v>8320</v>
      </c>
      <c r="R2992" t="s">
        <v>8360</v>
      </c>
      <c r="S2992" s="10">
        <f t="shared" si="278"/>
        <v>42341.365972222215</v>
      </c>
      <c r="T2992" s="10">
        <f t="shared" si="279"/>
        <v>42376.365972222215</v>
      </c>
      <c r="U2992" s="9">
        <f t="shared" si="280"/>
        <v>35</v>
      </c>
      <c r="V2992">
        <f>D2992*VLOOKUP(H2992,CURR,2)</f>
        <v>10000</v>
      </c>
      <c r="W2992">
        <f>E2992*VLOOKUP(H2992,CURR,2)</f>
        <v>10000</v>
      </c>
      <c r="X2992" s="11">
        <f t="shared" si="281"/>
        <v>1</v>
      </c>
    </row>
    <row r="2993" spans="1:2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9">
        <f t="shared" si="277"/>
        <v>94.408602150537632</v>
      </c>
      <c r="Q2993" t="s">
        <v>8320</v>
      </c>
      <c r="R2993" t="s">
        <v>8360</v>
      </c>
      <c r="S2993" s="10">
        <f t="shared" si="278"/>
        <v>42740.628819444442</v>
      </c>
      <c r="T2993" s="10">
        <f t="shared" si="279"/>
        <v>42762.628819444442</v>
      </c>
      <c r="U2993" s="9">
        <f t="shared" si="280"/>
        <v>22</v>
      </c>
      <c r="V2993">
        <f>D2993*VLOOKUP(H2993,CURR,2)</f>
        <v>8500</v>
      </c>
      <c r="W2993">
        <f>E2993*VLOOKUP(H2993,CURR,2)</f>
        <v>8780</v>
      </c>
      <c r="X2993" s="11">
        <f t="shared" si="281"/>
        <v>1.0329411764705883</v>
      </c>
    </row>
    <row r="2994" spans="1:2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9">
        <f t="shared" si="277"/>
        <v>48.984375</v>
      </c>
      <c r="Q2994" t="s">
        <v>8320</v>
      </c>
      <c r="R2994" t="s">
        <v>8360</v>
      </c>
      <c r="S2994" s="10">
        <f t="shared" si="278"/>
        <v>42622.559143518512</v>
      </c>
      <c r="T2994" s="10">
        <f t="shared" si="279"/>
        <v>42652.559143518512</v>
      </c>
      <c r="U2994" s="9">
        <f t="shared" si="280"/>
        <v>30</v>
      </c>
      <c r="V2994">
        <f>D2994*VLOOKUP(H2994,CURR,2)</f>
        <v>3000</v>
      </c>
      <c r="W2994">
        <f>E2994*VLOOKUP(H2994,CURR,2)</f>
        <v>3135</v>
      </c>
      <c r="X2994" s="11">
        <f t="shared" si="281"/>
        <v>1.0449999999999999</v>
      </c>
    </row>
    <row r="2995" spans="1:2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9">
        <f t="shared" si="277"/>
        <v>45.590909090909093</v>
      </c>
      <c r="Q2995" t="s">
        <v>8320</v>
      </c>
      <c r="R2995" t="s">
        <v>8360</v>
      </c>
      <c r="S2995" s="10">
        <f t="shared" si="278"/>
        <v>42390.63040509259</v>
      </c>
      <c r="T2995" s="10">
        <f t="shared" si="279"/>
        <v>42420.63040509259</v>
      </c>
      <c r="U2995" s="9">
        <f t="shared" si="280"/>
        <v>30</v>
      </c>
      <c r="V2995">
        <f>D2995*VLOOKUP(H2995,CURR,2)</f>
        <v>1000</v>
      </c>
      <c r="W2995">
        <f>E2995*VLOOKUP(H2995,CURR,2)</f>
        <v>1003</v>
      </c>
      <c r="X2995" s="11">
        <f t="shared" si="281"/>
        <v>1.0029999999999999</v>
      </c>
    </row>
    <row r="2996" spans="1:2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9">
        <f t="shared" si="277"/>
        <v>23.275254237288134</v>
      </c>
      <c r="Q2996" t="s">
        <v>8320</v>
      </c>
      <c r="R2996" t="s">
        <v>8360</v>
      </c>
      <c r="S2996" s="10">
        <f t="shared" si="278"/>
        <v>41885.270509259259</v>
      </c>
      <c r="T2996" s="10">
        <f t="shared" si="279"/>
        <v>41915.270509259259</v>
      </c>
      <c r="U2996" s="9">
        <f t="shared" si="280"/>
        <v>30</v>
      </c>
      <c r="V2996">
        <f>D2996*VLOOKUP(H2996,CURR,2)</f>
        <v>384</v>
      </c>
      <c r="W2996">
        <f>E2996*VLOOKUP(H2996,CURR,2)</f>
        <v>1757.7472</v>
      </c>
      <c r="X2996" s="11">
        <f t="shared" si="281"/>
        <v>4.577466666666667</v>
      </c>
    </row>
    <row r="2997" spans="1:2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9">
        <f t="shared" si="277"/>
        <v>63.2289156626506</v>
      </c>
      <c r="Q2997" t="s">
        <v>8320</v>
      </c>
      <c r="R2997" t="s">
        <v>8360</v>
      </c>
      <c r="S2997" s="10">
        <f t="shared" si="278"/>
        <v>42724.456840277773</v>
      </c>
      <c r="T2997" s="10">
        <f t="shared" si="279"/>
        <v>42754.456840277773</v>
      </c>
      <c r="U2997" s="9">
        <f t="shared" si="280"/>
        <v>30</v>
      </c>
      <c r="V2997">
        <f>D2997*VLOOKUP(H2997,CURR,2)</f>
        <v>15000</v>
      </c>
      <c r="W2997">
        <f>E2997*VLOOKUP(H2997,CURR,2)</f>
        <v>15744</v>
      </c>
      <c r="X2997" s="11">
        <f t="shared" si="281"/>
        <v>1.0496000000000001</v>
      </c>
    </row>
    <row r="2998" spans="1:2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9">
        <f t="shared" si="277"/>
        <v>153.5204081632653</v>
      </c>
      <c r="Q2998" t="s">
        <v>8320</v>
      </c>
      <c r="R2998" t="s">
        <v>8360</v>
      </c>
      <c r="S2998" s="10">
        <f t="shared" si="278"/>
        <v>42090.704166666663</v>
      </c>
      <c r="T2998" s="10">
        <f t="shared" si="279"/>
        <v>42150.704166666663</v>
      </c>
      <c r="U2998" s="9">
        <f t="shared" si="280"/>
        <v>60</v>
      </c>
      <c r="V2998">
        <f>D2998*VLOOKUP(H2998,CURR,2)</f>
        <v>35000</v>
      </c>
      <c r="W2998">
        <f>E2998*VLOOKUP(H2998,CURR,2)</f>
        <v>60180</v>
      </c>
      <c r="X2998" s="11">
        <f t="shared" si="281"/>
        <v>1.7194285714285715</v>
      </c>
    </row>
    <row r="2999" spans="1:2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9">
        <f t="shared" si="277"/>
        <v>90.2</v>
      </c>
      <c r="Q2999" t="s">
        <v>8320</v>
      </c>
      <c r="R2999" t="s">
        <v>8360</v>
      </c>
      <c r="S2999" s="10">
        <f t="shared" si="278"/>
        <v>42775.525381944441</v>
      </c>
      <c r="T2999" s="10">
        <f t="shared" si="279"/>
        <v>42792.999305555553</v>
      </c>
      <c r="U2999" s="9">
        <f t="shared" si="280"/>
        <v>17</v>
      </c>
      <c r="V2999">
        <f>D2999*VLOOKUP(H2999,CURR,2)</f>
        <v>10000</v>
      </c>
      <c r="W2999">
        <f>E2999*VLOOKUP(H2999,CURR,2)</f>
        <v>10373</v>
      </c>
      <c r="X2999" s="11">
        <f t="shared" si="281"/>
        <v>1.0373000000000001</v>
      </c>
    </row>
    <row r="3000" spans="1:2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9">
        <f t="shared" si="277"/>
        <v>118.97113163972287</v>
      </c>
      <c r="Q3000" t="s">
        <v>8320</v>
      </c>
      <c r="R3000" t="s">
        <v>8360</v>
      </c>
      <c r="S3000" s="10">
        <f t="shared" si="278"/>
        <v>41777.985289351847</v>
      </c>
      <c r="T3000" s="10">
        <f t="shared" si="279"/>
        <v>41805.975694444445</v>
      </c>
      <c r="U3000" s="9">
        <f t="shared" si="280"/>
        <v>27</v>
      </c>
      <c r="V3000">
        <f>D3000*VLOOKUP(H3000,CURR,2)</f>
        <v>50000</v>
      </c>
      <c r="W3000">
        <f>E3000*VLOOKUP(H3000,CURR,2)</f>
        <v>51514.5</v>
      </c>
      <c r="X3000" s="11">
        <f t="shared" si="281"/>
        <v>1.0302899999999999</v>
      </c>
    </row>
    <row r="3001" spans="1:2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9">
        <f t="shared" si="277"/>
        <v>80.25</v>
      </c>
      <c r="Q3001" t="s">
        <v>8320</v>
      </c>
      <c r="R3001" t="s">
        <v>8360</v>
      </c>
      <c r="S3001" s="10">
        <f t="shared" si="278"/>
        <v>42780.531944444439</v>
      </c>
      <c r="T3001" s="10">
        <f t="shared" si="279"/>
        <v>42794.874999999993</v>
      </c>
      <c r="U3001" s="9">
        <f t="shared" si="280"/>
        <v>14</v>
      </c>
      <c r="V3001">
        <f>D3001*VLOOKUP(H3001,CURR,2)</f>
        <v>1350</v>
      </c>
      <c r="W3001">
        <f>E3001*VLOOKUP(H3001,CURR,2)</f>
        <v>1605</v>
      </c>
      <c r="X3001" s="11">
        <f t="shared" si="281"/>
        <v>1.1888888888888889</v>
      </c>
    </row>
    <row r="3002" spans="1:2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9">
        <f t="shared" si="277"/>
        <v>62.5</v>
      </c>
      <c r="Q3002" t="s">
        <v>8320</v>
      </c>
      <c r="R3002" t="s">
        <v>8360</v>
      </c>
      <c r="S3002" s="10">
        <f t="shared" si="278"/>
        <v>42752.61886574074</v>
      </c>
      <c r="T3002" s="10">
        <f t="shared" si="279"/>
        <v>42766.541666666664</v>
      </c>
      <c r="U3002" s="9">
        <f t="shared" si="280"/>
        <v>13</v>
      </c>
      <c r="V3002">
        <f>D3002*VLOOKUP(H3002,CURR,2)</f>
        <v>500</v>
      </c>
      <c r="W3002">
        <f>E3002*VLOOKUP(H3002,CURR,2)</f>
        <v>500</v>
      </c>
      <c r="X3002" s="11">
        <f t="shared" si="281"/>
        <v>1</v>
      </c>
    </row>
    <row r="3003" spans="1:2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9">
        <f t="shared" si="277"/>
        <v>131.37719999999999</v>
      </c>
      <c r="Q3003" t="s">
        <v>8320</v>
      </c>
      <c r="R3003" t="s">
        <v>8360</v>
      </c>
      <c r="S3003" s="10">
        <f t="shared" si="278"/>
        <v>42534.687291666669</v>
      </c>
      <c r="T3003" s="10">
        <f t="shared" si="279"/>
        <v>42564.687291666669</v>
      </c>
      <c r="U3003" s="9">
        <f t="shared" si="280"/>
        <v>30</v>
      </c>
      <c r="V3003">
        <f>D3003*VLOOKUP(H3003,CURR,2)</f>
        <v>7214</v>
      </c>
      <c r="W3003">
        <f>E3003*VLOOKUP(H3003,CURR,2)</f>
        <v>22991.01</v>
      </c>
      <c r="X3003" s="11">
        <f t="shared" si="281"/>
        <v>3.1869988910451896</v>
      </c>
    </row>
    <row r="3004" spans="1:2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9">
        <f t="shared" si="277"/>
        <v>73.032980769230775</v>
      </c>
      <c r="Q3004" t="s">
        <v>8320</v>
      </c>
      <c r="R3004" t="s">
        <v>8360</v>
      </c>
      <c r="S3004" s="10">
        <f t="shared" si="278"/>
        <v>41239.627916666665</v>
      </c>
      <c r="T3004" s="10">
        <f t="shared" si="279"/>
        <v>41269.627916666665</v>
      </c>
      <c r="U3004" s="9">
        <f t="shared" si="280"/>
        <v>30</v>
      </c>
      <c r="V3004">
        <f>D3004*VLOOKUP(H3004,CURR,2)</f>
        <v>7000</v>
      </c>
      <c r="W3004">
        <f>E3004*VLOOKUP(H3004,CURR,2)</f>
        <v>7595.43</v>
      </c>
      <c r="X3004" s="11">
        <f t="shared" si="281"/>
        <v>1.0850614285714286</v>
      </c>
    </row>
    <row r="3005" spans="1:2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9">
        <f t="shared" si="277"/>
        <v>178.52941176470588</v>
      </c>
      <c r="Q3005" t="s">
        <v>8320</v>
      </c>
      <c r="R3005" t="s">
        <v>8360</v>
      </c>
      <c r="S3005" s="10">
        <f t="shared" si="278"/>
        <v>42398.640925925924</v>
      </c>
      <c r="T3005" s="10">
        <f t="shared" si="279"/>
        <v>42430.040972222218</v>
      </c>
      <c r="U3005" s="9">
        <f t="shared" si="280"/>
        <v>31</v>
      </c>
      <c r="V3005">
        <f>D3005*VLOOKUP(H3005,CURR,2)</f>
        <v>3000</v>
      </c>
      <c r="W3005">
        <f>E3005*VLOOKUP(H3005,CURR,2)</f>
        <v>3035</v>
      </c>
      <c r="X3005" s="11">
        <f t="shared" si="281"/>
        <v>1.0116666666666667</v>
      </c>
    </row>
    <row r="3006" spans="1:2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9">
        <f t="shared" si="277"/>
        <v>162.90974729241879</v>
      </c>
      <c r="Q3006" t="s">
        <v>8320</v>
      </c>
      <c r="R3006" t="s">
        <v>8360</v>
      </c>
      <c r="S3006" s="10">
        <f t="shared" si="278"/>
        <v>41928.672731481478</v>
      </c>
      <c r="T3006" s="10">
        <f t="shared" si="279"/>
        <v>41958.714398148142</v>
      </c>
      <c r="U3006" s="9">
        <f t="shared" si="280"/>
        <v>30</v>
      </c>
      <c r="V3006">
        <f>D3006*VLOOKUP(H3006,CURR,2)</f>
        <v>40000</v>
      </c>
      <c r="W3006">
        <f>E3006*VLOOKUP(H3006,CURR,2)</f>
        <v>45126</v>
      </c>
      <c r="X3006" s="11">
        <f t="shared" si="281"/>
        <v>1.12815</v>
      </c>
    </row>
    <row r="3007" spans="1:2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9">
        <f t="shared" si="277"/>
        <v>108.24237288135593</v>
      </c>
      <c r="Q3007" t="s">
        <v>8320</v>
      </c>
      <c r="R3007" t="s">
        <v>8360</v>
      </c>
      <c r="S3007" s="10">
        <f t="shared" si="278"/>
        <v>41888.466493055552</v>
      </c>
      <c r="T3007" s="10">
        <f t="shared" si="279"/>
        <v>41918.466493055552</v>
      </c>
      <c r="U3007" s="9">
        <f t="shared" si="280"/>
        <v>30</v>
      </c>
      <c r="V3007">
        <f>D3007*VLOOKUP(H3007,CURR,2)</f>
        <v>10600</v>
      </c>
      <c r="W3007">
        <f>E3007*VLOOKUP(H3007,CURR,2)</f>
        <v>12772.6</v>
      </c>
      <c r="X3007" s="11">
        <f t="shared" si="281"/>
        <v>1.2049622641509434</v>
      </c>
    </row>
    <row r="3008" spans="1:2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9">
        <f t="shared" si="277"/>
        <v>88.865979381443296</v>
      </c>
      <c r="Q3008" t="s">
        <v>8320</v>
      </c>
      <c r="R3008" t="s">
        <v>8360</v>
      </c>
      <c r="S3008" s="10">
        <f t="shared" si="278"/>
        <v>41957.54850694444</v>
      </c>
      <c r="T3008" s="10">
        <f t="shared" si="279"/>
        <v>41987.54850694444</v>
      </c>
      <c r="U3008" s="9">
        <f t="shared" si="280"/>
        <v>30</v>
      </c>
      <c r="V3008">
        <f>D3008*VLOOKUP(H3008,CURR,2)</f>
        <v>6080</v>
      </c>
      <c r="W3008">
        <f>E3008*VLOOKUP(H3008,CURR,2)</f>
        <v>6551.2</v>
      </c>
      <c r="X3008" s="11">
        <f t="shared" si="281"/>
        <v>1.0774999999999999</v>
      </c>
    </row>
    <row r="3009" spans="1:2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9">
        <f t="shared" si="277"/>
        <v>54</v>
      </c>
      <c r="Q3009" t="s">
        <v>8320</v>
      </c>
      <c r="R3009" t="s">
        <v>8360</v>
      </c>
      <c r="S3009" s="10">
        <f t="shared" si="278"/>
        <v>42098.007905092592</v>
      </c>
      <c r="T3009" s="10">
        <f t="shared" si="279"/>
        <v>42119.007905092592</v>
      </c>
      <c r="U3009" s="9">
        <f t="shared" si="280"/>
        <v>21</v>
      </c>
      <c r="V3009">
        <f>D3009*VLOOKUP(H3009,CURR,2)</f>
        <v>600</v>
      </c>
      <c r="W3009">
        <f>E3009*VLOOKUP(H3009,CURR,2)</f>
        <v>1080</v>
      </c>
      <c r="X3009" s="11">
        <f t="shared" si="281"/>
        <v>1.8</v>
      </c>
    </row>
    <row r="3010" spans="1:2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9">
        <f t="shared" si="277"/>
        <v>116.73076923076923</v>
      </c>
      <c r="Q3010" t="s">
        <v>8320</v>
      </c>
      <c r="R3010" t="s">
        <v>8360</v>
      </c>
      <c r="S3010" s="10">
        <f t="shared" si="278"/>
        <v>42360.003692129627</v>
      </c>
      <c r="T3010" s="10">
        <f t="shared" si="279"/>
        <v>42390.003692129627</v>
      </c>
      <c r="U3010" s="9">
        <f t="shared" si="280"/>
        <v>30</v>
      </c>
      <c r="V3010">
        <f>D3010*VLOOKUP(H3010,CURR,2)</f>
        <v>3000</v>
      </c>
      <c r="W3010">
        <f>E3010*VLOOKUP(H3010,CURR,2)</f>
        <v>3035</v>
      </c>
      <c r="X3010" s="11">
        <f t="shared" si="281"/>
        <v>1.0116666666666667</v>
      </c>
    </row>
    <row r="3011" spans="1:2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E3011/D3011*100</f>
        <v>119.756</v>
      </c>
      <c r="P3011" s="9">
        <f t="shared" ref="P3011:P3074" si="283">E3011/L3011</f>
        <v>233.8984375</v>
      </c>
      <c r="Q3011" t="s">
        <v>8320</v>
      </c>
      <c r="R3011" t="s">
        <v>8360</v>
      </c>
      <c r="S3011" s="10">
        <f t="shared" ref="S3011:S3074" si="284">(J3011/86400)+25569+(-5/24)</f>
        <v>41939.361574074072</v>
      </c>
      <c r="T3011" s="10">
        <f t="shared" ref="T3011:T3074" si="285">(I3011/86400)+25569+(-5/24)</f>
        <v>41969.403240740743</v>
      </c>
      <c r="U3011" s="9">
        <f t="shared" ref="U3011:U3074" si="286">INT(T3011-S3011)</f>
        <v>30</v>
      </c>
      <c r="V3011">
        <f>D3011*VLOOKUP(H3011,CURR,2)</f>
        <v>25000</v>
      </c>
      <c r="W3011">
        <f>E3011*VLOOKUP(H3011,CURR,2)</f>
        <v>29939</v>
      </c>
      <c r="X3011" s="11">
        <f t="shared" ref="X3011:X3074" si="287">W3011/V3011</f>
        <v>1.19756</v>
      </c>
    </row>
    <row r="3012" spans="1:2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9">
        <f t="shared" si="283"/>
        <v>158</v>
      </c>
      <c r="Q3012" t="s">
        <v>8320</v>
      </c>
      <c r="R3012" t="s">
        <v>8360</v>
      </c>
      <c r="S3012" s="10">
        <f t="shared" si="284"/>
        <v>41996.624062499999</v>
      </c>
      <c r="T3012" s="10">
        <f t="shared" si="285"/>
        <v>42056.624062499999</v>
      </c>
      <c r="U3012" s="9">
        <f t="shared" si="286"/>
        <v>60</v>
      </c>
      <c r="V3012">
        <f>D3012*VLOOKUP(H3012,CURR,2)</f>
        <v>1500</v>
      </c>
      <c r="W3012">
        <f>E3012*VLOOKUP(H3012,CURR,2)</f>
        <v>2370</v>
      </c>
      <c r="X3012" s="11">
        <f t="shared" si="287"/>
        <v>1.58</v>
      </c>
    </row>
    <row r="3013" spans="1:2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9">
        <f t="shared" si="283"/>
        <v>14.84</v>
      </c>
      <c r="Q3013" t="s">
        <v>8320</v>
      </c>
      <c r="R3013" t="s">
        <v>8360</v>
      </c>
      <c r="S3013" s="10">
        <f t="shared" si="284"/>
        <v>42334.260601851849</v>
      </c>
      <c r="T3013" s="10">
        <f t="shared" si="285"/>
        <v>42361.749305555553</v>
      </c>
      <c r="U3013" s="9">
        <f t="shared" si="286"/>
        <v>27</v>
      </c>
      <c r="V3013">
        <f>D3013*VLOOKUP(H3013,CURR,2)</f>
        <v>338.99999999999994</v>
      </c>
      <c r="W3013">
        <f>E3013*VLOOKUP(H3013,CURR,2)</f>
        <v>419.22999999999996</v>
      </c>
      <c r="X3013" s="11">
        <f t="shared" si="287"/>
        <v>1.2366666666666668</v>
      </c>
    </row>
    <row r="3014" spans="1:2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9">
        <f t="shared" si="283"/>
        <v>85.181818181818187</v>
      </c>
      <c r="Q3014" t="s">
        <v>8320</v>
      </c>
      <c r="R3014" t="s">
        <v>8360</v>
      </c>
      <c r="S3014" s="10">
        <f t="shared" si="284"/>
        <v>42024.494560185187</v>
      </c>
      <c r="T3014" s="10">
        <f t="shared" si="285"/>
        <v>42045.494560185187</v>
      </c>
      <c r="U3014" s="9">
        <f t="shared" si="286"/>
        <v>21</v>
      </c>
      <c r="V3014">
        <f>D3014*VLOOKUP(H3014,CURR,2)</f>
        <v>4000</v>
      </c>
      <c r="W3014">
        <f>E3014*VLOOKUP(H3014,CURR,2)</f>
        <v>4685</v>
      </c>
      <c r="X3014" s="11">
        <f t="shared" si="287"/>
        <v>1.1712499999999999</v>
      </c>
    </row>
    <row r="3015" spans="1:2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9">
        <f t="shared" si="283"/>
        <v>146.69158878504672</v>
      </c>
      <c r="Q3015" t="s">
        <v>8320</v>
      </c>
      <c r="R3015" t="s">
        <v>8360</v>
      </c>
      <c r="S3015" s="10">
        <f t="shared" si="284"/>
        <v>42146.627881944441</v>
      </c>
      <c r="T3015" s="10">
        <f t="shared" si="285"/>
        <v>42176.627881944441</v>
      </c>
      <c r="U3015" s="9">
        <f t="shared" si="286"/>
        <v>30</v>
      </c>
      <c r="V3015">
        <f>D3015*VLOOKUP(H3015,CURR,2)</f>
        <v>10000</v>
      </c>
      <c r="W3015">
        <f>E3015*VLOOKUP(H3015,CURR,2)</f>
        <v>15696</v>
      </c>
      <c r="X3015" s="11">
        <f t="shared" si="287"/>
        <v>1.5696000000000001</v>
      </c>
    </row>
    <row r="3016" spans="1:2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9">
        <f t="shared" si="283"/>
        <v>50.764811490125673</v>
      </c>
      <c r="Q3016" t="s">
        <v>8320</v>
      </c>
      <c r="R3016" t="s">
        <v>8360</v>
      </c>
      <c r="S3016" s="10">
        <f t="shared" si="284"/>
        <v>41919.915277777771</v>
      </c>
      <c r="T3016" s="10">
        <f t="shared" si="285"/>
        <v>41948</v>
      </c>
      <c r="U3016" s="9">
        <f t="shared" si="286"/>
        <v>28</v>
      </c>
      <c r="V3016">
        <f>D3016*VLOOKUP(H3016,CURR,2)</f>
        <v>25000</v>
      </c>
      <c r="W3016">
        <f>E3016*VLOOKUP(H3016,CURR,2)</f>
        <v>28276</v>
      </c>
      <c r="X3016" s="11">
        <f t="shared" si="287"/>
        <v>1.13104</v>
      </c>
    </row>
    <row r="3017" spans="1:2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9">
        <f t="shared" si="283"/>
        <v>87.7</v>
      </c>
      <c r="Q3017" t="s">
        <v>8320</v>
      </c>
      <c r="R3017" t="s">
        <v>8360</v>
      </c>
      <c r="S3017" s="10">
        <f t="shared" si="284"/>
        <v>41785.518958333334</v>
      </c>
      <c r="T3017" s="10">
        <f t="shared" si="285"/>
        <v>41800.958333333328</v>
      </c>
      <c r="U3017" s="9">
        <f t="shared" si="286"/>
        <v>15</v>
      </c>
      <c r="V3017">
        <f>D3017*VLOOKUP(H3017,CURR,2)</f>
        <v>3400</v>
      </c>
      <c r="W3017">
        <f>E3017*VLOOKUP(H3017,CURR,2)</f>
        <v>3508</v>
      </c>
      <c r="X3017" s="11">
        <f t="shared" si="287"/>
        <v>1.0317647058823529</v>
      </c>
    </row>
    <row r="3018" spans="1:2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9">
        <f t="shared" si="283"/>
        <v>242.27777777777777</v>
      </c>
      <c r="Q3018" t="s">
        <v>8320</v>
      </c>
      <c r="R3018" t="s">
        <v>8360</v>
      </c>
      <c r="S3018" s="10">
        <f t="shared" si="284"/>
        <v>41778.339722222219</v>
      </c>
      <c r="T3018" s="10">
        <f t="shared" si="285"/>
        <v>41838.339722222219</v>
      </c>
      <c r="U3018" s="9">
        <f t="shared" si="286"/>
        <v>60</v>
      </c>
      <c r="V3018">
        <f>D3018*VLOOKUP(H3018,CURR,2)</f>
        <v>8500</v>
      </c>
      <c r="W3018">
        <f>E3018*VLOOKUP(H3018,CURR,2)</f>
        <v>8722</v>
      </c>
      <c r="X3018" s="11">
        <f t="shared" si="287"/>
        <v>1.0261176470588236</v>
      </c>
    </row>
    <row r="3019" spans="1:2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9">
        <f t="shared" si="283"/>
        <v>146.44654088050314</v>
      </c>
      <c r="Q3019" t="s">
        <v>8320</v>
      </c>
      <c r="R3019" t="s">
        <v>8360</v>
      </c>
      <c r="S3019" s="10">
        <f t="shared" si="284"/>
        <v>41841.641701388886</v>
      </c>
      <c r="T3019" s="10">
        <f t="shared" si="285"/>
        <v>41871.641701388886</v>
      </c>
      <c r="U3019" s="9">
        <f t="shared" si="286"/>
        <v>30</v>
      </c>
      <c r="V3019">
        <f>D3019*VLOOKUP(H3019,CURR,2)</f>
        <v>22000</v>
      </c>
      <c r="W3019">
        <f>E3019*VLOOKUP(H3019,CURR,2)</f>
        <v>23285</v>
      </c>
      <c r="X3019" s="11">
        <f t="shared" si="287"/>
        <v>1.0584090909090909</v>
      </c>
    </row>
    <row r="3020" spans="1:2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9">
        <f t="shared" si="283"/>
        <v>103.17073170731707</v>
      </c>
      <c r="Q3020" t="s">
        <v>8320</v>
      </c>
      <c r="R3020" t="s">
        <v>8360</v>
      </c>
      <c r="S3020" s="10">
        <f t="shared" si="284"/>
        <v>42163.09</v>
      </c>
      <c r="T3020" s="10">
        <f t="shared" si="285"/>
        <v>42205.708333333336</v>
      </c>
      <c r="U3020" s="9">
        <f t="shared" si="286"/>
        <v>42</v>
      </c>
      <c r="V3020">
        <f>D3020*VLOOKUP(H3020,CURR,2)</f>
        <v>4746</v>
      </c>
      <c r="W3020">
        <f>E3020*VLOOKUP(H3020,CURR,2)</f>
        <v>4779.8999999999996</v>
      </c>
      <c r="X3020" s="11">
        <f t="shared" si="287"/>
        <v>1.0071428571428571</v>
      </c>
    </row>
    <row r="3021" spans="1:2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9">
        <f t="shared" si="283"/>
        <v>80.464601769911511</v>
      </c>
      <c r="Q3021" t="s">
        <v>8320</v>
      </c>
      <c r="R3021" t="s">
        <v>8360</v>
      </c>
      <c r="S3021" s="10">
        <f t="shared" si="284"/>
        <v>41758.625231481477</v>
      </c>
      <c r="T3021" s="10">
        <f t="shared" si="285"/>
        <v>41785.916666666664</v>
      </c>
      <c r="U3021" s="9">
        <f t="shared" si="286"/>
        <v>27</v>
      </c>
      <c r="V3021">
        <f>D3021*VLOOKUP(H3021,CURR,2)</f>
        <v>15000</v>
      </c>
      <c r="W3021">
        <f>E3021*VLOOKUP(H3021,CURR,2)</f>
        <v>18185</v>
      </c>
      <c r="X3021" s="11">
        <f t="shared" si="287"/>
        <v>1.2123333333333333</v>
      </c>
    </row>
    <row r="3022" spans="1:2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9">
        <f t="shared" si="283"/>
        <v>234.66666666666666</v>
      </c>
      <c r="Q3022" t="s">
        <v>8320</v>
      </c>
      <c r="R3022" t="s">
        <v>8360</v>
      </c>
      <c r="S3022" s="10">
        <f t="shared" si="284"/>
        <v>42170.638113425921</v>
      </c>
      <c r="T3022" s="10">
        <f t="shared" si="285"/>
        <v>42230.638113425921</v>
      </c>
      <c r="U3022" s="9">
        <f t="shared" si="286"/>
        <v>60</v>
      </c>
      <c r="V3022">
        <f>D3022*VLOOKUP(H3022,CURR,2)</f>
        <v>7000</v>
      </c>
      <c r="W3022">
        <f>E3022*VLOOKUP(H3022,CURR,2)</f>
        <v>7040</v>
      </c>
      <c r="X3022" s="11">
        <f t="shared" si="287"/>
        <v>1.0057142857142858</v>
      </c>
    </row>
    <row r="3023" spans="1:2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9">
        <f t="shared" si="283"/>
        <v>50.689320388349515</v>
      </c>
      <c r="Q3023" t="s">
        <v>8320</v>
      </c>
      <c r="R3023" t="s">
        <v>8360</v>
      </c>
      <c r="S3023" s="10">
        <f t="shared" si="284"/>
        <v>42660.410520833328</v>
      </c>
      <c r="T3023" s="10">
        <f t="shared" si="285"/>
        <v>42696.040972222218</v>
      </c>
      <c r="U3023" s="9">
        <f t="shared" si="286"/>
        <v>35</v>
      </c>
      <c r="V3023">
        <f>D3023*VLOOKUP(H3023,CURR,2)</f>
        <v>4500</v>
      </c>
      <c r="W3023">
        <f>E3023*VLOOKUP(H3023,CURR,2)</f>
        <v>5221</v>
      </c>
      <c r="X3023" s="11">
        <f t="shared" si="287"/>
        <v>1.1602222222222223</v>
      </c>
    </row>
    <row r="3024" spans="1:2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9">
        <f t="shared" si="283"/>
        <v>162.70967741935485</v>
      </c>
      <c r="Q3024" t="s">
        <v>8320</v>
      </c>
      <c r="R3024" t="s">
        <v>8360</v>
      </c>
      <c r="S3024" s="10">
        <f t="shared" si="284"/>
        <v>42564.745474537034</v>
      </c>
      <c r="T3024" s="10">
        <f t="shared" si="285"/>
        <v>42609.745474537034</v>
      </c>
      <c r="U3024" s="9">
        <f t="shared" si="286"/>
        <v>45</v>
      </c>
      <c r="V3024">
        <f>D3024*VLOOKUP(H3024,CURR,2)</f>
        <v>10000</v>
      </c>
      <c r="W3024">
        <f>E3024*VLOOKUP(H3024,CURR,2)</f>
        <v>10088</v>
      </c>
      <c r="X3024" s="11">
        <f t="shared" si="287"/>
        <v>1.0087999999999999</v>
      </c>
    </row>
    <row r="3025" spans="1:2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9">
        <f t="shared" si="283"/>
        <v>120.16666666666667</v>
      </c>
      <c r="Q3025" t="s">
        <v>8320</v>
      </c>
      <c r="R3025" t="s">
        <v>8360</v>
      </c>
      <c r="S3025" s="10">
        <f t="shared" si="284"/>
        <v>42121.467430555553</v>
      </c>
      <c r="T3025" s="10">
        <f t="shared" si="285"/>
        <v>42166.467430555553</v>
      </c>
      <c r="U3025" s="9">
        <f t="shared" si="286"/>
        <v>45</v>
      </c>
      <c r="V3025">
        <f>D3025*VLOOKUP(H3025,CURR,2)</f>
        <v>896</v>
      </c>
      <c r="W3025">
        <f>E3025*VLOOKUP(H3025,CURR,2)</f>
        <v>922.88</v>
      </c>
      <c r="X3025" s="11">
        <f t="shared" si="287"/>
        <v>1.03</v>
      </c>
    </row>
    <row r="3026" spans="1:2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9">
        <f t="shared" si="283"/>
        <v>67.697802197802204</v>
      </c>
      <c r="Q3026" t="s">
        <v>8320</v>
      </c>
      <c r="R3026" t="s">
        <v>8360</v>
      </c>
      <c r="S3026" s="10">
        <f t="shared" si="284"/>
        <v>41158.785590277774</v>
      </c>
      <c r="T3026" s="10">
        <f t="shared" si="285"/>
        <v>41188.785590277774</v>
      </c>
      <c r="U3026" s="9">
        <f t="shared" si="286"/>
        <v>30</v>
      </c>
      <c r="V3026">
        <f>D3026*VLOOKUP(H3026,CURR,2)</f>
        <v>5000</v>
      </c>
      <c r="W3026">
        <f>E3026*VLOOKUP(H3026,CURR,2)</f>
        <v>12321</v>
      </c>
      <c r="X3026" s="11">
        <f t="shared" si="287"/>
        <v>2.4641999999999999</v>
      </c>
    </row>
    <row r="3027" spans="1:2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9">
        <f t="shared" si="283"/>
        <v>52.103448275862071</v>
      </c>
      <c r="Q3027" t="s">
        <v>8320</v>
      </c>
      <c r="R3027" t="s">
        <v>8360</v>
      </c>
      <c r="S3027" s="10">
        <f t="shared" si="284"/>
        <v>41761.301076388889</v>
      </c>
      <c r="T3027" s="10">
        <f t="shared" si="285"/>
        <v>41789.458333333328</v>
      </c>
      <c r="U3027" s="9">
        <f t="shared" si="286"/>
        <v>28</v>
      </c>
      <c r="V3027">
        <f>D3027*VLOOKUP(H3027,CURR,2)</f>
        <v>3200</v>
      </c>
      <c r="W3027">
        <f>E3027*VLOOKUP(H3027,CURR,2)</f>
        <v>9670.4</v>
      </c>
      <c r="X3027" s="11">
        <f t="shared" si="287"/>
        <v>3.0219999999999998</v>
      </c>
    </row>
    <row r="3028" spans="1:2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9">
        <f t="shared" si="283"/>
        <v>51.6</v>
      </c>
      <c r="Q3028" t="s">
        <v>8320</v>
      </c>
      <c r="R3028" t="s">
        <v>8360</v>
      </c>
      <c r="S3028" s="10">
        <f t="shared" si="284"/>
        <v>42783.251064814809</v>
      </c>
      <c r="T3028" s="10">
        <f t="shared" si="285"/>
        <v>42797.251064814809</v>
      </c>
      <c r="U3028" s="9">
        <f t="shared" si="286"/>
        <v>14</v>
      </c>
      <c r="V3028">
        <f>D3028*VLOOKUP(H3028,CURR,2)</f>
        <v>1152</v>
      </c>
      <c r="W3028">
        <f>E3028*VLOOKUP(H3028,CURR,2)</f>
        <v>1651.2</v>
      </c>
      <c r="X3028" s="11">
        <f t="shared" si="287"/>
        <v>1.4333333333333333</v>
      </c>
    </row>
    <row r="3029" spans="1:2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9">
        <f t="shared" si="283"/>
        <v>164.3</v>
      </c>
      <c r="Q3029" t="s">
        <v>8320</v>
      </c>
      <c r="R3029" t="s">
        <v>8360</v>
      </c>
      <c r="S3029" s="10">
        <f t="shared" si="284"/>
        <v>42053.49596064815</v>
      </c>
      <c r="T3029" s="10">
        <f t="shared" si="285"/>
        <v>42083.454293981478</v>
      </c>
      <c r="U3029" s="9">
        <f t="shared" si="286"/>
        <v>29</v>
      </c>
      <c r="V3029">
        <f>D3029*VLOOKUP(H3029,CURR,2)</f>
        <v>40000</v>
      </c>
      <c r="W3029">
        <f>E3029*VLOOKUP(H3029,CURR,2)</f>
        <v>52576</v>
      </c>
      <c r="X3029" s="11">
        <f t="shared" si="287"/>
        <v>1.3144</v>
      </c>
    </row>
    <row r="3030" spans="1:2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9">
        <f t="shared" si="283"/>
        <v>84.858585858585855</v>
      </c>
      <c r="Q3030" t="s">
        <v>8320</v>
      </c>
      <c r="R3030" t="s">
        <v>8360</v>
      </c>
      <c r="S3030" s="10">
        <f t="shared" si="284"/>
        <v>42567.055844907409</v>
      </c>
      <c r="T3030" s="10">
        <f t="shared" si="285"/>
        <v>42597.055844907409</v>
      </c>
      <c r="U3030" s="9">
        <f t="shared" si="286"/>
        <v>30</v>
      </c>
      <c r="V3030">
        <f>D3030*VLOOKUP(H3030,CURR,2)</f>
        <v>5000</v>
      </c>
      <c r="W3030">
        <f>E3030*VLOOKUP(H3030,CURR,2)</f>
        <v>8401</v>
      </c>
      <c r="X3030" s="11">
        <f t="shared" si="287"/>
        <v>1.6801999999999999</v>
      </c>
    </row>
    <row r="3031" spans="1:2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9">
        <f t="shared" si="283"/>
        <v>94.548850574712645</v>
      </c>
      <c r="Q3031" t="s">
        <v>8320</v>
      </c>
      <c r="R3031" t="s">
        <v>8360</v>
      </c>
      <c r="S3031" s="10">
        <f t="shared" si="284"/>
        <v>41932.500543981478</v>
      </c>
      <c r="T3031" s="10">
        <f t="shared" si="285"/>
        <v>41960.982638888883</v>
      </c>
      <c r="U3031" s="9">
        <f t="shared" si="286"/>
        <v>28</v>
      </c>
      <c r="V3031">
        <f>D3031*VLOOKUP(H3031,CURR,2)</f>
        <v>30000</v>
      </c>
      <c r="W3031">
        <f>E3031*VLOOKUP(H3031,CURR,2)</f>
        <v>32903</v>
      </c>
      <c r="X3031" s="11">
        <f t="shared" si="287"/>
        <v>1.0967666666666667</v>
      </c>
    </row>
    <row r="3032" spans="1:2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9">
        <f t="shared" si="283"/>
        <v>45.536585365853661</v>
      </c>
      <c r="Q3032" t="s">
        <v>8320</v>
      </c>
      <c r="R3032" t="s">
        <v>8360</v>
      </c>
      <c r="S3032" s="10">
        <f t="shared" si="284"/>
        <v>42233.5390162037</v>
      </c>
      <c r="T3032" s="10">
        <f t="shared" si="285"/>
        <v>42263.5390162037</v>
      </c>
      <c r="U3032" s="9">
        <f t="shared" si="286"/>
        <v>30</v>
      </c>
      <c r="V3032">
        <f>D3032*VLOOKUP(H3032,CURR,2)</f>
        <v>1750</v>
      </c>
      <c r="W3032">
        <f>E3032*VLOOKUP(H3032,CURR,2)</f>
        <v>1867</v>
      </c>
      <c r="X3032" s="11">
        <f t="shared" si="287"/>
        <v>1.0668571428571429</v>
      </c>
    </row>
    <row r="3033" spans="1:2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9">
        <f t="shared" si="283"/>
        <v>51.724137931034484</v>
      </c>
      <c r="Q3033" t="s">
        <v>8320</v>
      </c>
      <c r="R3033" t="s">
        <v>8360</v>
      </c>
      <c r="S3033" s="10">
        <f t="shared" si="284"/>
        <v>42597.674155092587</v>
      </c>
      <c r="T3033" s="10">
        <f t="shared" si="285"/>
        <v>42657.674155092587</v>
      </c>
      <c r="U3033" s="9">
        <f t="shared" si="286"/>
        <v>60</v>
      </c>
      <c r="V3033">
        <f>D3033*VLOOKUP(H3033,CURR,2)</f>
        <v>1500</v>
      </c>
      <c r="W3033">
        <f>E3033*VLOOKUP(H3033,CURR,2)</f>
        <v>1500</v>
      </c>
      <c r="X3033" s="11">
        <f t="shared" si="287"/>
        <v>1</v>
      </c>
    </row>
    <row r="3034" spans="1:2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9">
        <f t="shared" si="283"/>
        <v>50.88</v>
      </c>
      <c r="Q3034" t="s">
        <v>8320</v>
      </c>
      <c r="R3034" t="s">
        <v>8360</v>
      </c>
      <c r="S3034" s="10">
        <f t="shared" si="284"/>
        <v>42227.836331018516</v>
      </c>
      <c r="T3034" s="10">
        <f t="shared" si="285"/>
        <v>42257.836331018516</v>
      </c>
      <c r="U3034" s="9">
        <f t="shared" si="286"/>
        <v>30</v>
      </c>
      <c r="V3034">
        <f>D3034*VLOOKUP(H3034,CURR,2)</f>
        <v>1000</v>
      </c>
      <c r="W3034">
        <f>E3034*VLOOKUP(H3034,CURR,2)</f>
        <v>1272</v>
      </c>
      <c r="X3034" s="11">
        <f t="shared" si="287"/>
        <v>1.272</v>
      </c>
    </row>
    <row r="3035" spans="1:2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9">
        <f t="shared" si="283"/>
        <v>191.13043478260869</v>
      </c>
      <c r="Q3035" t="s">
        <v>8320</v>
      </c>
      <c r="R3035" t="s">
        <v>8360</v>
      </c>
      <c r="S3035" s="10">
        <f t="shared" si="284"/>
        <v>42569.901909722219</v>
      </c>
      <c r="T3035" s="10">
        <f t="shared" si="285"/>
        <v>42599.901909722219</v>
      </c>
      <c r="U3035" s="9">
        <f t="shared" si="286"/>
        <v>30</v>
      </c>
      <c r="V3035">
        <f>D3035*VLOOKUP(H3035,CURR,2)</f>
        <v>3000</v>
      </c>
      <c r="W3035">
        <f>E3035*VLOOKUP(H3035,CURR,2)</f>
        <v>4396</v>
      </c>
      <c r="X3035" s="11">
        <f t="shared" si="287"/>
        <v>1.4653333333333334</v>
      </c>
    </row>
    <row r="3036" spans="1:2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9">
        <f t="shared" si="283"/>
        <v>89.314285714285717</v>
      </c>
      <c r="Q3036" t="s">
        <v>8320</v>
      </c>
      <c r="R3036" t="s">
        <v>8360</v>
      </c>
      <c r="S3036" s="10">
        <f t="shared" si="284"/>
        <v>42644.327025462961</v>
      </c>
      <c r="T3036" s="10">
        <f t="shared" si="285"/>
        <v>42674.957638888889</v>
      </c>
      <c r="U3036" s="9">
        <f t="shared" si="286"/>
        <v>30</v>
      </c>
      <c r="V3036">
        <f>D3036*VLOOKUP(H3036,CURR,2)</f>
        <v>100000</v>
      </c>
      <c r="W3036">
        <f>E3036*VLOOKUP(H3036,CURR,2)</f>
        <v>112536</v>
      </c>
      <c r="X3036" s="11">
        <f t="shared" si="287"/>
        <v>1.1253599999999999</v>
      </c>
    </row>
    <row r="3037" spans="1:2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9">
        <f t="shared" si="283"/>
        <v>88.588631921824103</v>
      </c>
      <c r="Q3037" t="s">
        <v>8320</v>
      </c>
      <c r="R3037" t="s">
        <v>8360</v>
      </c>
      <c r="S3037" s="10">
        <f t="shared" si="284"/>
        <v>41368.351956018516</v>
      </c>
      <c r="T3037" s="10">
        <f t="shared" si="285"/>
        <v>41398.351956018516</v>
      </c>
      <c r="U3037" s="9">
        <f t="shared" si="286"/>
        <v>30</v>
      </c>
      <c r="V3037">
        <f>D3037*VLOOKUP(H3037,CURR,2)</f>
        <v>25000</v>
      </c>
      <c r="W3037">
        <f>E3037*VLOOKUP(H3037,CURR,2)</f>
        <v>27196.71</v>
      </c>
      <c r="X3037" s="11">
        <f t="shared" si="287"/>
        <v>1.0878684000000001</v>
      </c>
    </row>
    <row r="3038" spans="1:2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9">
        <f t="shared" si="283"/>
        <v>96.300911854103347</v>
      </c>
      <c r="Q3038" t="s">
        <v>8320</v>
      </c>
      <c r="R3038" t="s">
        <v>8360</v>
      </c>
      <c r="S3038" s="10">
        <f t="shared" si="284"/>
        <v>41466.576898148145</v>
      </c>
      <c r="T3038" s="10">
        <f t="shared" si="285"/>
        <v>41502.290972222218</v>
      </c>
      <c r="U3038" s="9">
        <f t="shared" si="286"/>
        <v>35</v>
      </c>
      <c r="V3038">
        <f>D3038*VLOOKUP(H3038,CURR,2)</f>
        <v>25000</v>
      </c>
      <c r="W3038">
        <f>E3038*VLOOKUP(H3038,CURR,2)</f>
        <v>31683</v>
      </c>
      <c r="X3038" s="11">
        <f t="shared" si="287"/>
        <v>1.26732</v>
      </c>
    </row>
    <row r="3039" spans="1:2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9">
        <f t="shared" si="283"/>
        <v>33.3125</v>
      </c>
      <c r="Q3039" t="s">
        <v>8320</v>
      </c>
      <c r="R3039" t="s">
        <v>8360</v>
      </c>
      <c r="S3039" s="10">
        <f t="shared" si="284"/>
        <v>40378.684872685182</v>
      </c>
      <c r="T3039" s="10">
        <f t="shared" si="285"/>
        <v>40452.999305555553</v>
      </c>
      <c r="U3039" s="9">
        <f t="shared" si="286"/>
        <v>74</v>
      </c>
      <c r="V3039">
        <f>D3039*VLOOKUP(H3039,CURR,2)</f>
        <v>500</v>
      </c>
      <c r="W3039">
        <f>E3039*VLOOKUP(H3039,CURR,2)</f>
        <v>1066</v>
      </c>
      <c r="X3039" s="11">
        <f t="shared" si="287"/>
        <v>2.1320000000000001</v>
      </c>
    </row>
    <row r="3040" spans="1:2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9">
        <f t="shared" si="283"/>
        <v>37.222222222222221</v>
      </c>
      <c r="Q3040" t="s">
        <v>8320</v>
      </c>
      <c r="R3040" t="s">
        <v>8360</v>
      </c>
      <c r="S3040" s="10">
        <f t="shared" si="284"/>
        <v>42373.043946759259</v>
      </c>
      <c r="T3040" s="10">
        <f t="shared" si="285"/>
        <v>42433.043946759259</v>
      </c>
      <c r="U3040" s="9">
        <f t="shared" si="286"/>
        <v>60</v>
      </c>
      <c r="V3040">
        <f>D3040*VLOOKUP(H3040,CURR,2)</f>
        <v>1000</v>
      </c>
      <c r="W3040">
        <f>E3040*VLOOKUP(H3040,CURR,2)</f>
        <v>1005</v>
      </c>
      <c r="X3040" s="11">
        <f t="shared" si="287"/>
        <v>1.0049999999999999</v>
      </c>
    </row>
    <row r="3041" spans="1:2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9">
        <f t="shared" si="283"/>
        <v>92.130423728813554</v>
      </c>
      <c r="Q3041" t="s">
        <v>8320</v>
      </c>
      <c r="R3041" t="s">
        <v>8360</v>
      </c>
      <c r="S3041" s="10">
        <f t="shared" si="284"/>
        <v>41610.586087962962</v>
      </c>
      <c r="T3041" s="10">
        <f t="shared" si="285"/>
        <v>41637.124305555553</v>
      </c>
      <c r="U3041" s="9">
        <f t="shared" si="286"/>
        <v>26</v>
      </c>
      <c r="V3041">
        <f>D3041*VLOOKUP(H3041,CURR,2)</f>
        <v>20000</v>
      </c>
      <c r="W3041">
        <f>E3041*VLOOKUP(H3041,CURR,2)</f>
        <v>21742.78</v>
      </c>
      <c r="X3041" s="11">
        <f t="shared" si="287"/>
        <v>1.0871389999999999</v>
      </c>
    </row>
    <row r="3042" spans="1:2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9">
        <f t="shared" si="283"/>
        <v>76.785714285714292</v>
      </c>
      <c r="Q3042" t="s">
        <v>8320</v>
      </c>
      <c r="R3042" t="s">
        <v>8360</v>
      </c>
      <c r="S3042" s="10">
        <f t="shared" si="284"/>
        <v>42177.583576388883</v>
      </c>
      <c r="T3042" s="10">
        <f t="shared" si="285"/>
        <v>42181.749999999993</v>
      </c>
      <c r="U3042" s="9">
        <f t="shared" si="286"/>
        <v>4</v>
      </c>
      <c r="V3042">
        <f>D3042*VLOOKUP(H3042,CURR,2)</f>
        <v>3000</v>
      </c>
      <c r="W3042">
        <f>E3042*VLOOKUP(H3042,CURR,2)</f>
        <v>3225</v>
      </c>
      <c r="X3042" s="11">
        <f t="shared" si="287"/>
        <v>1.075</v>
      </c>
    </row>
    <row r="3043" spans="1:2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9">
        <f t="shared" si="283"/>
        <v>96.526315789473685</v>
      </c>
      <c r="Q3043" t="s">
        <v>8320</v>
      </c>
      <c r="R3043" t="s">
        <v>8360</v>
      </c>
      <c r="S3043" s="10">
        <f t="shared" si="284"/>
        <v>42359.660277777781</v>
      </c>
      <c r="T3043" s="10">
        <f t="shared" si="285"/>
        <v>42389.660277777781</v>
      </c>
      <c r="U3043" s="9">
        <f t="shared" si="286"/>
        <v>30</v>
      </c>
      <c r="V3043">
        <f>D3043*VLOOKUP(H3043,CURR,2)</f>
        <v>8300</v>
      </c>
      <c r="W3043">
        <f>E3043*VLOOKUP(H3043,CURR,2)</f>
        <v>9170</v>
      </c>
      <c r="X3043" s="11">
        <f t="shared" si="287"/>
        <v>1.1048192771084338</v>
      </c>
    </row>
    <row r="3044" spans="1:2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9">
        <f t="shared" si="283"/>
        <v>51.891891891891895</v>
      </c>
      <c r="Q3044" t="s">
        <v>8320</v>
      </c>
      <c r="R3044" t="s">
        <v>8360</v>
      </c>
      <c r="S3044" s="10">
        <f t="shared" si="284"/>
        <v>42253.479710648149</v>
      </c>
      <c r="T3044" s="10">
        <f t="shared" si="285"/>
        <v>42283.479710648149</v>
      </c>
      <c r="U3044" s="9">
        <f t="shared" si="286"/>
        <v>30</v>
      </c>
      <c r="V3044">
        <f>D3044*VLOOKUP(H3044,CURR,2)</f>
        <v>1920</v>
      </c>
      <c r="W3044">
        <f>E3044*VLOOKUP(H3044,CURR,2)</f>
        <v>2457.6</v>
      </c>
      <c r="X3044" s="11">
        <f t="shared" si="287"/>
        <v>1.28</v>
      </c>
    </row>
    <row r="3045" spans="1:2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9">
        <f t="shared" si="283"/>
        <v>128.9140625</v>
      </c>
      <c r="Q3045" t="s">
        <v>8320</v>
      </c>
      <c r="R3045" t="s">
        <v>8360</v>
      </c>
      <c r="S3045" s="10">
        <f t="shared" si="284"/>
        <v>42082.862256944441</v>
      </c>
      <c r="T3045" s="10">
        <f t="shared" si="285"/>
        <v>42109.909722222219</v>
      </c>
      <c r="U3045" s="9">
        <f t="shared" si="286"/>
        <v>27</v>
      </c>
      <c r="V3045">
        <f>D3045*VLOOKUP(H3045,CURR,2)</f>
        <v>11400</v>
      </c>
      <c r="W3045">
        <f>E3045*VLOOKUP(H3045,CURR,2)</f>
        <v>12540.76</v>
      </c>
      <c r="X3045" s="11">
        <f t="shared" si="287"/>
        <v>1.1000666666666667</v>
      </c>
    </row>
    <row r="3046" spans="1:2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9">
        <f t="shared" si="283"/>
        <v>84.108974358974365</v>
      </c>
      <c r="Q3046" t="s">
        <v>8320</v>
      </c>
      <c r="R3046" t="s">
        <v>8360</v>
      </c>
      <c r="S3046" s="10">
        <f t="shared" si="284"/>
        <v>42387.518495370365</v>
      </c>
      <c r="T3046" s="10">
        <f t="shared" si="285"/>
        <v>42402.518495370365</v>
      </c>
      <c r="U3046" s="9">
        <f t="shared" si="286"/>
        <v>15</v>
      </c>
      <c r="V3046">
        <f>D3046*VLOOKUP(H3046,CURR,2)</f>
        <v>12000</v>
      </c>
      <c r="W3046">
        <f>E3046*VLOOKUP(H3046,CURR,2)</f>
        <v>13121</v>
      </c>
      <c r="X3046" s="11">
        <f t="shared" si="287"/>
        <v>1.0934166666666667</v>
      </c>
    </row>
    <row r="3047" spans="1:2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9">
        <f t="shared" si="283"/>
        <v>82.941562500000003</v>
      </c>
      <c r="Q3047" t="s">
        <v>8320</v>
      </c>
      <c r="R3047" t="s">
        <v>8360</v>
      </c>
      <c r="S3047" s="10">
        <f t="shared" si="284"/>
        <v>41842.947395833333</v>
      </c>
      <c r="T3047" s="10">
        <f t="shared" si="285"/>
        <v>41872.947395833333</v>
      </c>
      <c r="U3047" s="9">
        <f t="shared" si="286"/>
        <v>30</v>
      </c>
      <c r="V3047">
        <f>D3047*VLOOKUP(H3047,CURR,2)</f>
        <v>4000</v>
      </c>
      <c r="W3047">
        <f>E3047*VLOOKUP(H3047,CURR,2)</f>
        <v>5308.26</v>
      </c>
      <c r="X3047" s="11">
        <f t="shared" si="287"/>
        <v>1.3270650000000002</v>
      </c>
    </row>
    <row r="3048" spans="1:2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9">
        <f t="shared" si="283"/>
        <v>259.94827586206895</v>
      </c>
      <c r="Q3048" t="s">
        <v>8320</v>
      </c>
      <c r="R3048" t="s">
        <v>8360</v>
      </c>
      <c r="S3048" s="10">
        <f t="shared" si="284"/>
        <v>41862.59474537037</v>
      </c>
      <c r="T3048" s="10">
        <f t="shared" si="285"/>
        <v>41891.994444444441</v>
      </c>
      <c r="U3048" s="9">
        <f t="shared" si="286"/>
        <v>29</v>
      </c>
      <c r="V3048">
        <f>D3048*VLOOKUP(H3048,CURR,2)</f>
        <v>7900</v>
      </c>
      <c r="W3048">
        <f>E3048*VLOOKUP(H3048,CURR,2)</f>
        <v>15077</v>
      </c>
      <c r="X3048" s="11">
        <f t="shared" si="287"/>
        <v>1.9084810126582279</v>
      </c>
    </row>
    <row r="3049" spans="1:2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9">
        <f t="shared" si="283"/>
        <v>37.25</v>
      </c>
      <c r="Q3049" t="s">
        <v>8320</v>
      </c>
      <c r="R3049" t="s">
        <v>8360</v>
      </c>
      <c r="S3049" s="10">
        <f t="shared" si="284"/>
        <v>42443.780717592592</v>
      </c>
      <c r="T3049" s="10">
        <f t="shared" si="285"/>
        <v>42487.344444444439</v>
      </c>
      <c r="U3049" s="9">
        <f t="shared" si="286"/>
        <v>43</v>
      </c>
      <c r="V3049">
        <f>D3049*VLOOKUP(H3049,CURR,2)</f>
        <v>500</v>
      </c>
      <c r="W3049">
        <f>E3049*VLOOKUP(H3049,CURR,2)</f>
        <v>745</v>
      </c>
      <c r="X3049" s="11">
        <f t="shared" si="287"/>
        <v>1.49</v>
      </c>
    </row>
    <row r="3050" spans="1:2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9">
        <f t="shared" si="283"/>
        <v>177.02127659574469</v>
      </c>
      <c r="Q3050" t="s">
        <v>8320</v>
      </c>
      <c r="R3050" t="s">
        <v>8360</v>
      </c>
      <c r="S3050" s="10">
        <f t="shared" si="284"/>
        <v>41975.692847222221</v>
      </c>
      <c r="T3050" s="10">
        <f t="shared" si="285"/>
        <v>42004.681944444441</v>
      </c>
      <c r="U3050" s="9">
        <f t="shared" si="286"/>
        <v>28</v>
      </c>
      <c r="V3050">
        <f>D3050*VLOOKUP(H3050,CURR,2)</f>
        <v>5000</v>
      </c>
      <c r="W3050">
        <f>E3050*VLOOKUP(H3050,CURR,2)</f>
        <v>8320</v>
      </c>
      <c r="X3050" s="11">
        <f t="shared" si="287"/>
        <v>1.6639999999999999</v>
      </c>
    </row>
    <row r="3051" spans="1:2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9">
        <f t="shared" si="283"/>
        <v>74.074074074074076</v>
      </c>
      <c r="Q3051" t="s">
        <v>8320</v>
      </c>
      <c r="R3051" t="s">
        <v>8360</v>
      </c>
      <c r="S3051" s="10">
        <f t="shared" si="284"/>
        <v>42138.806192129625</v>
      </c>
      <c r="T3051" s="10">
        <f t="shared" si="285"/>
        <v>42168.806192129625</v>
      </c>
      <c r="U3051" s="9">
        <f t="shared" si="286"/>
        <v>30</v>
      </c>
      <c r="V3051">
        <f>D3051*VLOOKUP(H3051,CURR,2)</f>
        <v>3750</v>
      </c>
      <c r="W3051">
        <f>E3051*VLOOKUP(H3051,CURR,2)</f>
        <v>4000</v>
      </c>
      <c r="X3051" s="11">
        <f t="shared" si="287"/>
        <v>1.0666666666666667</v>
      </c>
    </row>
    <row r="3052" spans="1:2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9">
        <f t="shared" si="283"/>
        <v>70.666666666666671</v>
      </c>
      <c r="Q3052" t="s">
        <v>8320</v>
      </c>
      <c r="R3052" t="s">
        <v>8360</v>
      </c>
      <c r="S3052" s="10">
        <f t="shared" si="284"/>
        <v>42464.960185185184</v>
      </c>
      <c r="T3052" s="10">
        <f t="shared" si="285"/>
        <v>42494.960185185184</v>
      </c>
      <c r="U3052" s="9">
        <f t="shared" si="286"/>
        <v>30</v>
      </c>
      <c r="V3052">
        <f>D3052*VLOOKUP(H3052,CURR,2)</f>
        <v>600</v>
      </c>
      <c r="W3052">
        <f>E3052*VLOOKUP(H3052,CURR,2)</f>
        <v>636</v>
      </c>
      <c r="X3052" s="11">
        <f t="shared" si="287"/>
        <v>1.06</v>
      </c>
    </row>
    <row r="3053" spans="1:2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9">
        <f t="shared" si="283"/>
        <v>23.62857142857143</v>
      </c>
      <c r="Q3053" t="s">
        <v>8320</v>
      </c>
      <c r="R3053" t="s">
        <v>8360</v>
      </c>
      <c r="S3053" s="10">
        <f t="shared" si="284"/>
        <v>42744.207696759258</v>
      </c>
      <c r="T3053" s="10">
        <f t="shared" si="285"/>
        <v>42774.207696759258</v>
      </c>
      <c r="U3053" s="9">
        <f t="shared" si="286"/>
        <v>30</v>
      </c>
      <c r="V3053">
        <f>D3053*VLOOKUP(H3053,CURR,2)</f>
        <v>4480</v>
      </c>
      <c r="W3053">
        <f>E3053*VLOOKUP(H3053,CURR,2)</f>
        <v>1058.56</v>
      </c>
      <c r="X3053" s="11">
        <f t="shared" si="287"/>
        <v>0.23628571428571427</v>
      </c>
    </row>
    <row r="3054" spans="1:2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9">
        <f t="shared" si="283"/>
        <v>37.5</v>
      </c>
      <c r="Q3054" t="s">
        <v>8320</v>
      </c>
      <c r="R3054" t="s">
        <v>8360</v>
      </c>
      <c r="S3054" s="10">
        <f t="shared" si="284"/>
        <v>42122.461736111109</v>
      </c>
      <c r="T3054" s="10">
        <f t="shared" si="285"/>
        <v>42152.457638888889</v>
      </c>
      <c r="U3054" s="9">
        <f t="shared" si="286"/>
        <v>29</v>
      </c>
      <c r="V3054">
        <f>D3054*VLOOKUP(H3054,CURR,2)</f>
        <v>50000</v>
      </c>
      <c r="W3054">
        <f>E3054*VLOOKUP(H3054,CURR,2)</f>
        <v>75</v>
      </c>
      <c r="X3054" s="11">
        <f t="shared" si="287"/>
        <v>1.5E-3</v>
      </c>
    </row>
    <row r="3055" spans="1:2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9">
        <f t="shared" si="283"/>
        <v>13.333333333333334</v>
      </c>
      <c r="Q3055" t="s">
        <v>8320</v>
      </c>
      <c r="R3055" t="s">
        <v>8360</v>
      </c>
      <c r="S3055" s="10">
        <f t="shared" si="284"/>
        <v>41862.553391203699</v>
      </c>
      <c r="T3055" s="10">
        <f t="shared" si="285"/>
        <v>41913.957638888889</v>
      </c>
      <c r="U3055" s="9">
        <f t="shared" si="286"/>
        <v>51</v>
      </c>
      <c r="V3055">
        <f>D3055*VLOOKUP(H3055,CURR,2)</f>
        <v>10000</v>
      </c>
      <c r="W3055">
        <f>E3055*VLOOKUP(H3055,CURR,2)</f>
        <v>40</v>
      </c>
      <c r="X3055" s="11">
        <f t="shared" si="287"/>
        <v>4.0000000000000001E-3</v>
      </c>
    </row>
    <row r="3056" spans="1:2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 t="e">
        <f t="shared" si="283"/>
        <v>#DIV/0!</v>
      </c>
      <c r="Q3056" t="s">
        <v>8320</v>
      </c>
      <c r="R3056" t="s">
        <v>8360</v>
      </c>
      <c r="S3056" s="10">
        <f t="shared" si="284"/>
        <v>42027.624467592592</v>
      </c>
      <c r="T3056" s="10">
        <f t="shared" si="285"/>
        <v>42064.836111111108</v>
      </c>
      <c r="U3056" s="9">
        <f t="shared" si="286"/>
        <v>37</v>
      </c>
      <c r="V3056">
        <f>D3056*VLOOKUP(H3056,CURR,2)</f>
        <v>300</v>
      </c>
      <c r="W3056">
        <f>E3056*VLOOKUP(H3056,CURR,2)</f>
        <v>0</v>
      </c>
      <c r="X3056" s="11">
        <f t="shared" si="287"/>
        <v>0</v>
      </c>
    </row>
    <row r="3057" spans="1:2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9">
        <f t="shared" si="283"/>
        <v>1</v>
      </c>
      <c r="Q3057" t="s">
        <v>8320</v>
      </c>
      <c r="R3057" t="s">
        <v>8360</v>
      </c>
      <c r="S3057" s="10">
        <f t="shared" si="284"/>
        <v>41953.749884259254</v>
      </c>
      <c r="T3057" s="10">
        <f t="shared" si="285"/>
        <v>42013.749884259254</v>
      </c>
      <c r="U3057" s="9">
        <f t="shared" si="286"/>
        <v>60</v>
      </c>
      <c r="V3057">
        <f>D3057*VLOOKUP(H3057,CURR,2)</f>
        <v>20000</v>
      </c>
      <c r="W3057">
        <f>E3057*VLOOKUP(H3057,CURR,2)</f>
        <v>1</v>
      </c>
      <c r="X3057" s="11">
        <f t="shared" si="287"/>
        <v>5.0000000000000002E-5</v>
      </c>
    </row>
    <row r="3058" spans="1:2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 t="e">
        <f t="shared" si="283"/>
        <v>#DIV/0!</v>
      </c>
      <c r="Q3058" t="s">
        <v>8320</v>
      </c>
      <c r="R3058" t="s">
        <v>8360</v>
      </c>
      <c r="S3058" s="10">
        <f t="shared" si="284"/>
        <v>41851.428055555552</v>
      </c>
      <c r="T3058" s="10">
        <f t="shared" si="285"/>
        <v>41911.428055555552</v>
      </c>
      <c r="U3058" s="9">
        <f t="shared" si="286"/>
        <v>60</v>
      </c>
      <c r="V3058">
        <f>D3058*VLOOKUP(H3058,CURR,2)</f>
        <v>25000</v>
      </c>
      <c r="W3058">
        <f>E3058*VLOOKUP(H3058,CURR,2)</f>
        <v>0</v>
      </c>
      <c r="X3058" s="11">
        <f t="shared" si="287"/>
        <v>0</v>
      </c>
    </row>
    <row r="3059" spans="1:2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 t="e">
        <f t="shared" si="283"/>
        <v>#DIV/0!</v>
      </c>
      <c r="Q3059" t="s">
        <v>8320</v>
      </c>
      <c r="R3059" t="s">
        <v>8360</v>
      </c>
      <c r="S3059" s="10">
        <f t="shared" si="284"/>
        <v>42433.442256944443</v>
      </c>
      <c r="T3059" s="10">
        <f t="shared" si="285"/>
        <v>42463.400590277779</v>
      </c>
      <c r="U3059" s="9">
        <f t="shared" si="286"/>
        <v>29</v>
      </c>
      <c r="V3059">
        <f>D3059*VLOOKUP(H3059,CURR,2)</f>
        <v>64000</v>
      </c>
      <c r="W3059">
        <f>E3059*VLOOKUP(H3059,CURR,2)</f>
        <v>0</v>
      </c>
      <c r="X3059" s="11">
        <f t="shared" si="287"/>
        <v>0</v>
      </c>
    </row>
    <row r="3060" spans="1:2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9">
        <f t="shared" si="283"/>
        <v>1</v>
      </c>
      <c r="Q3060" t="s">
        <v>8320</v>
      </c>
      <c r="R3060" t="s">
        <v>8360</v>
      </c>
      <c r="S3060" s="10">
        <f t="shared" si="284"/>
        <v>42460.165972222218</v>
      </c>
      <c r="T3060" s="10">
        <f t="shared" si="285"/>
        <v>42510.165972222218</v>
      </c>
      <c r="U3060" s="9">
        <f t="shared" si="286"/>
        <v>50</v>
      </c>
      <c r="V3060">
        <f>D3060*VLOOKUP(H3060,CURR,2)</f>
        <v>20339.999999999996</v>
      </c>
      <c r="W3060">
        <f>E3060*VLOOKUP(H3060,CURR,2)</f>
        <v>3.3899999999999997</v>
      </c>
      <c r="X3060" s="11">
        <f t="shared" si="287"/>
        <v>1.6666666666666669E-4</v>
      </c>
    </row>
    <row r="3061" spans="1:2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9">
        <f t="shared" si="283"/>
        <v>41</v>
      </c>
      <c r="Q3061" t="s">
        <v>8320</v>
      </c>
      <c r="R3061" t="s">
        <v>8360</v>
      </c>
      <c r="S3061" s="10">
        <f t="shared" si="284"/>
        <v>41829.727384259255</v>
      </c>
      <c r="T3061" s="10">
        <f t="shared" si="285"/>
        <v>41859.727384259255</v>
      </c>
      <c r="U3061" s="9">
        <f t="shared" si="286"/>
        <v>30</v>
      </c>
      <c r="V3061">
        <f>D3061*VLOOKUP(H3061,CURR,2)</f>
        <v>15000</v>
      </c>
      <c r="W3061">
        <f>E3061*VLOOKUP(H3061,CURR,2)</f>
        <v>451</v>
      </c>
      <c r="X3061" s="11">
        <f t="shared" si="287"/>
        <v>3.0066666666666665E-2</v>
      </c>
    </row>
    <row r="3062" spans="1:2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9">
        <f t="shared" si="283"/>
        <v>55.833333333333336</v>
      </c>
      <c r="Q3062" t="s">
        <v>8320</v>
      </c>
      <c r="R3062" t="s">
        <v>8360</v>
      </c>
      <c r="S3062" s="10">
        <f t="shared" si="284"/>
        <v>42245.066365740735</v>
      </c>
      <c r="T3062" s="10">
        <f t="shared" si="285"/>
        <v>42275.066365740735</v>
      </c>
      <c r="U3062" s="9">
        <f t="shared" si="286"/>
        <v>30</v>
      </c>
      <c r="V3062">
        <f>D3062*VLOOKUP(H3062,CURR,2)</f>
        <v>220000</v>
      </c>
      <c r="W3062">
        <f>E3062*VLOOKUP(H3062,CURR,2)</f>
        <v>335</v>
      </c>
      <c r="X3062" s="11">
        <f t="shared" si="287"/>
        <v>1.5227272727272728E-3</v>
      </c>
    </row>
    <row r="3063" spans="1:2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 t="e">
        <f t="shared" si="283"/>
        <v>#DIV/0!</v>
      </c>
      <c r="Q3063" t="s">
        <v>8320</v>
      </c>
      <c r="R3063" t="s">
        <v>8360</v>
      </c>
      <c r="S3063" s="10">
        <f t="shared" si="284"/>
        <v>41834.575787037036</v>
      </c>
      <c r="T3063" s="10">
        <f t="shared" si="285"/>
        <v>41864.575787037036</v>
      </c>
      <c r="U3063" s="9">
        <f t="shared" si="286"/>
        <v>30</v>
      </c>
      <c r="V3063">
        <f>D3063*VLOOKUP(H3063,CURR,2)</f>
        <v>1000000</v>
      </c>
      <c r="W3063">
        <f>E3063*VLOOKUP(H3063,CURR,2)</f>
        <v>0</v>
      </c>
      <c r="X3063" s="11">
        <f t="shared" si="287"/>
        <v>0</v>
      </c>
    </row>
    <row r="3064" spans="1:2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9">
        <f t="shared" si="283"/>
        <v>99.761194029850742</v>
      </c>
      <c r="Q3064" t="s">
        <v>8320</v>
      </c>
      <c r="R3064" t="s">
        <v>8360</v>
      </c>
      <c r="S3064" s="10">
        <f t="shared" si="284"/>
        <v>42248.3274537037</v>
      </c>
      <c r="T3064" s="10">
        <f t="shared" si="285"/>
        <v>42277.541666666664</v>
      </c>
      <c r="U3064" s="9">
        <f t="shared" si="286"/>
        <v>29</v>
      </c>
      <c r="V3064">
        <f>D3064*VLOOKUP(H3064,CURR,2)</f>
        <v>10000</v>
      </c>
      <c r="W3064">
        <f>E3064*VLOOKUP(H3064,CURR,2)</f>
        <v>6684</v>
      </c>
      <c r="X3064" s="11">
        <f t="shared" si="287"/>
        <v>0.66839999999999999</v>
      </c>
    </row>
    <row r="3065" spans="1:2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9">
        <f t="shared" si="283"/>
        <v>25.521739130434781</v>
      </c>
      <c r="Q3065" t="s">
        <v>8320</v>
      </c>
      <c r="R3065" t="s">
        <v>8360</v>
      </c>
      <c r="S3065" s="10">
        <f t="shared" si="284"/>
        <v>42630.714560185188</v>
      </c>
      <c r="T3065" s="10">
        <f t="shared" si="285"/>
        <v>42665.714560185188</v>
      </c>
      <c r="U3065" s="9">
        <f t="shared" si="286"/>
        <v>35</v>
      </c>
      <c r="V3065">
        <f>D3065*VLOOKUP(H3065,CURR,2)</f>
        <v>3000</v>
      </c>
      <c r="W3065">
        <f>E3065*VLOOKUP(H3065,CURR,2)</f>
        <v>587</v>
      </c>
      <c r="X3065" s="11">
        <f t="shared" si="287"/>
        <v>0.19566666666666666</v>
      </c>
    </row>
    <row r="3066" spans="1:2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9">
        <f t="shared" si="283"/>
        <v>117.65277777777777</v>
      </c>
      <c r="Q3066" t="s">
        <v>8320</v>
      </c>
      <c r="R3066" t="s">
        <v>8360</v>
      </c>
      <c r="S3066" s="10">
        <f t="shared" si="284"/>
        <v>42298.9218287037</v>
      </c>
      <c r="T3066" s="10">
        <f t="shared" si="285"/>
        <v>42330.082638888889</v>
      </c>
      <c r="U3066" s="9">
        <f t="shared" si="286"/>
        <v>31</v>
      </c>
      <c r="V3066">
        <f>D3066*VLOOKUP(H3066,CURR,2)</f>
        <v>75000</v>
      </c>
      <c r="W3066">
        <f>E3066*VLOOKUP(H3066,CURR,2)</f>
        <v>8471</v>
      </c>
      <c r="X3066" s="11">
        <f t="shared" si="287"/>
        <v>0.11294666666666667</v>
      </c>
    </row>
    <row r="3067" spans="1:2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9">
        <f t="shared" si="283"/>
        <v>5</v>
      </c>
      <c r="Q3067" t="s">
        <v>8320</v>
      </c>
      <c r="R3067" t="s">
        <v>8360</v>
      </c>
      <c r="S3067" s="10">
        <f t="shared" si="284"/>
        <v>41824.846898148149</v>
      </c>
      <c r="T3067" s="10">
        <f t="shared" si="285"/>
        <v>41849.846898148149</v>
      </c>
      <c r="U3067" s="9">
        <f t="shared" si="286"/>
        <v>25</v>
      </c>
      <c r="V3067">
        <f>D3067*VLOOKUP(H3067,CURR,2)</f>
        <v>25000</v>
      </c>
      <c r="W3067">
        <f>E3067*VLOOKUP(H3067,CURR,2)</f>
        <v>10</v>
      </c>
      <c r="X3067" s="11">
        <f t="shared" si="287"/>
        <v>4.0000000000000002E-4</v>
      </c>
    </row>
    <row r="3068" spans="1:2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9">
        <f t="shared" si="283"/>
        <v>2796.6666666666665</v>
      </c>
      <c r="Q3068" t="s">
        <v>8320</v>
      </c>
      <c r="R3068" t="s">
        <v>8360</v>
      </c>
      <c r="S3068" s="10">
        <f t="shared" si="284"/>
        <v>42531.020104166666</v>
      </c>
      <c r="T3068" s="10">
        <f t="shared" si="285"/>
        <v>42561.020104166666</v>
      </c>
      <c r="U3068" s="9">
        <f t="shared" si="286"/>
        <v>30</v>
      </c>
      <c r="V3068">
        <f>D3068*VLOOKUP(H3068,CURR,2)</f>
        <v>252000</v>
      </c>
      <c r="W3068">
        <f>E3068*VLOOKUP(H3068,CURR,2)</f>
        <v>30204</v>
      </c>
      <c r="X3068" s="11">
        <f t="shared" si="287"/>
        <v>0.11985714285714286</v>
      </c>
    </row>
    <row r="3069" spans="1:2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9">
        <f t="shared" si="283"/>
        <v>200</v>
      </c>
      <c r="Q3069" t="s">
        <v>8320</v>
      </c>
      <c r="R3069" t="s">
        <v>8360</v>
      </c>
      <c r="S3069" s="10">
        <f t="shared" si="284"/>
        <v>42226.730081018519</v>
      </c>
      <c r="T3069" s="10">
        <f t="shared" si="285"/>
        <v>42256.730081018519</v>
      </c>
      <c r="U3069" s="9">
        <f t="shared" si="286"/>
        <v>30</v>
      </c>
      <c r="V3069">
        <f>D3069*VLOOKUP(H3069,CURR,2)</f>
        <v>5440</v>
      </c>
      <c r="W3069">
        <f>E3069*VLOOKUP(H3069,CURR,2)</f>
        <v>136</v>
      </c>
      <c r="X3069" s="11">
        <f t="shared" si="287"/>
        <v>2.5000000000000001E-2</v>
      </c>
    </row>
    <row r="3070" spans="1:2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9">
        <f t="shared" si="283"/>
        <v>87.5</v>
      </c>
      <c r="Q3070" t="s">
        <v>8320</v>
      </c>
      <c r="R3070" t="s">
        <v>8360</v>
      </c>
      <c r="S3070" s="10">
        <f t="shared" si="284"/>
        <v>42263.483240740738</v>
      </c>
      <c r="T3070" s="10">
        <f t="shared" si="285"/>
        <v>42293.483240740738</v>
      </c>
      <c r="U3070" s="9">
        <f t="shared" si="286"/>
        <v>30</v>
      </c>
      <c r="V3070">
        <f>D3070*VLOOKUP(H3070,CURR,2)</f>
        <v>250000</v>
      </c>
      <c r="W3070">
        <f>E3070*VLOOKUP(H3070,CURR,2)</f>
        <v>175</v>
      </c>
      <c r="X3070" s="11">
        <f t="shared" si="287"/>
        <v>6.9999999999999999E-4</v>
      </c>
    </row>
    <row r="3071" spans="1:2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9">
        <f t="shared" si="283"/>
        <v>20.142857142857142</v>
      </c>
      <c r="Q3071" t="s">
        <v>8320</v>
      </c>
      <c r="R3071" t="s">
        <v>8360</v>
      </c>
      <c r="S3071" s="10">
        <f t="shared" si="284"/>
        <v>41957.625393518516</v>
      </c>
      <c r="T3071" s="10">
        <f t="shared" si="285"/>
        <v>41987.625393518516</v>
      </c>
      <c r="U3071" s="9">
        <f t="shared" si="286"/>
        <v>30</v>
      </c>
      <c r="V3071">
        <f>D3071*VLOOKUP(H3071,CURR,2)</f>
        <v>1000</v>
      </c>
      <c r="W3071">
        <f>E3071*VLOOKUP(H3071,CURR,2)</f>
        <v>141</v>
      </c>
      <c r="X3071" s="11">
        <f t="shared" si="287"/>
        <v>0.14099999999999999</v>
      </c>
    </row>
    <row r="3072" spans="1:2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9">
        <f t="shared" si="283"/>
        <v>20.875</v>
      </c>
      <c r="Q3072" t="s">
        <v>8320</v>
      </c>
      <c r="R3072" t="s">
        <v>8360</v>
      </c>
      <c r="S3072" s="10">
        <f t="shared" si="284"/>
        <v>42690.525104166663</v>
      </c>
      <c r="T3072" s="10">
        <f t="shared" si="285"/>
        <v>42711.525104166663</v>
      </c>
      <c r="U3072" s="9">
        <f t="shared" si="286"/>
        <v>21</v>
      </c>
      <c r="V3072">
        <f>D3072*VLOOKUP(H3072,CURR,2)</f>
        <v>12800</v>
      </c>
      <c r="W3072">
        <f>E3072*VLOOKUP(H3072,CURR,2)</f>
        <v>427.52</v>
      </c>
      <c r="X3072" s="11">
        <f t="shared" si="287"/>
        <v>3.3399999999999999E-2</v>
      </c>
    </row>
    <row r="3073" spans="1:2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9">
        <f t="shared" si="283"/>
        <v>61.307692307692307</v>
      </c>
      <c r="Q3073" t="s">
        <v>8320</v>
      </c>
      <c r="R3073" t="s">
        <v>8360</v>
      </c>
      <c r="S3073" s="10">
        <f t="shared" si="284"/>
        <v>42097.524085648147</v>
      </c>
      <c r="T3073" s="10">
        <f t="shared" si="285"/>
        <v>42115.040972222218</v>
      </c>
      <c r="U3073" s="9">
        <f t="shared" si="286"/>
        <v>17</v>
      </c>
      <c r="V3073">
        <f>D3073*VLOOKUP(H3073,CURR,2)</f>
        <v>12000</v>
      </c>
      <c r="W3073">
        <f>E3073*VLOOKUP(H3073,CURR,2)</f>
        <v>7173</v>
      </c>
      <c r="X3073" s="11">
        <f t="shared" si="287"/>
        <v>0.59775</v>
      </c>
    </row>
    <row r="3074" spans="1:2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9">
        <f t="shared" si="283"/>
        <v>1</v>
      </c>
      <c r="Q3074" t="s">
        <v>8320</v>
      </c>
      <c r="R3074" t="s">
        <v>8360</v>
      </c>
      <c r="S3074" s="10">
        <f t="shared" si="284"/>
        <v>42658.482199074067</v>
      </c>
      <c r="T3074" s="10">
        <f t="shared" si="285"/>
        <v>42672.865277777775</v>
      </c>
      <c r="U3074" s="9">
        <f t="shared" si="286"/>
        <v>14</v>
      </c>
      <c r="V3074">
        <f>D3074*VLOOKUP(H3074,CURR,2)</f>
        <v>12000</v>
      </c>
      <c r="W3074">
        <f>E3074*VLOOKUP(H3074,CURR,2)</f>
        <v>2</v>
      </c>
      <c r="X3074" s="11">
        <f t="shared" si="287"/>
        <v>1.6666666666666666E-4</v>
      </c>
    </row>
    <row r="3075" spans="1:2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E3075/D3075*100</f>
        <v>2.3035714285714284E-2</v>
      </c>
      <c r="P3075" s="9">
        <f t="shared" ref="P3075:P3138" si="289">E3075/L3075</f>
        <v>92.142857142857139</v>
      </c>
      <c r="Q3075" t="s">
        <v>8320</v>
      </c>
      <c r="R3075" t="s">
        <v>8360</v>
      </c>
      <c r="S3075" s="10">
        <f t="shared" ref="S3075:S3138" si="290">(J3075/86400)+25569+(-5/24)</f>
        <v>42111.475694444445</v>
      </c>
      <c r="T3075" s="10">
        <f t="shared" ref="T3075:T3138" si="291">(I3075/86400)+25569+(-5/24)</f>
        <v>42169.59652777778</v>
      </c>
      <c r="U3075" s="9">
        <f t="shared" ref="U3075:U3138" si="292">INT(T3075-S3075)</f>
        <v>58</v>
      </c>
      <c r="V3075">
        <f>D3075*VLOOKUP(H3075,CURR,2)</f>
        <v>2800000</v>
      </c>
      <c r="W3075">
        <f>E3075*VLOOKUP(H3075,CURR,2)</f>
        <v>645</v>
      </c>
      <c r="X3075" s="11">
        <f t="shared" ref="X3075:X3138" si="293">W3075/V3075</f>
        <v>2.3035714285714285E-4</v>
      </c>
    </row>
    <row r="3076" spans="1:2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9">
        <f t="shared" si="289"/>
        <v>7.333333333333333</v>
      </c>
      <c r="Q3076" t="s">
        <v>8320</v>
      </c>
      <c r="R3076" t="s">
        <v>8360</v>
      </c>
      <c r="S3076" s="10">
        <f t="shared" si="290"/>
        <v>42409.362951388888</v>
      </c>
      <c r="T3076" s="10">
        <f t="shared" si="291"/>
        <v>42439.362951388888</v>
      </c>
      <c r="U3076" s="9">
        <f t="shared" si="292"/>
        <v>30</v>
      </c>
      <c r="V3076">
        <f>D3076*VLOOKUP(H3076,CURR,2)</f>
        <v>28249.999999999996</v>
      </c>
      <c r="W3076">
        <f>E3076*VLOOKUP(H3076,CURR,2)</f>
        <v>24.86</v>
      </c>
      <c r="X3076" s="11">
        <f t="shared" si="293"/>
        <v>8.8000000000000014E-4</v>
      </c>
    </row>
    <row r="3077" spans="1:2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9">
        <f t="shared" si="289"/>
        <v>64.8</v>
      </c>
      <c r="Q3077" t="s">
        <v>8320</v>
      </c>
      <c r="R3077" t="s">
        <v>8360</v>
      </c>
      <c r="S3077" s="10">
        <f t="shared" si="290"/>
        <v>42550.89398148148</v>
      </c>
      <c r="T3077" s="10">
        <f t="shared" si="291"/>
        <v>42600.89398148148</v>
      </c>
      <c r="U3077" s="9">
        <f t="shared" si="292"/>
        <v>50</v>
      </c>
      <c r="V3077">
        <f>D3077*VLOOKUP(H3077,CURR,2)</f>
        <v>15000</v>
      </c>
      <c r="W3077">
        <f>E3077*VLOOKUP(H3077,CURR,2)</f>
        <v>1296</v>
      </c>
      <c r="X3077" s="11">
        <f t="shared" si="293"/>
        <v>8.6400000000000005E-2</v>
      </c>
    </row>
    <row r="3078" spans="1:2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9">
        <f t="shared" si="289"/>
        <v>30.12</v>
      </c>
      <c r="Q3078" t="s">
        <v>8320</v>
      </c>
      <c r="R3078" t="s">
        <v>8360</v>
      </c>
      <c r="S3078" s="10">
        <f t="shared" si="290"/>
        <v>42226.443553240737</v>
      </c>
      <c r="T3078" s="10">
        <f t="shared" si="291"/>
        <v>42286.443553240737</v>
      </c>
      <c r="U3078" s="9">
        <f t="shared" si="292"/>
        <v>60</v>
      </c>
      <c r="V3078">
        <f>D3078*VLOOKUP(H3078,CURR,2)</f>
        <v>10000</v>
      </c>
      <c r="W3078">
        <f>E3078*VLOOKUP(H3078,CURR,2)</f>
        <v>1506</v>
      </c>
      <c r="X3078" s="11">
        <f t="shared" si="293"/>
        <v>0.15060000000000001</v>
      </c>
    </row>
    <row r="3079" spans="1:2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9">
        <f t="shared" si="289"/>
        <v>52.5</v>
      </c>
      <c r="Q3079" t="s">
        <v>8320</v>
      </c>
      <c r="R3079" t="s">
        <v>8360</v>
      </c>
      <c r="S3079" s="10">
        <f t="shared" si="290"/>
        <v>42766.74858796296</v>
      </c>
      <c r="T3079" s="10">
        <f t="shared" si="291"/>
        <v>42796.74858796296</v>
      </c>
      <c r="U3079" s="9">
        <f t="shared" si="292"/>
        <v>30</v>
      </c>
      <c r="V3079">
        <f>D3079*VLOOKUP(H3079,CURR,2)</f>
        <v>16720</v>
      </c>
      <c r="W3079">
        <f>E3079*VLOOKUP(H3079,CURR,2)</f>
        <v>79.8</v>
      </c>
      <c r="X3079" s="11">
        <f t="shared" si="293"/>
        <v>4.7727272727272722E-3</v>
      </c>
    </row>
    <row r="3080" spans="1:2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9">
        <f t="shared" si="289"/>
        <v>23.666666666666668</v>
      </c>
      <c r="Q3080" t="s">
        <v>8320</v>
      </c>
      <c r="R3080" t="s">
        <v>8360</v>
      </c>
      <c r="S3080" s="10">
        <f t="shared" si="290"/>
        <v>42030.930497685178</v>
      </c>
      <c r="T3080" s="10">
        <f t="shared" si="291"/>
        <v>42060.930497685178</v>
      </c>
      <c r="U3080" s="9">
        <f t="shared" si="292"/>
        <v>30</v>
      </c>
      <c r="V3080">
        <f>D3080*VLOOKUP(H3080,CURR,2)</f>
        <v>60000</v>
      </c>
      <c r="W3080">
        <f>E3080*VLOOKUP(H3080,CURR,2)</f>
        <v>71</v>
      </c>
      <c r="X3080" s="11">
        <f t="shared" si="293"/>
        <v>1.1833333333333333E-3</v>
      </c>
    </row>
    <row r="3081" spans="1:2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9">
        <f t="shared" si="289"/>
        <v>415.77777777777777</v>
      </c>
      <c r="Q3081" t="s">
        <v>8320</v>
      </c>
      <c r="R3081" t="s">
        <v>8360</v>
      </c>
      <c r="S3081" s="10">
        <f t="shared" si="290"/>
        <v>42055.50503472222</v>
      </c>
      <c r="T3081" s="10">
        <f t="shared" si="291"/>
        <v>42085.463368055549</v>
      </c>
      <c r="U3081" s="9">
        <f t="shared" si="292"/>
        <v>29</v>
      </c>
      <c r="V3081">
        <f>D3081*VLOOKUP(H3081,CURR,2)</f>
        <v>1333666</v>
      </c>
      <c r="W3081">
        <f>E3081*VLOOKUP(H3081,CURR,2)</f>
        <v>11226</v>
      </c>
      <c r="X3081" s="11">
        <f t="shared" si="293"/>
        <v>8.4173998587352451E-3</v>
      </c>
    </row>
    <row r="3082" spans="1:2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9">
        <f t="shared" si="289"/>
        <v>53.714285714285715</v>
      </c>
      <c r="Q3082" t="s">
        <v>8320</v>
      </c>
      <c r="R3082" t="s">
        <v>8360</v>
      </c>
      <c r="S3082" s="10">
        <f t="shared" si="290"/>
        <v>41939.8199537037</v>
      </c>
      <c r="T3082" s="10">
        <f t="shared" si="291"/>
        <v>41999.861620370364</v>
      </c>
      <c r="U3082" s="9">
        <f t="shared" si="292"/>
        <v>60</v>
      </c>
      <c r="V3082">
        <f>D3082*VLOOKUP(H3082,CURR,2)</f>
        <v>2000000</v>
      </c>
      <c r="W3082">
        <f>E3082*VLOOKUP(H3082,CURR,2)</f>
        <v>376</v>
      </c>
      <c r="X3082" s="11">
        <f t="shared" si="293"/>
        <v>1.8799999999999999E-4</v>
      </c>
    </row>
    <row r="3083" spans="1:2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9">
        <f t="shared" si="289"/>
        <v>420.6</v>
      </c>
      <c r="Q3083" t="s">
        <v>8320</v>
      </c>
      <c r="R3083" t="s">
        <v>8360</v>
      </c>
      <c r="S3083" s="10">
        <f t="shared" si="290"/>
        <v>42236.973275462959</v>
      </c>
      <c r="T3083" s="10">
        <f t="shared" si="291"/>
        <v>42266.973275462959</v>
      </c>
      <c r="U3083" s="9">
        <f t="shared" si="292"/>
        <v>30</v>
      </c>
      <c r="V3083">
        <f>D3083*VLOOKUP(H3083,CURR,2)</f>
        <v>1000000</v>
      </c>
      <c r="W3083">
        <f>E3083*VLOOKUP(H3083,CURR,2)</f>
        <v>2103</v>
      </c>
      <c r="X3083" s="11">
        <f t="shared" si="293"/>
        <v>2.1029999999999998E-3</v>
      </c>
    </row>
    <row r="3084" spans="1:2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 t="e">
        <f t="shared" si="289"/>
        <v>#DIV/0!</v>
      </c>
      <c r="Q3084" t="s">
        <v>8320</v>
      </c>
      <c r="R3084" t="s">
        <v>8360</v>
      </c>
      <c r="S3084" s="10">
        <f t="shared" si="290"/>
        <v>42293.714652777773</v>
      </c>
      <c r="T3084" s="10">
        <f t="shared" si="291"/>
        <v>42323.756319444445</v>
      </c>
      <c r="U3084" s="9">
        <f t="shared" si="292"/>
        <v>30</v>
      </c>
      <c r="V3084">
        <f>D3084*VLOOKUP(H3084,CURR,2)</f>
        <v>9000</v>
      </c>
      <c r="W3084">
        <f>E3084*VLOOKUP(H3084,CURR,2)</f>
        <v>0</v>
      </c>
      <c r="X3084" s="11">
        <f t="shared" si="293"/>
        <v>0</v>
      </c>
    </row>
    <row r="3085" spans="1:2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9">
        <f t="shared" si="289"/>
        <v>18.666666666666668</v>
      </c>
      <c r="Q3085" t="s">
        <v>8320</v>
      </c>
      <c r="R3085" t="s">
        <v>8360</v>
      </c>
      <c r="S3085" s="10">
        <f t="shared" si="290"/>
        <v>41853.355069444442</v>
      </c>
      <c r="T3085" s="10">
        <f t="shared" si="291"/>
        <v>41883</v>
      </c>
      <c r="U3085" s="9">
        <f t="shared" si="292"/>
        <v>29</v>
      </c>
      <c r="V3085">
        <f>D3085*VLOOKUP(H3085,CURR,2)</f>
        <v>20000</v>
      </c>
      <c r="W3085">
        <f>E3085*VLOOKUP(H3085,CURR,2)</f>
        <v>56</v>
      </c>
      <c r="X3085" s="11">
        <f t="shared" si="293"/>
        <v>2.8E-3</v>
      </c>
    </row>
    <row r="3086" spans="1:2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9">
        <f t="shared" si="289"/>
        <v>78.333333333333329</v>
      </c>
      <c r="Q3086" t="s">
        <v>8320</v>
      </c>
      <c r="R3086" t="s">
        <v>8360</v>
      </c>
      <c r="S3086" s="10">
        <f t="shared" si="290"/>
        <v>42100.515405092585</v>
      </c>
      <c r="T3086" s="10">
        <f t="shared" si="291"/>
        <v>42129.574999999997</v>
      </c>
      <c r="U3086" s="9">
        <f t="shared" si="292"/>
        <v>29</v>
      </c>
      <c r="V3086">
        <f>D3086*VLOOKUP(H3086,CURR,2)</f>
        <v>4059</v>
      </c>
      <c r="W3086">
        <f>E3086*VLOOKUP(H3086,CURR,2)</f>
        <v>470</v>
      </c>
      <c r="X3086" s="11">
        <f t="shared" si="293"/>
        <v>0.11579206701157921</v>
      </c>
    </row>
    <row r="3087" spans="1:2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9">
        <f t="shared" si="289"/>
        <v>67.777777777777771</v>
      </c>
      <c r="Q3087" t="s">
        <v>8320</v>
      </c>
      <c r="R3087" t="s">
        <v>8360</v>
      </c>
      <c r="S3087" s="10">
        <f t="shared" si="290"/>
        <v>42246.675451388888</v>
      </c>
      <c r="T3087" s="10">
        <f t="shared" si="291"/>
        <v>42276.675451388888</v>
      </c>
      <c r="U3087" s="9">
        <f t="shared" si="292"/>
        <v>30</v>
      </c>
      <c r="V3087">
        <f>D3087*VLOOKUP(H3087,CURR,2)</f>
        <v>25000</v>
      </c>
      <c r="W3087">
        <f>E3087*VLOOKUP(H3087,CURR,2)</f>
        <v>610</v>
      </c>
      <c r="X3087" s="11">
        <f t="shared" si="293"/>
        <v>2.4400000000000002E-2</v>
      </c>
    </row>
    <row r="3088" spans="1:2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9">
        <f t="shared" si="289"/>
        <v>16.666666666666668</v>
      </c>
      <c r="Q3088" t="s">
        <v>8320</v>
      </c>
      <c r="R3088" t="s">
        <v>8360</v>
      </c>
      <c r="S3088" s="10">
        <f t="shared" si="290"/>
        <v>42173.462488425925</v>
      </c>
      <c r="T3088" s="10">
        <f t="shared" si="291"/>
        <v>42233.462488425925</v>
      </c>
      <c r="U3088" s="9">
        <f t="shared" si="292"/>
        <v>60</v>
      </c>
      <c r="V3088">
        <f>D3088*VLOOKUP(H3088,CURR,2)</f>
        <v>22599.999999999996</v>
      </c>
      <c r="W3088">
        <f>E3088*VLOOKUP(H3088,CURR,2)</f>
        <v>56.499999999999993</v>
      </c>
      <c r="X3088" s="11">
        <f t="shared" si="293"/>
        <v>2.5000000000000001E-3</v>
      </c>
    </row>
    <row r="3089" spans="1:2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9">
        <f t="shared" si="289"/>
        <v>62.5</v>
      </c>
      <c r="Q3089" t="s">
        <v>8320</v>
      </c>
      <c r="R3089" t="s">
        <v>8360</v>
      </c>
      <c r="S3089" s="10">
        <f t="shared" si="290"/>
        <v>42664.942013888889</v>
      </c>
      <c r="T3089" s="10">
        <f t="shared" si="291"/>
        <v>42724.983680555553</v>
      </c>
      <c r="U3089" s="9">
        <f t="shared" si="292"/>
        <v>60</v>
      </c>
      <c r="V3089">
        <f>D3089*VLOOKUP(H3089,CURR,2)</f>
        <v>20000</v>
      </c>
      <c r="W3089">
        <f>E3089*VLOOKUP(H3089,CURR,2)</f>
        <v>125</v>
      </c>
      <c r="X3089" s="11">
        <f t="shared" si="293"/>
        <v>6.2500000000000003E-3</v>
      </c>
    </row>
    <row r="3090" spans="1:2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9">
        <f t="shared" si="289"/>
        <v>42</v>
      </c>
      <c r="Q3090" t="s">
        <v>8320</v>
      </c>
      <c r="R3090" t="s">
        <v>8360</v>
      </c>
      <c r="S3090" s="10">
        <f t="shared" si="290"/>
        <v>41981.363969907405</v>
      </c>
      <c r="T3090" s="10">
        <f t="shared" si="291"/>
        <v>42012.361805555549</v>
      </c>
      <c r="U3090" s="9">
        <f t="shared" si="292"/>
        <v>30</v>
      </c>
      <c r="V3090">
        <f>D3090*VLOOKUP(H3090,CURR,2)</f>
        <v>65000</v>
      </c>
      <c r="W3090">
        <f>E3090*VLOOKUP(H3090,CURR,2)</f>
        <v>126</v>
      </c>
      <c r="X3090" s="11">
        <f t="shared" si="293"/>
        <v>1.9384615384615384E-3</v>
      </c>
    </row>
    <row r="3091" spans="1:2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9">
        <f t="shared" si="289"/>
        <v>130.0888888888889</v>
      </c>
      <c r="Q3091" t="s">
        <v>8320</v>
      </c>
      <c r="R3091" t="s">
        <v>8360</v>
      </c>
      <c r="S3091" s="10">
        <f t="shared" si="290"/>
        <v>42528.334293981483</v>
      </c>
      <c r="T3091" s="10">
        <f t="shared" si="291"/>
        <v>42559.874305555553</v>
      </c>
      <c r="U3091" s="9">
        <f t="shared" si="292"/>
        <v>31</v>
      </c>
      <c r="V3091">
        <f>D3091*VLOOKUP(H3091,CURR,2)</f>
        <v>25000</v>
      </c>
      <c r="W3091">
        <f>E3091*VLOOKUP(H3091,CURR,2)</f>
        <v>5854</v>
      </c>
      <c r="X3091" s="11">
        <f t="shared" si="293"/>
        <v>0.23416000000000001</v>
      </c>
    </row>
    <row r="3092" spans="1:2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9">
        <f t="shared" si="289"/>
        <v>1270.2222222222222</v>
      </c>
      <c r="Q3092" t="s">
        <v>8320</v>
      </c>
      <c r="R3092" t="s">
        <v>8360</v>
      </c>
      <c r="S3092" s="10">
        <f t="shared" si="290"/>
        <v>42065.610474537032</v>
      </c>
      <c r="T3092" s="10">
        <f t="shared" si="291"/>
        <v>42125.568807870368</v>
      </c>
      <c r="U3092" s="9">
        <f t="shared" si="292"/>
        <v>59</v>
      </c>
      <c r="V3092">
        <f>D3092*VLOOKUP(H3092,CURR,2)</f>
        <v>225000</v>
      </c>
      <c r="W3092">
        <f>E3092*VLOOKUP(H3092,CURR,2)</f>
        <v>11432</v>
      </c>
      <c r="X3092" s="11">
        <f t="shared" si="293"/>
        <v>5.080888888888889E-2</v>
      </c>
    </row>
    <row r="3093" spans="1:2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9">
        <f t="shared" si="289"/>
        <v>88.444444444444443</v>
      </c>
      <c r="Q3093" t="s">
        <v>8320</v>
      </c>
      <c r="R3093" t="s">
        <v>8360</v>
      </c>
      <c r="S3093" s="10">
        <f t="shared" si="290"/>
        <v>42566.740081018514</v>
      </c>
      <c r="T3093" s="10">
        <f t="shared" si="291"/>
        <v>42596.740081018514</v>
      </c>
      <c r="U3093" s="9">
        <f t="shared" si="292"/>
        <v>30</v>
      </c>
      <c r="V3093">
        <f>D3093*VLOOKUP(H3093,CURR,2)</f>
        <v>5000</v>
      </c>
      <c r="W3093">
        <f>E3093*VLOOKUP(H3093,CURR,2)</f>
        <v>796</v>
      </c>
      <c r="X3093" s="11">
        <f t="shared" si="293"/>
        <v>0.15920000000000001</v>
      </c>
    </row>
    <row r="3094" spans="1:2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9">
        <f t="shared" si="289"/>
        <v>56.342380952380957</v>
      </c>
      <c r="Q3094" t="s">
        <v>8320</v>
      </c>
      <c r="R3094" t="s">
        <v>8360</v>
      </c>
      <c r="S3094" s="10">
        <f t="shared" si="290"/>
        <v>42255.41101851852</v>
      </c>
      <c r="T3094" s="10">
        <f t="shared" si="291"/>
        <v>42292.708333333336</v>
      </c>
      <c r="U3094" s="9">
        <f t="shared" si="292"/>
        <v>37</v>
      </c>
      <c r="V3094">
        <f>D3094*VLOOKUP(H3094,CURR,2)</f>
        <v>100000</v>
      </c>
      <c r="W3094">
        <f>E3094*VLOOKUP(H3094,CURR,2)</f>
        <v>1183.19</v>
      </c>
      <c r="X3094" s="11">
        <f t="shared" si="293"/>
        <v>1.1831900000000001E-2</v>
      </c>
    </row>
    <row r="3095" spans="1:2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9">
        <f t="shared" si="289"/>
        <v>53.529411764705884</v>
      </c>
      <c r="Q3095" t="s">
        <v>8320</v>
      </c>
      <c r="R3095" t="s">
        <v>8360</v>
      </c>
      <c r="S3095" s="10">
        <f t="shared" si="290"/>
        <v>41760.700706018521</v>
      </c>
      <c r="T3095" s="10">
        <f t="shared" si="291"/>
        <v>41790.957638888889</v>
      </c>
      <c r="U3095" s="9">
        <f t="shared" si="292"/>
        <v>30</v>
      </c>
      <c r="V3095">
        <f>D3095*VLOOKUP(H3095,CURR,2)</f>
        <v>3040</v>
      </c>
      <c r="W3095">
        <f>E3095*VLOOKUP(H3095,CURR,2)</f>
        <v>691.6</v>
      </c>
      <c r="X3095" s="11">
        <f t="shared" si="293"/>
        <v>0.22750000000000001</v>
      </c>
    </row>
    <row r="3096" spans="1:2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9">
        <f t="shared" si="289"/>
        <v>25</v>
      </c>
      <c r="Q3096" t="s">
        <v>8320</v>
      </c>
      <c r="R3096" t="s">
        <v>8360</v>
      </c>
      <c r="S3096" s="10">
        <f t="shared" si="290"/>
        <v>42207.587453703702</v>
      </c>
      <c r="T3096" s="10">
        <f t="shared" si="291"/>
        <v>42267.587453703702</v>
      </c>
      <c r="U3096" s="9">
        <f t="shared" si="292"/>
        <v>60</v>
      </c>
      <c r="V3096">
        <f>D3096*VLOOKUP(H3096,CURR,2)</f>
        <v>100000</v>
      </c>
      <c r="W3096">
        <f>E3096*VLOOKUP(H3096,CURR,2)</f>
        <v>25</v>
      </c>
      <c r="X3096" s="11">
        <f t="shared" si="293"/>
        <v>2.5000000000000001E-4</v>
      </c>
    </row>
    <row r="3097" spans="1:2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9">
        <f t="shared" si="289"/>
        <v>50</v>
      </c>
      <c r="Q3097" t="s">
        <v>8320</v>
      </c>
      <c r="R3097" t="s">
        <v>8360</v>
      </c>
      <c r="S3097" s="10">
        <f t="shared" si="290"/>
        <v>42522.81689814815</v>
      </c>
      <c r="T3097" s="10">
        <f t="shared" si="291"/>
        <v>42582.81689814815</v>
      </c>
      <c r="U3097" s="9">
        <f t="shared" si="292"/>
        <v>60</v>
      </c>
      <c r="V3097">
        <f>D3097*VLOOKUP(H3097,CURR,2)</f>
        <v>14920</v>
      </c>
      <c r="W3097">
        <f>E3097*VLOOKUP(H3097,CURR,2)</f>
        <v>50</v>
      </c>
      <c r="X3097" s="11">
        <f t="shared" si="293"/>
        <v>3.351206434316354E-3</v>
      </c>
    </row>
    <row r="3098" spans="1:2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9">
        <f t="shared" si="289"/>
        <v>56.785714285714285</v>
      </c>
      <c r="Q3098" t="s">
        <v>8320</v>
      </c>
      <c r="R3098" t="s">
        <v>8360</v>
      </c>
      <c r="S3098" s="10">
        <f t="shared" si="290"/>
        <v>42114.617199074077</v>
      </c>
      <c r="T3098" s="10">
        <f t="shared" si="291"/>
        <v>42144.617199074077</v>
      </c>
      <c r="U3098" s="9">
        <f t="shared" si="292"/>
        <v>30</v>
      </c>
      <c r="V3098">
        <f>D3098*VLOOKUP(H3098,CURR,2)</f>
        <v>20000</v>
      </c>
      <c r="W3098">
        <f>E3098*VLOOKUP(H3098,CURR,2)</f>
        <v>795</v>
      </c>
      <c r="X3098" s="11">
        <f t="shared" si="293"/>
        <v>3.9750000000000001E-2</v>
      </c>
    </row>
    <row r="3099" spans="1:2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9">
        <f t="shared" si="289"/>
        <v>40.833333333333336</v>
      </c>
      <c r="Q3099" t="s">
        <v>8320</v>
      </c>
      <c r="R3099" t="s">
        <v>8360</v>
      </c>
      <c r="S3099" s="10">
        <f t="shared" si="290"/>
        <v>42629.29515046296</v>
      </c>
      <c r="T3099" s="10">
        <f t="shared" si="291"/>
        <v>42650.374999999993</v>
      </c>
      <c r="U3099" s="9">
        <f t="shared" si="292"/>
        <v>21</v>
      </c>
      <c r="V3099">
        <f>D3099*VLOOKUP(H3099,CURR,2)</f>
        <v>12800</v>
      </c>
      <c r="W3099">
        <f>E3099*VLOOKUP(H3099,CURR,2)</f>
        <v>2195.2000000000003</v>
      </c>
      <c r="X3099" s="11">
        <f t="shared" si="293"/>
        <v>0.17150000000000001</v>
      </c>
    </row>
    <row r="3100" spans="1:2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9">
        <f t="shared" si="289"/>
        <v>65.111111111111114</v>
      </c>
      <c r="Q3100" t="s">
        <v>8320</v>
      </c>
      <c r="R3100" t="s">
        <v>8360</v>
      </c>
      <c r="S3100" s="10">
        <f t="shared" si="290"/>
        <v>42359.58390046296</v>
      </c>
      <c r="T3100" s="10">
        <f t="shared" si="291"/>
        <v>42407.803472222215</v>
      </c>
      <c r="U3100" s="9">
        <f t="shared" si="292"/>
        <v>48</v>
      </c>
      <c r="V3100">
        <f>D3100*VLOOKUP(H3100,CURR,2)</f>
        <v>48725</v>
      </c>
      <c r="W3100">
        <f>E3100*VLOOKUP(H3100,CURR,2)</f>
        <v>1758</v>
      </c>
      <c r="X3100" s="11">
        <f t="shared" si="293"/>
        <v>3.608004104669061E-2</v>
      </c>
    </row>
    <row r="3101" spans="1:2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9">
        <f t="shared" si="289"/>
        <v>55.6</v>
      </c>
      <c r="Q3101" t="s">
        <v>8320</v>
      </c>
      <c r="R3101" t="s">
        <v>8360</v>
      </c>
      <c r="S3101" s="10">
        <f t="shared" si="290"/>
        <v>42381.981377314813</v>
      </c>
      <c r="T3101" s="10">
        <f t="shared" si="291"/>
        <v>42411.981377314813</v>
      </c>
      <c r="U3101" s="9">
        <f t="shared" si="292"/>
        <v>30</v>
      </c>
      <c r="V3101">
        <f>D3101*VLOOKUP(H3101,CURR,2)</f>
        <v>2000</v>
      </c>
      <c r="W3101">
        <f>E3101*VLOOKUP(H3101,CURR,2)</f>
        <v>278</v>
      </c>
      <c r="X3101" s="11">
        <f t="shared" si="293"/>
        <v>0.13900000000000001</v>
      </c>
    </row>
    <row r="3102" spans="1:2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9">
        <f t="shared" si="289"/>
        <v>140.53846153846155</v>
      </c>
      <c r="Q3102" t="s">
        <v>8320</v>
      </c>
      <c r="R3102" t="s">
        <v>8360</v>
      </c>
      <c r="S3102" s="10">
        <f t="shared" si="290"/>
        <v>41902.4140625</v>
      </c>
      <c r="T3102" s="10">
        <f t="shared" si="291"/>
        <v>41932.4140625</v>
      </c>
      <c r="U3102" s="9">
        <f t="shared" si="292"/>
        <v>30</v>
      </c>
      <c r="V3102">
        <f>D3102*VLOOKUP(H3102,CURR,2)</f>
        <v>12000</v>
      </c>
      <c r="W3102">
        <f>E3102*VLOOKUP(H3102,CURR,2)</f>
        <v>1827</v>
      </c>
      <c r="X3102" s="11">
        <f t="shared" si="293"/>
        <v>0.15225</v>
      </c>
    </row>
    <row r="3103" spans="1:2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9">
        <f t="shared" si="289"/>
        <v>25</v>
      </c>
      <c r="Q3103" t="s">
        <v>8320</v>
      </c>
      <c r="R3103" t="s">
        <v>8360</v>
      </c>
      <c r="S3103" s="10">
        <f t="shared" si="290"/>
        <v>42171.175196759257</v>
      </c>
      <c r="T3103" s="10">
        <f t="shared" si="291"/>
        <v>42201.12222222222</v>
      </c>
      <c r="U3103" s="9">
        <f t="shared" si="292"/>
        <v>29</v>
      </c>
      <c r="V3103">
        <f>D3103*VLOOKUP(H3103,CURR,2)</f>
        <v>2824.9999999999995</v>
      </c>
      <c r="W3103">
        <f>E3103*VLOOKUP(H3103,CURR,2)</f>
        <v>338.99999999999994</v>
      </c>
      <c r="X3103" s="11">
        <f t="shared" si="293"/>
        <v>0.12</v>
      </c>
    </row>
    <row r="3104" spans="1:2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9">
        <f t="shared" si="289"/>
        <v>69.533333333333331</v>
      </c>
      <c r="Q3104" t="s">
        <v>8320</v>
      </c>
      <c r="R3104" t="s">
        <v>8360</v>
      </c>
      <c r="S3104" s="10">
        <f t="shared" si="290"/>
        <v>42555.132152777776</v>
      </c>
      <c r="T3104" s="10">
        <f t="shared" si="291"/>
        <v>42605.132152777776</v>
      </c>
      <c r="U3104" s="9">
        <f t="shared" si="292"/>
        <v>50</v>
      </c>
      <c r="V3104">
        <f>D3104*VLOOKUP(H3104,CURR,2)</f>
        <v>20480</v>
      </c>
      <c r="W3104">
        <f>E3104*VLOOKUP(H3104,CURR,2)</f>
        <v>8010.24</v>
      </c>
      <c r="X3104" s="11">
        <f t="shared" si="293"/>
        <v>0.391125</v>
      </c>
    </row>
    <row r="3105" spans="1:2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9">
        <f t="shared" si="289"/>
        <v>5.5</v>
      </c>
      <c r="Q3105" t="s">
        <v>8320</v>
      </c>
      <c r="R3105" t="s">
        <v>8360</v>
      </c>
      <c r="S3105" s="10">
        <f t="shared" si="290"/>
        <v>42106.94798611111</v>
      </c>
      <c r="T3105" s="10">
        <f t="shared" si="291"/>
        <v>42166.94798611111</v>
      </c>
      <c r="U3105" s="9">
        <f t="shared" si="292"/>
        <v>60</v>
      </c>
      <c r="V3105">
        <f>D3105*VLOOKUP(H3105,CURR,2)</f>
        <v>4100</v>
      </c>
      <c r="W3105">
        <f>E3105*VLOOKUP(H3105,CURR,2)</f>
        <v>11</v>
      </c>
      <c r="X3105" s="11">
        <f t="shared" si="293"/>
        <v>2.6829268292682929E-3</v>
      </c>
    </row>
    <row r="3106" spans="1:2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9">
        <f t="shared" si="289"/>
        <v>237</v>
      </c>
      <c r="Q3106" t="s">
        <v>8320</v>
      </c>
      <c r="R3106" t="s">
        <v>8360</v>
      </c>
      <c r="S3106" s="10">
        <f t="shared" si="290"/>
        <v>42006.70035879629</v>
      </c>
      <c r="T3106" s="10">
        <f t="shared" si="291"/>
        <v>42037.874999999993</v>
      </c>
      <c r="U3106" s="9">
        <f t="shared" si="292"/>
        <v>31</v>
      </c>
      <c r="V3106">
        <f>D3106*VLOOKUP(H3106,CURR,2)</f>
        <v>2880</v>
      </c>
      <c r="W3106">
        <f>E3106*VLOOKUP(H3106,CURR,2)</f>
        <v>853.19999999999993</v>
      </c>
      <c r="X3106" s="11">
        <f t="shared" si="293"/>
        <v>0.29624999999999996</v>
      </c>
    </row>
    <row r="3107" spans="1:2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9">
        <f t="shared" si="289"/>
        <v>79.870967741935488</v>
      </c>
      <c r="Q3107" t="s">
        <v>8320</v>
      </c>
      <c r="R3107" t="s">
        <v>8360</v>
      </c>
      <c r="S3107" s="10">
        <f t="shared" si="290"/>
        <v>41876.510601851849</v>
      </c>
      <c r="T3107" s="10">
        <f t="shared" si="291"/>
        <v>41931</v>
      </c>
      <c r="U3107" s="9">
        <f t="shared" si="292"/>
        <v>54</v>
      </c>
      <c r="V3107">
        <f>D3107*VLOOKUP(H3107,CURR,2)</f>
        <v>5845</v>
      </c>
      <c r="W3107">
        <f>E3107*VLOOKUP(H3107,CURR,2)</f>
        <v>2476</v>
      </c>
      <c r="X3107" s="11">
        <f t="shared" si="293"/>
        <v>0.4236099230111206</v>
      </c>
    </row>
    <row r="3108" spans="1:2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9">
        <f t="shared" si="289"/>
        <v>10.25</v>
      </c>
      <c r="Q3108" t="s">
        <v>8320</v>
      </c>
      <c r="R3108" t="s">
        <v>8360</v>
      </c>
      <c r="S3108" s="10">
        <f t="shared" si="290"/>
        <v>42241.220787037033</v>
      </c>
      <c r="T3108" s="10">
        <f t="shared" si="291"/>
        <v>42263.708333333336</v>
      </c>
      <c r="U3108" s="9">
        <f t="shared" si="292"/>
        <v>22</v>
      </c>
      <c r="V3108">
        <f>D3108*VLOOKUP(H3108,CURR,2)</f>
        <v>1280</v>
      </c>
      <c r="W3108">
        <f>E3108*VLOOKUP(H3108,CURR,2)</f>
        <v>52.480000000000004</v>
      </c>
      <c r="X3108" s="11">
        <f t="shared" si="293"/>
        <v>4.1000000000000002E-2</v>
      </c>
    </row>
    <row r="3109" spans="1:2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9">
        <f t="shared" si="289"/>
        <v>272.58620689655174</v>
      </c>
      <c r="Q3109" t="s">
        <v>8320</v>
      </c>
      <c r="R3109" t="s">
        <v>8360</v>
      </c>
      <c r="S3109" s="10">
        <f t="shared" si="290"/>
        <v>42128.605914351851</v>
      </c>
      <c r="T3109" s="10">
        <f t="shared" si="291"/>
        <v>42135.605914351851</v>
      </c>
      <c r="U3109" s="9">
        <f t="shared" si="292"/>
        <v>7</v>
      </c>
      <c r="V3109">
        <f>D3109*VLOOKUP(H3109,CURR,2)</f>
        <v>40000</v>
      </c>
      <c r="W3109">
        <f>E3109*VLOOKUP(H3109,CURR,2)</f>
        <v>7905</v>
      </c>
      <c r="X3109" s="11">
        <f t="shared" si="293"/>
        <v>0.197625</v>
      </c>
    </row>
    <row r="3110" spans="1:2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9">
        <f t="shared" si="289"/>
        <v>13</v>
      </c>
      <c r="Q3110" t="s">
        <v>8320</v>
      </c>
      <c r="R3110" t="s">
        <v>8360</v>
      </c>
      <c r="S3110" s="10">
        <f t="shared" si="290"/>
        <v>42062.47215277778</v>
      </c>
      <c r="T3110" s="10">
        <f t="shared" si="291"/>
        <v>42122.430486111109</v>
      </c>
      <c r="U3110" s="9">
        <f t="shared" si="292"/>
        <v>59</v>
      </c>
      <c r="V3110">
        <f>D3110*VLOOKUP(H3110,CURR,2)</f>
        <v>50000</v>
      </c>
      <c r="W3110">
        <f>E3110*VLOOKUP(H3110,CURR,2)</f>
        <v>26</v>
      </c>
      <c r="X3110" s="11">
        <f t="shared" si="293"/>
        <v>5.1999999999999995E-4</v>
      </c>
    </row>
    <row r="3111" spans="1:2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9">
        <f t="shared" si="289"/>
        <v>58.184210526315788</v>
      </c>
      <c r="Q3111" t="s">
        <v>8320</v>
      </c>
      <c r="R3111" t="s">
        <v>8360</v>
      </c>
      <c r="S3111" s="10">
        <f t="shared" si="290"/>
        <v>41843.916782407403</v>
      </c>
      <c r="T3111" s="10">
        <f t="shared" si="291"/>
        <v>41878.916782407403</v>
      </c>
      <c r="U3111" s="9">
        <f t="shared" si="292"/>
        <v>35</v>
      </c>
      <c r="V3111">
        <f>D3111*VLOOKUP(H3111,CURR,2)</f>
        <v>26500</v>
      </c>
      <c r="W3111">
        <f>E3111*VLOOKUP(H3111,CURR,2)</f>
        <v>6633</v>
      </c>
      <c r="X3111" s="11">
        <f t="shared" si="293"/>
        <v>0.25030188679245285</v>
      </c>
    </row>
    <row r="3112" spans="1:2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9">
        <f t="shared" si="289"/>
        <v>10</v>
      </c>
      <c r="Q3112" t="s">
        <v>8320</v>
      </c>
      <c r="R3112" t="s">
        <v>8360</v>
      </c>
      <c r="S3112" s="10">
        <f t="shared" si="290"/>
        <v>42744.823136574072</v>
      </c>
      <c r="T3112" s="10">
        <f t="shared" si="291"/>
        <v>42784.823136574072</v>
      </c>
      <c r="U3112" s="9">
        <f t="shared" si="292"/>
        <v>40</v>
      </c>
      <c r="V3112">
        <f>D3112*VLOOKUP(H3112,CURR,2)</f>
        <v>25000</v>
      </c>
      <c r="W3112">
        <f>E3112*VLOOKUP(H3112,CURR,2)</f>
        <v>10</v>
      </c>
      <c r="X3112" s="11">
        <f t="shared" si="293"/>
        <v>4.0000000000000002E-4</v>
      </c>
    </row>
    <row r="3113" spans="1:2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9">
        <f t="shared" si="289"/>
        <v>70.10526315789474</v>
      </c>
      <c r="Q3113" t="s">
        <v>8320</v>
      </c>
      <c r="R3113" t="s">
        <v>8360</v>
      </c>
      <c r="S3113" s="10">
        <f t="shared" si="290"/>
        <v>41885.386805555558</v>
      </c>
      <c r="T3113" s="10">
        <f t="shared" si="291"/>
        <v>41916.386805555558</v>
      </c>
      <c r="U3113" s="9">
        <f t="shared" si="292"/>
        <v>31</v>
      </c>
      <c r="V3113">
        <f>D3113*VLOOKUP(H3113,CURR,2)</f>
        <v>20000</v>
      </c>
      <c r="W3113">
        <f>E3113*VLOOKUP(H3113,CURR,2)</f>
        <v>5328</v>
      </c>
      <c r="X3113" s="11">
        <f t="shared" si="293"/>
        <v>0.26640000000000003</v>
      </c>
    </row>
    <row r="3114" spans="1:2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9">
        <f t="shared" si="289"/>
        <v>57.888888888888886</v>
      </c>
      <c r="Q3114" t="s">
        <v>8320</v>
      </c>
      <c r="R3114" t="s">
        <v>8360</v>
      </c>
      <c r="S3114" s="10">
        <f t="shared" si="290"/>
        <v>42614.913587962961</v>
      </c>
      <c r="T3114" s="10">
        <f t="shared" si="291"/>
        <v>42674.913587962961</v>
      </c>
      <c r="U3114" s="9">
        <f t="shared" si="292"/>
        <v>60</v>
      </c>
      <c r="V3114">
        <f>D3114*VLOOKUP(H3114,CURR,2)</f>
        <v>11000</v>
      </c>
      <c r="W3114">
        <f>E3114*VLOOKUP(H3114,CURR,2)</f>
        <v>521</v>
      </c>
      <c r="X3114" s="11">
        <f t="shared" si="293"/>
        <v>4.7363636363636365E-2</v>
      </c>
    </row>
    <row r="3115" spans="1:2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9">
        <f t="shared" si="289"/>
        <v>125.27027027027027</v>
      </c>
      <c r="Q3115" t="s">
        <v>8320</v>
      </c>
      <c r="R3115" t="s">
        <v>8360</v>
      </c>
      <c r="S3115" s="10">
        <f t="shared" si="290"/>
        <v>42081.522939814815</v>
      </c>
      <c r="T3115" s="10">
        <f t="shared" si="291"/>
        <v>42111.522939814815</v>
      </c>
      <c r="U3115" s="9">
        <f t="shared" si="292"/>
        <v>30</v>
      </c>
      <c r="V3115">
        <f>D3115*VLOOKUP(H3115,CURR,2)</f>
        <v>109225</v>
      </c>
      <c r="W3115">
        <f>E3115*VLOOKUP(H3115,CURR,2)</f>
        <v>4635</v>
      </c>
      <c r="X3115" s="11">
        <f t="shared" si="293"/>
        <v>4.2435339894712751E-2</v>
      </c>
    </row>
    <row r="3116" spans="1:2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 t="e">
        <f t="shared" si="289"/>
        <v>#DIV/0!</v>
      </c>
      <c r="Q3116" t="s">
        <v>8320</v>
      </c>
      <c r="R3116" t="s">
        <v>8360</v>
      </c>
      <c r="S3116" s="10">
        <f t="shared" si="290"/>
        <v>41843.42418981481</v>
      </c>
      <c r="T3116" s="10">
        <f t="shared" si="291"/>
        <v>41903.42418981481</v>
      </c>
      <c r="U3116" s="9">
        <f t="shared" si="292"/>
        <v>60</v>
      </c>
      <c r="V3116">
        <f>D3116*VLOOKUP(H3116,CURR,2)</f>
        <v>75000</v>
      </c>
      <c r="W3116">
        <f>E3116*VLOOKUP(H3116,CURR,2)</f>
        <v>0</v>
      </c>
      <c r="X3116" s="11">
        <f t="shared" si="293"/>
        <v>0</v>
      </c>
    </row>
    <row r="3117" spans="1:2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9">
        <f t="shared" si="289"/>
        <v>300</v>
      </c>
      <c r="Q3117" t="s">
        <v>8320</v>
      </c>
      <c r="R3117" t="s">
        <v>8360</v>
      </c>
      <c r="S3117" s="10">
        <f t="shared" si="290"/>
        <v>42496.238738425927</v>
      </c>
      <c r="T3117" s="10">
        <f t="shared" si="291"/>
        <v>42526.238738425927</v>
      </c>
      <c r="U3117" s="9">
        <f t="shared" si="292"/>
        <v>30</v>
      </c>
      <c r="V3117">
        <f>D3117*VLOOKUP(H3117,CURR,2)</f>
        <v>1100</v>
      </c>
      <c r="W3117">
        <f>E3117*VLOOKUP(H3117,CURR,2)</f>
        <v>33</v>
      </c>
      <c r="X3117" s="11">
        <f t="shared" si="293"/>
        <v>0.03</v>
      </c>
    </row>
    <row r="3118" spans="1:2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9">
        <f t="shared" si="289"/>
        <v>43</v>
      </c>
      <c r="Q3118" t="s">
        <v>8320</v>
      </c>
      <c r="R3118" t="s">
        <v>8360</v>
      </c>
      <c r="S3118" s="10">
        <f t="shared" si="290"/>
        <v>42081.30700231481</v>
      </c>
      <c r="T3118" s="10">
        <f t="shared" si="291"/>
        <v>42095.30700231481</v>
      </c>
      <c r="U3118" s="9">
        <f t="shared" si="292"/>
        <v>14</v>
      </c>
      <c r="V3118">
        <f>D3118*VLOOKUP(H3118,CURR,2)</f>
        <v>750</v>
      </c>
      <c r="W3118">
        <f>E3118*VLOOKUP(H3118,CURR,2)</f>
        <v>430</v>
      </c>
      <c r="X3118" s="11">
        <f t="shared" si="293"/>
        <v>0.57333333333333336</v>
      </c>
    </row>
    <row r="3119" spans="1:2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9">
        <f t="shared" si="289"/>
        <v>1</v>
      </c>
      <c r="Q3119" t="s">
        <v>8320</v>
      </c>
      <c r="R3119" t="s">
        <v>8360</v>
      </c>
      <c r="S3119" s="10">
        <f t="shared" si="290"/>
        <v>42509.166203703702</v>
      </c>
      <c r="T3119" s="10">
        <f t="shared" si="291"/>
        <v>42517.341666666667</v>
      </c>
      <c r="U3119" s="9">
        <f t="shared" si="292"/>
        <v>8</v>
      </c>
      <c r="V3119">
        <f>D3119*VLOOKUP(H3119,CURR,2)</f>
        <v>1280</v>
      </c>
      <c r="W3119">
        <f>E3119*VLOOKUP(H3119,CURR,2)</f>
        <v>1.28</v>
      </c>
      <c r="X3119" s="11">
        <f t="shared" si="293"/>
        <v>1E-3</v>
      </c>
    </row>
    <row r="3120" spans="1:2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9">
        <f t="shared" si="289"/>
        <v>775</v>
      </c>
      <c r="Q3120" t="s">
        <v>8320</v>
      </c>
      <c r="R3120" t="s">
        <v>8360</v>
      </c>
      <c r="S3120" s="10">
        <f t="shared" si="290"/>
        <v>42534.441238425927</v>
      </c>
      <c r="T3120" s="10">
        <f t="shared" si="291"/>
        <v>42553.441238425927</v>
      </c>
      <c r="U3120" s="9">
        <f t="shared" si="292"/>
        <v>19</v>
      </c>
      <c r="V3120">
        <f>D3120*VLOOKUP(H3120,CURR,2)</f>
        <v>55000</v>
      </c>
      <c r="W3120">
        <f>E3120*VLOOKUP(H3120,CURR,2)</f>
        <v>170.5</v>
      </c>
      <c r="X3120" s="11">
        <f t="shared" si="293"/>
        <v>3.0999999999999999E-3</v>
      </c>
    </row>
    <row r="3121" spans="1:2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9">
        <f t="shared" si="289"/>
        <v>5</v>
      </c>
      <c r="Q3121" t="s">
        <v>8320</v>
      </c>
      <c r="R3121" t="s">
        <v>8360</v>
      </c>
      <c r="S3121" s="10">
        <f t="shared" si="290"/>
        <v>42059.837175925924</v>
      </c>
      <c r="T3121" s="10">
        <f t="shared" si="291"/>
        <v>42089.795509259253</v>
      </c>
      <c r="U3121" s="9">
        <f t="shared" si="292"/>
        <v>29</v>
      </c>
      <c r="V3121">
        <f>D3121*VLOOKUP(H3121,CURR,2)</f>
        <v>10000</v>
      </c>
      <c r="W3121">
        <f>E3121*VLOOKUP(H3121,CURR,2)</f>
        <v>5</v>
      </c>
      <c r="X3121" s="11">
        <f t="shared" si="293"/>
        <v>5.0000000000000001E-4</v>
      </c>
    </row>
    <row r="3122" spans="1:2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9">
        <f t="shared" si="289"/>
        <v>12.8</v>
      </c>
      <c r="Q3122" t="s">
        <v>8320</v>
      </c>
      <c r="R3122" t="s">
        <v>8360</v>
      </c>
      <c r="S3122" s="10">
        <f t="shared" si="290"/>
        <v>42435.733749999992</v>
      </c>
      <c r="T3122" s="10">
        <f t="shared" si="291"/>
        <v>42495.692083333335</v>
      </c>
      <c r="U3122" s="9">
        <f t="shared" si="292"/>
        <v>59</v>
      </c>
      <c r="V3122">
        <f>D3122*VLOOKUP(H3122,CURR,2)</f>
        <v>1468999.9999999998</v>
      </c>
      <c r="W3122">
        <f>E3122*VLOOKUP(H3122,CURR,2)</f>
        <v>144.63999999999999</v>
      </c>
      <c r="X3122" s="11">
        <f t="shared" si="293"/>
        <v>9.8461538461538464E-5</v>
      </c>
    </row>
    <row r="3123" spans="1:2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9">
        <f t="shared" si="289"/>
        <v>10</v>
      </c>
      <c r="Q3123" t="s">
        <v>8320</v>
      </c>
      <c r="R3123" t="s">
        <v>8360</v>
      </c>
      <c r="S3123" s="10">
        <f t="shared" si="290"/>
        <v>41848.471469907403</v>
      </c>
      <c r="T3123" s="10">
        <f t="shared" si="291"/>
        <v>41908.471469907403</v>
      </c>
      <c r="U3123" s="9">
        <f t="shared" si="292"/>
        <v>60</v>
      </c>
      <c r="V3123">
        <f>D3123*VLOOKUP(H3123,CURR,2)</f>
        <v>1140</v>
      </c>
      <c r="W3123">
        <f>E3123*VLOOKUP(H3123,CURR,2)</f>
        <v>7.6</v>
      </c>
      <c r="X3123" s="11">
        <f t="shared" si="293"/>
        <v>6.6666666666666662E-3</v>
      </c>
    </row>
    <row r="3124" spans="1:2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9">
        <f t="shared" si="289"/>
        <v>58</v>
      </c>
      <c r="Q3124" t="s">
        <v>8320</v>
      </c>
      <c r="R3124" t="s">
        <v>8360</v>
      </c>
      <c r="S3124" s="10">
        <f t="shared" si="290"/>
        <v>42678.723749999997</v>
      </c>
      <c r="T3124" s="10">
        <f t="shared" si="291"/>
        <v>42683.765416666669</v>
      </c>
      <c r="U3124" s="9">
        <f t="shared" si="292"/>
        <v>5</v>
      </c>
      <c r="V3124">
        <f>D3124*VLOOKUP(H3124,CURR,2)</f>
        <v>199</v>
      </c>
      <c r="W3124">
        <f>E3124*VLOOKUP(H3124,CURR,2)</f>
        <v>116</v>
      </c>
      <c r="X3124" s="11">
        <f t="shared" si="293"/>
        <v>0.58291457286432158</v>
      </c>
    </row>
    <row r="3125" spans="1:2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9">
        <f t="shared" si="289"/>
        <v>244.80459770114942</v>
      </c>
      <c r="Q3125" t="s">
        <v>8320</v>
      </c>
      <c r="R3125" t="s">
        <v>8360</v>
      </c>
      <c r="S3125" s="10">
        <f t="shared" si="290"/>
        <v>42530.784699074073</v>
      </c>
      <c r="T3125" s="10">
        <f t="shared" si="291"/>
        <v>42560.784699074073</v>
      </c>
      <c r="U3125" s="9">
        <f t="shared" si="292"/>
        <v>30</v>
      </c>
      <c r="V3125">
        <f>D3125*VLOOKUP(H3125,CURR,2)</f>
        <v>125000</v>
      </c>
      <c r="W3125">
        <f>E3125*VLOOKUP(H3125,CURR,2)</f>
        <v>85192</v>
      </c>
      <c r="X3125" s="11">
        <f t="shared" si="293"/>
        <v>0.68153600000000003</v>
      </c>
    </row>
    <row r="3126" spans="1:2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9">
        <f t="shared" si="289"/>
        <v>6.5</v>
      </c>
      <c r="Q3126" t="s">
        <v>8320</v>
      </c>
      <c r="R3126" t="s">
        <v>8360</v>
      </c>
      <c r="S3126" s="10">
        <f t="shared" si="290"/>
        <v>41977.571770833332</v>
      </c>
      <c r="T3126" s="10">
        <f t="shared" si="291"/>
        <v>42037.571770833332</v>
      </c>
      <c r="U3126" s="9">
        <f t="shared" si="292"/>
        <v>60</v>
      </c>
      <c r="V3126">
        <f>D3126*VLOOKUP(H3126,CURR,2)</f>
        <v>800000</v>
      </c>
      <c r="W3126">
        <f>E3126*VLOOKUP(H3126,CURR,2)</f>
        <v>26</v>
      </c>
      <c r="X3126" s="11">
        <f t="shared" si="293"/>
        <v>3.2499999999999997E-5</v>
      </c>
    </row>
    <row r="3127" spans="1:2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 t="e">
        <f t="shared" si="289"/>
        <v>#DIV/0!</v>
      </c>
      <c r="Q3127" t="s">
        <v>8320</v>
      </c>
      <c r="R3127" t="s">
        <v>8360</v>
      </c>
      <c r="S3127" s="10">
        <f t="shared" si="290"/>
        <v>42345.998518518514</v>
      </c>
      <c r="T3127" s="10">
        <f t="shared" si="291"/>
        <v>42375.998518518514</v>
      </c>
      <c r="U3127" s="9">
        <f t="shared" si="292"/>
        <v>30</v>
      </c>
      <c r="V3127">
        <f>D3127*VLOOKUP(H3127,CURR,2)</f>
        <v>1500000</v>
      </c>
      <c r="W3127">
        <f>E3127*VLOOKUP(H3127,CURR,2)</f>
        <v>0</v>
      </c>
      <c r="X3127" s="11">
        <f t="shared" si="293"/>
        <v>0</v>
      </c>
    </row>
    <row r="3128" spans="1:2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9">
        <f t="shared" si="289"/>
        <v>61.176470588235297</v>
      </c>
      <c r="Q3128" t="s">
        <v>8320</v>
      </c>
      <c r="R3128" t="s">
        <v>8360</v>
      </c>
      <c r="S3128" s="10">
        <f t="shared" si="290"/>
        <v>42426.809745370367</v>
      </c>
      <c r="T3128" s="10">
        <f t="shared" si="291"/>
        <v>42456.768078703702</v>
      </c>
      <c r="U3128" s="9">
        <f t="shared" si="292"/>
        <v>29</v>
      </c>
      <c r="V3128">
        <f>D3128*VLOOKUP(H3128,CURR,2)</f>
        <v>25000</v>
      </c>
      <c r="W3128">
        <f>E3128*VLOOKUP(H3128,CURR,2)</f>
        <v>1040</v>
      </c>
      <c r="X3128" s="11">
        <f t="shared" si="293"/>
        <v>4.1599999999999998E-2</v>
      </c>
    </row>
    <row r="3129" spans="1:2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 t="e">
        <f t="shared" si="289"/>
        <v>#DIV/0!</v>
      </c>
      <c r="Q3129" t="s">
        <v>8320</v>
      </c>
      <c r="R3129" t="s">
        <v>8360</v>
      </c>
      <c r="S3129" s="10">
        <f t="shared" si="290"/>
        <v>42034.648483796293</v>
      </c>
      <c r="T3129" s="10">
        <f t="shared" si="291"/>
        <v>42064.648483796293</v>
      </c>
      <c r="U3129" s="9">
        <f t="shared" si="292"/>
        <v>30</v>
      </c>
      <c r="V3129">
        <f>D3129*VLOOKUP(H3129,CURR,2)</f>
        <v>100000</v>
      </c>
      <c r="W3129">
        <f>E3129*VLOOKUP(H3129,CURR,2)</f>
        <v>0</v>
      </c>
      <c r="X3129" s="11">
        <f t="shared" si="293"/>
        <v>0</v>
      </c>
    </row>
    <row r="3130" spans="1:2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9">
        <f t="shared" si="289"/>
        <v>139.23931623931625</v>
      </c>
      <c r="Q3130" t="s">
        <v>8320</v>
      </c>
      <c r="R3130" t="s">
        <v>8321</v>
      </c>
      <c r="S3130" s="10">
        <f t="shared" si="290"/>
        <v>42780.617372685178</v>
      </c>
      <c r="T3130" s="10">
        <f t="shared" si="291"/>
        <v>42810.575706018521</v>
      </c>
      <c r="U3130" s="9">
        <f t="shared" si="292"/>
        <v>29</v>
      </c>
      <c r="V3130">
        <f>D3130*VLOOKUP(H3130,CURR,2)</f>
        <v>15000</v>
      </c>
      <c r="W3130">
        <f>E3130*VLOOKUP(H3130,CURR,2)</f>
        <v>16291</v>
      </c>
      <c r="X3130" s="11">
        <f t="shared" si="293"/>
        <v>1.0860666666666667</v>
      </c>
    </row>
    <row r="3131" spans="1:2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9">
        <f t="shared" si="289"/>
        <v>10</v>
      </c>
      <c r="Q3131" t="s">
        <v>8320</v>
      </c>
      <c r="R3131" t="s">
        <v>8321</v>
      </c>
      <c r="S3131" s="10">
        <f t="shared" si="290"/>
        <v>42803.634479166663</v>
      </c>
      <c r="T3131" s="10">
        <f t="shared" si="291"/>
        <v>42843.592812499999</v>
      </c>
      <c r="U3131" s="9">
        <f t="shared" si="292"/>
        <v>39</v>
      </c>
      <c r="V3131">
        <f>D3131*VLOOKUP(H3131,CURR,2)</f>
        <v>1250</v>
      </c>
      <c r="W3131">
        <f>E3131*VLOOKUP(H3131,CURR,2)</f>
        <v>10</v>
      </c>
      <c r="X3131" s="11">
        <f t="shared" si="293"/>
        <v>8.0000000000000002E-3</v>
      </c>
    </row>
    <row r="3132" spans="1:2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9">
        <f t="shared" si="289"/>
        <v>93.75</v>
      </c>
      <c r="Q3132" t="s">
        <v>8320</v>
      </c>
      <c r="R3132" t="s">
        <v>8321</v>
      </c>
      <c r="S3132" s="10">
        <f t="shared" si="290"/>
        <v>42808.431898148141</v>
      </c>
      <c r="T3132" s="10">
        <f t="shared" si="291"/>
        <v>42838.999305555553</v>
      </c>
      <c r="U3132" s="9">
        <f t="shared" si="292"/>
        <v>30</v>
      </c>
      <c r="V3132">
        <f>D3132*VLOOKUP(H3132,CURR,2)</f>
        <v>10000</v>
      </c>
      <c r="W3132">
        <f>E3132*VLOOKUP(H3132,CURR,2)</f>
        <v>375</v>
      </c>
      <c r="X3132" s="11">
        <f t="shared" si="293"/>
        <v>3.7499999999999999E-2</v>
      </c>
    </row>
    <row r="3133" spans="1:2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9">
        <f t="shared" si="289"/>
        <v>53.75</v>
      </c>
      <c r="Q3133" t="s">
        <v>8320</v>
      </c>
      <c r="R3133" t="s">
        <v>8321</v>
      </c>
      <c r="S3133" s="10">
        <f t="shared" si="290"/>
        <v>42803.370891203704</v>
      </c>
      <c r="T3133" s="10">
        <f t="shared" si="291"/>
        <v>42833.329224537032</v>
      </c>
      <c r="U3133" s="9">
        <f t="shared" si="292"/>
        <v>29</v>
      </c>
      <c r="V3133">
        <f>D3133*VLOOKUP(H3133,CURR,2)</f>
        <v>4100</v>
      </c>
      <c r="W3133">
        <f>E3133*VLOOKUP(H3133,CURR,2)</f>
        <v>645</v>
      </c>
      <c r="X3133" s="11">
        <f t="shared" si="293"/>
        <v>0.15731707317073171</v>
      </c>
    </row>
    <row r="3134" spans="1:2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9">
        <f t="shared" si="289"/>
        <v>10</v>
      </c>
      <c r="Q3134" t="s">
        <v>8320</v>
      </c>
      <c r="R3134" t="s">
        <v>8321</v>
      </c>
      <c r="S3134" s="10">
        <f t="shared" si="290"/>
        <v>42786.141898148147</v>
      </c>
      <c r="T3134" s="10">
        <f t="shared" si="291"/>
        <v>42846.100231481476</v>
      </c>
      <c r="U3134" s="9">
        <f t="shared" si="292"/>
        <v>59</v>
      </c>
      <c r="V3134">
        <f>D3134*VLOOKUP(H3134,CURR,2)</f>
        <v>30000</v>
      </c>
      <c r="W3134">
        <f>E3134*VLOOKUP(H3134,CURR,2)</f>
        <v>10</v>
      </c>
      <c r="X3134" s="11">
        <f t="shared" si="293"/>
        <v>3.3333333333333332E-4</v>
      </c>
    </row>
    <row r="3135" spans="1:2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9">
        <f t="shared" si="289"/>
        <v>33.75</v>
      </c>
      <c r="Q3135" t="s">
        <v>8320</v>
      </c>
      <c r="R3135" t="s">
        <v>8321</v>
      </c>
      <c r="S3135" s="10">
        <f t="shared" si="290"/>
        <v>42788.356874999998</v>
      </c>
      <c r="T3135" s="10">
        <f t="shared" si="291"/>
        <v>42818.315208333333</v>
      </c>
      <c r="U3135" s="9">
        <f t="shared" si="292"/>
        <v>29</v>
      </c>
      <c r="V3135">
        <f>D3135*VLOOKUP(H3135,CURR,2)</f>
        <v>640</v>
      </c>
      <c r="W3135">
        <f>E3135*VLOOKUP(H3135,CURR,2)</f>
        <v>691.2</v>
      </c>
      <c r="X3135" s="11">
        <f t="shared" si="293"/>
        <v>1.08</v>
      </c>
    </row>
    <row r="3136" spans="1:2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9">
        <f t="shared" si="289"/>
        <v>18.75</v>
      </c>
      <c r="Q3136" t="s">
        <v>8320</v>
      </c>
      <c r="R3136" t="s">
        <v>8321</v>
      </c>
      <c r="S3136" s="10">
        <f t="shared" si="290"/>
        <v>42800.511793981474</v>
      </c>
      <c r="T3136" s="10">
        <f t="shared" si="291"/>
        <v>42821.470127314817</v>
      </c>
      <c r="U3136" s="9">
        <f t="shared" si="292"/>
        <v>20</v>
      </c>
      <c r="V3136">
        <f>D3136*VLOOKUP(H3136,CURR,2)</f>
        <v>1280</v>
      </c>
      <c r="W3136">
        <f>E3136*VLOOKUP(H3136,CURR,2)</f>
        <v>288</v>
      </c>
      <c r="X3136" s="11">
        <f t="shared" si="293"/>
        <v>0.22500000000000001</v>
      </c>
    </row>
    <row r="3137" spans="1:2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9">
        <f t="shared" si="289"/>
        <v>23.142857142857142</v>
      </c>
      <c r="Q3137" t="s">
        <v>8320</v>
      </c>
      <c r="R3137" t="s">
        <v>8321</v>
      </c>
      <c r="S3137" s="10">
        <f t="shared" si="290"/>
        <v>42806.943530092591</v>
      </c>
      <c r="T3137" s="10">
        <f t="shared" si="291"/>
        <v>42828.943530092591</v>
      </c>
      <c r="U3137" s="9">
        <f t="shared" si="292"/>
        <v>22</v>
      </c>
      <c r="V3137">
        <f>D3137*VLOOKUP(H3137,CURR,2)</f>
        <v>777</v>
      </c>
      <c r="W3137">
        <f>E3137*VLOOKUP(H3137,CURR,2)</f>
        <v>162</v>
      </c>
      <c r="X3137" s="11">
        <f t="shared" si="293"/>
        <v>0.20849420849420849</v>
      </c>
    </row>
    <row r="3138" spans="1:2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9">
        <f t="shared" si="289"/>
        <v>29.045454545454547</v>
      </c>
      <c r="Q3138" t="s">
        <v>8320</v>
      </c>
      <c r="R3138" t="s">
        <v>8321</v>
      </c>
      <c r="S3138" s="10">
        <f t="shared" si="290"/>
        <v>42789.25409722222</v>
      </c>
      <c r="T3138" s="10">
        <f t="shared" si="291"/>
        <v>42825.749305555553</v>
      </c>
      <c r="U3138" s="9">
        <f t="shared" si="292"/>
        <v>36</v>
      </c>
      <c r="V3138">
        <f>D3138*VLOOKUP(H3138,CURR,2)</f>
        <v>640</v>
      </c>
      <c r="W3138">
        <f>E3138*VLOOKUP(H3138,CURR,2)</f>
        <v>817.92000000000007</v>
      </c>
      <c r="X3138" s="11">
        <f t="shared" si="293"/>
        <v>1.278</v>
      </c>
    </row>
    <row r="3139" spans="1:2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E3139/D3139*100</f>
        <v>3.3333333333333335</v>
      </c>
      <c r="P3139" s="9">
        <f t="shared" ref="P3139:P3202" si="295">E3139/L3139</f>
        <v>50</v>
      </c>
      <c r="Q3139" t="s">
        <v>8320</v>
      </c>
      <c r="R3139" t="s">
        <v>8321</v>
      </c>
      <c r="S3139" s="10">
        <f t="shared" ref="S3139:S3202" si="296">(J3139/86400)+25569+(-5/24)</f>
        <v>42807.676724537036</v>
      </c>
      <c r="T3139" s="10">
        <f t="shared" ref="T3139:T3202" si="297">(I3139/86400)+25569+(-5/24)</f>
        <v>42858.591666666667</v>
      </c>
      <c r="U3139" s="9">
        <f t="shared" ref="U3139:U3202" si="298">INT(T3139-S3139)</f>
        <v>50</v>
      </c>
      <c r="V3139">
        <f>D3139*VLOOKUP(H3139,CURR,2)</f>
        <v>1500</v>
      </c>
      <c r="W3139">
        <f>E3139*VLOOKUP(H3139,CURR,2)</f>
        <v>50</v>
      </c>
      <c r="X3139" s="11">
        <f t="shared" ref="X3139:X3202" si="299">W3139/V3139</f>
        <v>3.3333333333333333E-2</v>
      </c>
    </row>
    <row r="3140" spans="1:2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 t="e">
        <f t="shared" si="295"/>
        <v>#DIV/0!</v>
      </c>
      <c r="Q3140" t="s">
        <v>8320</v>
      </c>
      <c r="R3140" t="s">
        <v>8321</v>
      </c>
      <c r="S3140" s="10">
        <f t="shared" si="296"/>
        <v>42809.437581018516</v>
      </c>
      <c r="T3140" s="10">
        <f t="shared" si="297"/>
        <v>42828.437581018516</v>
      </c>
      <c r="U3140" s="9">
        <f t="shared" si="298"/>
        <v>19</v>
      </c>
      <c r="V3140">
        <f>D3140*VLOOKUP(H3140,CURR,2)</f>
        <v>256</v>
      </c>
      <c r="W3140">
        <f>E3140*VLOOKUP(H3140,CURR,2)</f>
        <v>0</v>
      </c>
      <c r="X3140" s="11">
        <f t="shared" si="299"/>
        <v>0</v>
      </c>
    </row>
    <row r="3141" spans="1:2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9">
        <f t="shared" si="295"/>
        <v>450</v>
      </c>
      <c r="Q3141" t="s">
        <v>8320</v>
      </c>
      <c r="R3141" t="s">
        <v>8321</v>
      </c>
      <c r="S3141" s="10">
        <f t="shared" si="296"/>
        <v>42785.062037037038</v>
      </c>
      <c r="T3141" s="10">
        <f t="shared" si="297"/>
        <v>42818.981249999997</v>
      </c>
      <c r="U3141" s="9">
        <f t="shared" si="298"/>
        <v>33</v>
      </c>
      <c r="V3141">
        <f>D3141*VLOOKUP(H3141,CURR,2)</f>
        <v>2450</v>
      </c>
      <c r="W3141">
        <f>E3141*VLOOKUP(H3141,CURR,2)</f>
        <v>132.30000000000001</v>
      </c>
      <c r="X3141" s="11">
        <f t="shared" si="299"/>
        <v>5.4000000000000006E-2</v>
      </c>
    </row>
    <row r="3142" spans="1:2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9">
        <f t="shared" si="295"/>
        <v>24</v>
      </c>
      <c r="Q3142" t="s">
        <v>8320</v>
      </c>
      <c r="R3142" t="s">
        <v>8321</v>
      </c>
      <c r="S3142" s="10">
        <f t="shared" si="296"/>
        <v>42802.510451388887</v>
      </c>
      <c r="T3142" s="10">
        <f t="shared" si="297"/>
        <v>42832.468784722216</v>
      </c>
      <c r="U3142" s="9">
        <f t="shared" si="298"/>
        <v>29</v>
      </c>
      <c r="V3142">
        <f>D3142*VLOOKUP(H3142,CURR,2)</f>
        <v>11299.999999999998</v>
      </c>
      <c r="W3142">
        <f>E3142*VLOOKUP(H3142,CURR,2)</f>
        <v>108.47999999999999</v>
      </c>
      <c r="X3142" s="11">
        <f t="shared" si="299"/>
        <v>9.6000000000000009E-3</v>
      </c>
    </row>
    <row r="3143" spans="1:2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9">
        <f t="shared" si="295"/>
        <v>32.25</v>
      </c>
      <c r="Q3143" t="s">
        <v>8320</v>
      </c>
      <c r="R3143" t="s">
        <v>8321</v>
      </c>
      <c r="S3143" s="10">
        <f t="shared" si="296"/>
        <v>42800.544999999998</v>
      </c>
      <c r="T3143" s="10">
        <f t="shared" si="297"/>
        <v>42841.624999999993</v>
      </c>
      <c r="U3143" s="9">
        <f t="shared" si="298"/>
        <v>41</v>
      </c>
      <c r="V3143">
        <f>D3143*VLOOKUP(H3143,CURR,2)</f>
        <v>565</v>
      </c>
      <c r="W3143">
        <f>E3143*VLOOKUP(H3143,CURR,2)</f>
        <v>291.53999999999996</v>
      </c>
      <c r="X3143" s="11">
        <f t="shared" si="299"/>
        <v>0.5159999999999999</v>
      </c>
    </row>
    <row r="3144" spans="1:2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9">
        <f t="shared" si="295"/>
        <v>15</v>
      </c>
      <c r="Q3144" t="s">
        <v>8320</v>
      </c>
      <c r="R3144" t="s">
        <v>8321</v>
      </c>
      <c r="S3144" s="10">
        <f t="shared" si="296"/>
        <v>42783.304849537039</v>
      </c>
      <c r="T3144" s="10">
        <f t="shared" si="297"/>
        <v>42813.263182870367</v>
      </c>
      <c r="U3144" s="9">
        <f t="shared" si="298"/>
        <v>29</v>
      </c>
      <c r="V3144">
        <f>D3144*VLOOKUP(H3144,CURR,2)</f>
        <v>3520</v>
      </c>
      <c r="W3144">
        <f>E3144*VLOOKUP(H3144,CURR,2)</f>
        <v>57.6</v>
      </c>
      <c r="X3144" s="11">
        <f t="shared" si="299"/>
        <v>1.6363636363636365E-2</v>
      </c>
    </row>
    <row r="3145" spans="1:2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 t="e">
        <f t="shared" si="295"/>
        <v>#DIV/0!</v>
      </c>
      <c r="Q3145" t="s">
        <v>8320</v>
      </c>
      <c r="R3145" t="s">
        <v>8321</v>
      </c>
      <c r="S3145" s="10">
        <f t="shared" si="296"/>
        <v>42808.149953703702</v>
      </c>
      <c r="T3145" s="10">
        <f t="shared" si="297"/>
        <v>42834.149953703702</v>
      </c>
      <c r="U3145" s="9">
        <f t="shared" si="298"/>
        <v>26</v>
      </c>
      <c r="V3145">
        <f>D3145*VLOOKUP(H3145,CURR,2)</f>
        <v>896</v>
      </c>
      <c r="W3145">
        <f>E3145*VLOOKUP(H3145,CURR,2)</f>
        <v>0</v>
      </c>
      <c r="X3145" s="11">
        <f t="shared" si="299"/>
        <v>0</v>
      </c>
    </row>
    <row r="3146" spans="1:2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9">
        <f t="shared" si="295"/>
        <v>251.33333333333334</v>
      </c>
      <c r="Q3146" t="s">
        <v>8320</v>
      </c>
      <c r="R3146" t="s">
        <v>8321</v>
      </c>
      <c r="S3146" s="10">
        <f t="shared" si="296"/>
        <v>42796.329942129632</v>
      </c>
      <c r="T3146" s="10">
        <f t="shared" si="297"/>
        <v>42813.041666666664</v>
      </c>
      <c r="U3146" s="9">
        <f t="shared" si="298"/>
        <v>16</v>
      </c>
      <c r="V3146">
        <f>D3146*VLOOKUP(H3146,CURR,2)</f>
        <v>10000</v>
      </c>
      <c r="W3146">
        <f>E3146*VLOOKUP(H3146,CURR,2)</f>
        <v>7540</v>
      </c>
      <c r="X3146" s="11">
        <f t="shared" si="299"/>
        <v>0.754</v>
      </c>
    </row>
    <row r="3147" spans="1:2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 t="e">
        <f t="shared" si="295"/>
        <v>#DIV/0!</v>
      </c>
      <c r="Q3147" t="s">
        <v>8320</v>
      </c>
      <c r="R3147" t="s">
        <v>8321</v>
      </c>
      <c r="S3147" s="10">
        <f t="shared" si="296"/>
        <v>42761.832569444443</v>
      </c>
      <c r="T3147" s="10">
        <f t="shared" si="297"/>
        <v>42821.790902777771</v>
      </c>
      <c r="U3147" s="9">
        <f t="shared" si="298"/>
        <v>59</v>
      </c>
      <c r="V3147">
        <f>D3147*VLOOKUP(H3147,CURR,2)</f>
        <v>25000</v>
      </c>
      <c r="W3147">
        <f>E3147*VLOOKUP(H3147,CURR,2)</f>
        <v>0</v>
      </c>
      <c r="X3147" s="11">
        <f t="shared" si="299"/>
        <v>0</v>
      </c>
    </row>
    <row r="3148" spans="1:2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9">
        <f t="shared" si="295"/>
        <v>437.5</v>
      </c>
      <c r="Q3148" t="s">
        <v>8320</v>
      </c>
      <c r="R3148" t="s">
        <v>8321</v>
      </c>
      <c r="S3148" s="10">
        <f t="shared" si="296"/>
        <v>42796.474143518521</v>
      </c>
      <c r="T3148" s="10">
        <f t="shared" si="297"/>
        <v>42841.432476851849</v>
      </c>
      <c r="U3148" s="9">
        <f t="shared" si="298"/>
        <v>44</v>
      </c>
      <c r="V3148">
        <f>D3148*VLOOKUP(H3148,CURR,2)</f>
        <v>2450</v>
      </c>
      <c r="W3148">
        <f>E3148*VLOOKUP(H3148,CURR,2)</f>
        <v>257.25</v>
      </c>
      <c r="X3148" s="11">
        <f t="shared" si="299"/>
        <v>0.105</v>
      </c>
    </row>
    <row r="3149" spans="1:2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9">
        <f t="shared" si="295"/>
        <v>110.35211267605634</v>
      </c>
      <c r="Q3149" t="s">
        <v>8320</v>
      </c>
      <c r="R3149" t="s">
        <v>8321</v>
      </c>
      <c r="S3149" s="10">
        <f t="shared" si="296"/>
        <v>41909.761053240734</v>
      </c>
      <c r="T3149" s="10">
        <f t="shared" si="297"/>
        <v>41949.802719907406</v>
      </c>
      <c r="U3149" s="9">
        <f t="shared" si="298"/>
        <v>40</v>
      </c>
      <c r="V3149">
        <f>D3149*VLOOKUP(H3149,CURR,2)</f>
        <v>20000</v>
      </c>
      <c r="W3149">
        <f>E3149*VLOOKUP(H3149,CURR,2)</f>
        <v>23505</v>
      </c>
      <c r="X3149" s="11">
        <f t="shared" si="299"/>
        <v>1.1752499999999999</v>
      </c>
    </row>
    <row r="3150" spans="1:2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9">
        <f t="shared" si="295"/>
        <v>41.421052631578945</v>
      </c>
      <c r="Q3150" t="s">
        <v>8320</v>
      </c>
      <c r="R3150" t="s">
        <v>8321</v>
      </c>
      <c r="S3150" s="10">
        <f t="shared" si="296"/>
        <v>41891.456990740735</v>
      </c>
      <c r="T3150" s="10">
        <f t="shared" si="297"/>
        <v>41912.958333333328</v>
      </c>
      <c r="U3150" s="9">
        <f t="shared" si="298"/>
        <v>21</v>
      </c>
      <c r="V3150">
        <f>D3150*VLOOKUP(H3150,CURR,2)</f>
        <v>1800</v>
      </c>
      <c r="W3150">
        <f>E3150*VLOOKUP(H3150,CURR,2)</f>
        <v>2361</v>
      </c>
      <c r="X3150" s="11">
        <f t="shared" si="299"/>
        <v>1.3116666666666668</v>
      </c>
    </row>
    <row r="3151" spans="1:2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9">
        <f t="shared" si="295"/>
        <v>52</v>
      </c>
      <c r="Q3151" t="s">
        <v>8320</v>
      </c>
      <c r="R3151" t="s">
        <v>8321</v>
      </c>
      <c r="S3151" s="10">
        <f t="shared" si="296"/>
        <v>41225.809027777774</v>
      </c>
      <c r="T3151" s="10">
        <f t="shared" si="297"/>
        <v>41249.875</v>
      </c>
      <c r="U3151" s="9">
        <f t="shared" si="298"/>
        <v>24</v>
      </c>
      <c r="V3151">
        <f>D3151*VLOOKUP(H3151,CURR,2)</f>
        <v>1250</v>
      </c>
      <c r="W3151">
        <f>E3151*VLOOKUP(H3151,CURR,2)</f>
        <v>1300</v>
      </c>
      <c r="X3151" s="11">
        <f t="shared" si="299"/>
        <v>1.04</v>
      </c>
    </row>
    <row r="3152" spans="1:2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9">
        <f t="shared" si="295"/>
        <v>33.990384615384613</v>
      </c>
      <c r="Q3152" t="s">
        <v>8320</v>
      </c>
      <c r="R3152" t="s">
        <v>8321</v>
      </c>
      <c r="S3152" s="10">
        <f t="shared" si="296"/>
        <v>40478.055590277778</v>
      </c>
      <c r="T3152" s="10">
        <f t="shared" si="297"/>
        <v>40567.958333333328</v>
      </c>
      <c r="U3152" s="9">
        <f t="shared" si="298"/>
        <v>89</v>
      </c>
      <c r="V3152">
        <f>D3152*VLOOKUP(H3152,CURR,2)</f>
        <v>3500</v>
      </c>
      <c r="W3152">
        <f>E3152*VLOOKUP(H3152,CURR,2)</f>
        <v>3535</v>
      </c>
      <c r="X3152" s="11">
        <f t="shared" si="299"/>
        <v>1.01</v>
      </c>
    </row>
    <row r="3153" spans="1:2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9">
        <f t="shared" si="295"/>
        <v>103.35294117647059</v>
      </c>
      <c r="Q3153" t="s">
        <v>8320</v>
      </c>
      <c r="R3153" t="s">
        <v>8321</v>
      </c>
      <c r="S3153" s="10">
        <f t="shared" si="296"/>
        <v>41862.631643518514</v>
      </c>
      <c r="T3153" s="10">
        <f t="shared" si="297"/>
        <v>41892.631643518514</v>
      </c>
      <c r="U3153" s="9">
        <f t="shared" si="298"/>
        <v>30</v>
      </c>
      <c r="V3153">
        <f>D3153*VLOOKUP(H3153,CURR,2)</f>
        <v>3500</v>
      </c>
      <c r="W3153">
        <f>E3153*VLOOKUP(H3153,CURR,2)</f>
        <v>3514</v>
      </c>
      <c r="X3153" s="11">
        <f t="shared" si="299"/>
        <v>1.004</v>
      </c>
    </row>
    <row r="3154" spans="1:2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9">
        <f t="shared" si="295"/>
        <v>34.791044776119406</v>
      </c>
      <c r="Q3154" t="s">
        <v>8320</v>
      </c>
      <c r="R3154" t="s">
        <v>8321</v>
      </c>
      <c r="S3154" s="10">
        <f t="shared" si="296"/>
        <v>41550.659340277773</v>
      </c>
      <c r="T3154" s="10">
        <f t="shared" si="297"/>
        <v>41580.659340277773</v>
      </c>
      <c r="U3154" s="9">
        <f t="shared" si="298"/>
        <v>30</v>
      </c>
      <c r="V3154">
        <f>D3154*VLOOKUP(H3154,CURR,2)</f>
        <v>2816</v>
      </c>
      <c r="W3154">
        <f>E3154*VLOOKUP(H3154,CURR,2)</f>
        <v>2983.68</v>
      </c>
      <c r="X3154" s="11">
        <f t="shared" si="299"/>
        <v>1.0595454545454546</v>
      </c>
    </row>
    <row r="3155" spans="1:2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9">
        <f t="shared" si="295"/>
        <v>41.773858921161825</v>
      </c>
      <c r="Q3155" t="s">
        <v>8320</v>
      </c>
      <c r="R3155" t="s">
        <v>8321</v>
      </c>
      <c r="S3155" s="10">
        <f t="shared" si="296"/>
        <v>40632.946030092593</v>
      </c>
      <c r="T3155" s="10">
        <f t="shared" si="297"/>
        <v>40663.999305555553</v>
      </c>
      <c r="U3155" s="9">
        <f t="shared" si="298"/>
        <v>31</v>
      </c>
      <c r="V3155">
        <f>D3155*VLOOKUP(H3155,CURR,2)</f>
        <v>3000</v>
      </c>
      <c r="W3155">
        <f>E3155*VLOOKUP(H3155,CURR,2)</f>
        <v>10067.5</v>
      </c>
      <c r="X3155" s="11">
        <f t="shared" si="299"/>
        <v>3.3558333333333334</v>
      </c>
    </row>
    <row r="3156" spans="1:2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9">
        <f t="shared" si="295"/>
        <v>64.268292682926827</v>
      </c>
      <c r="Q3156" t="s">
        <v>8320</v>
      </c>
      <c r="R3156" t="s">
        <v>8321</v>
      </c>
      <c r="S3156" s="10">
        <f t="shared" si="296"/>
        <v>40970.667337962957</v>
      </c>
      <c r="T3156" s="10">
        <f t="shared" si="297"/>
        <v>41000.625671296293</v>
      </c>
      <c r="U3156" s="9">
        <f t="shared" si="298"/>
        <v>29</v>
      </c>
      <c r="V3156">
        <f>D3156*VLOOKUP(H3156,CURR,2)</f>
        <v>7000</v>
      </c>
      <c r="W3156">
        <f>E3156*VLOOKUP(H3156,CURR,2)</f>
        <v>7905</v>
      </c>
      <c r="X3156" s="11">
        <f t="shared" si="299"/>
        <v>1.1292857142857142</v>
      </c>
    </row>
    <row r="3157" spans="1:2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9">
        <f t="shared" si="295"/>
        <v>31.209370860927152</v>
      </c>
      <c r="Q3157" t="s">
        <v>8320</v>
      </c>
      <c r="R3157" t="s">
        <v>8321</v>
      </c>
      <c r="S3157" s="10">
        <f t="shared" si="296"/>
        <v>41233.290798611109</v>
      </c>
      <c r="T3157" s="10">
        <f t="shared" si="297"/>
        <v>41263.290798611109</v>
      </c>
      <c r="U3157" s="9">
        <f t="shared" si="298"/>
        <v>30</v>
      </c>
      <c r="V3157">
        <f>D3157*VLOOKUP(H3157,CURR,2)</f>
        <v>6400</v>
      </c>
      <c r="W3157">
        <f>E3157*VLOOKUP(H3157,CURR,2)</f>
        <v>12064.294399999999</v>
      </c>
      <c r="X3157" s="11">
        <f t="shared" si="299"/>
        <v>1.8850459999999998</v>
      </c>
    </row>
    <row r="3158" spans="1:2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9">
        <f t="shared" si="295"/>
        <v>62.921348314606739</v>
      </c>
      <c r="Q3158" t="s">
        <v>8320</v>
      </c>
      <c r="R3158" t="s">
        <v>8321</v>
      </c>
      <c r="S3158" s="10">
        <f t="shared" si="296"/>
        <v>41026.744722222218</v>
      </c>
      <c r="T3158" s="10">
        <f t="shared" si="297"/>
        <v>41061.744722222218</v>
      </c>
      <c r="U3158" s="9">
        <f t="shared" si="298"/>
        <v>35</v>
      </c>
      <c r="V3158">
        <f>D3158*VLOOKUP(H3158,CURR,2)</f>
        <v>5500</v>
      </c>
      <c r="W3158">
        <f>E3158*VLOOKUP(H3158,CURR,2)</f>
        <v>5600</v>
      </c>
      <c r="X3158" s="11">
        <f t="shared" si="299"/>
        <v>1.0181818181818181</v>
      </c>
    </row>
    <row r="3159" spans="1:2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9">
        <f t="shared" si="295"/>
        <v>98.536585365853654</v>
      </c>
      <c r="Q3159" t="s">
        <v>8320</v>
      </c>
      <c r="R3159" t="s">
        <v>8321</v>
      </c>
      <c r="S3159" s="10">
        <f t="shared" si="296"/>
        <v>41829.579918981479</v>
      </c>
      <c r="T3159" s="10">
        <f t="shared" si="297"/>
        <v>41839</v>
      </c>
      <c r="U3159" s="9">
        <f t="shared" si="298"/>
        <v>9</v>
      </c>
      <c r="V3159">
        <f>D3159*VLOOKUP(H3159,CURR,2)</f>
        <v>4000</v>
      </c>
      <c r="W3159">
        <f>E3159*VLOOKUP(H3159,CURR,2)</f>
        <v>4040</v>
      </c>
      <c r="X3159" s="11">
        <f t="shared" si="299"/>
        <v>1.01</v>
      </c>
    </row>
    <row r="3160" spans="1:2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9">
        <f t="shared" si="295"/>
        <v>82.608695652173907</v>
      </c>
      <c r="Q3160" t="s">
        <v>8320</v>
      </c>
      <c r="R3160" t="s">
        <v>8321</v>
      </c>
      <c r="S3160" s="10">
        <f t="shared" si="296"/>
        <v>41447.631388888891</v>
      </c>
      <c r="T3160" s="10">
        <f t="shared" si="297"/>
        <v>41477.631388888891</v>
      </c>
      <c r="U3160" s="9">
        <f t="shared" si="298"/>
        <v>30</v>
      </c>
      <c r="V3160">
        <f>D3160*VLOOKUP(H3160,CURR,2)</f>
        <v>5000</v>
      </c>
      <c r="W3160">
        <f>E3160*VLOOKUP(H3160,CURR,2)</f>
        <v>5700</v>
      </c>
      <c r="X3160" s="11">
        <f t="shared" si="299"/>
        <v>1.1399999999999999</v>
      </c>
    </row>
    <row r="3161" spans="1:2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9">
        <f t="shared" si="295"/>
        <v>38.504230769230773</v>
      </c>
      <c r="Q3161" t="s">
        <v>8320</v>
      </c>
      <c r="R3161" t="s">
        <v>8321</v>
      </c>
      <c r="S3161" s="10">
        <f t="shared" si="296"/>
        <v>40883.858344907407</v>
      </c>
      <c r="T3161" s="10">
        <f t="shared" si="297"/>
        <v>40926.75</v>
      </c>
      <c r="U3161" s="9">
        <f t="shared" si="298"/>
        <v>42</v>
      </c>
      <c r="V3161">
        <f>D3161*VLOOKUP(H3161,CURR,2)</f>
        <v>1500</v>
      </c>
      <c r="W3161">
        <f>E3161*VLOOKUP(H3161,CURR,2)</f>
        <v>2002.22</v>
      </c>
      <c r="X3161" s="11">
        <f t="shared" si="299"/>
        <v>1.3348133333333334</v>
      </c>
    </row>
    <row r="3162" spans="1:2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9">
        <f t="shared" si="295"/>
        <v>80.15789473684211</v>
      </c>
      <c r="Q3162" t="s">
        <v>8320</v>
      </c>
      <c r="R3162" t="s">
        <v>8321</v>
      </c>
      <c r="S3162" s="10">
        <f t="shared" si="296"/>
        <v>41841.056562499994</v>
      </c>
      <c r="T3162" s="10">
        <f t="shared" si="297"/>
        <v>41863.999305555553</v>
      </c>
      <c r="U3162" s="9">
        <f t="shared" si="298"/>
        <v>22</v>
      </c>
      <c r="V3162">
        <f>D3162*VLOOKUP(H3162,CURR,2)</f>
        <v>4500</v>
      </c>
      <c r="W3162">
        <f>E3162*VLOOKUP(H3162,CURR,2)</f>
        <v>4569</v>
      </c>
      <c r="X3162" s="11">
        <f t="shared" si="299"/>
        <v>1.0153333333333334</v>
      </c>
    </row>
    <row r="3163" spans="1:2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9">
        <f t="shared" si="295"/>
        <v>28.405405405405407</v>
      </c>
      <c r="Q3163" t="s">
        <v>8320</v>
      </c>
      <c r="R3163" t="s">
        <v>8321</v>
      </c>
      <c r="S3163" s="10">
        <f t="shared" si="296"/>
        <v>41897.327800925923</v>
      </c>
      <c r="T3163" s="10">
        <f t="shared" si="297"/>
        <v>41927.327800925923</v>
      </c>
      <c r="U3163" s="9">
        <f t="shared" si="298"/>
        <v>30</v>
      </c>
      <c r="V3163">
        <f>D3163*VLOOKUP(H3163,CURR,2)</f>
        <v>2560</v>
      </c>
      <c r="W3163">
        <f>E3163*VLOOKUP(H3163,CURR,2)</f>
        <v>2690.56</v>
      </c>
      <c r="X3163" s="11">
        <f t="shared" si="299"/>
        <v>1.0509999999999999</v>
      </c>
    </row>
    <row r="3164" spans="1:2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9">
        <f t="shared" si="295"/>
        <v>80.730158730158735</v>
      </c>
      <c r="Q3164" t="s">
        <v>8320</v>
      </c>
      <c r="R3164" t="s">
        <v>8321</v>
      </c>
      <c r="S3164" s="10">
        <f t="shared" si="296"/>
        <v>41799.47756944444</v>
      </c>
      <c r="T3164" s="10">
        <f t="shared" si="297"/>
        <v>41826.875</v>
      </c>
      <c r="U3164" s="9">
        <f t="shared" si="298"/>
        <v>27</v>
      </c>
      <c r="V3164">
        <f>D3164*VLOOKUP(H3164,CURR,2)</f>
        <v>4000</v>
      </c>
      <c r="W3164">
        <f>E3164*VLOOKUP(H3164,CURR,2)</f>
        <v>5086</v>
      </c>
      <c r="X3164" s="11">
        <f t="shared" si="299"/>
        <v>1.2715000000000001</v>
      </c>
    </row>
    <row r="3165" spans="1:2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9">
        <f t="shared" si="295"/>
        <v>200.69444444444446</v>
      </c>
      <c r="Q3165" t="s">
        <v>8320</v>
      </c>
      <c r="R3165" t="s">
        <v>8321</v>
      </c>
      <c r="S3165" s="10">
        <f t="shared" si="296"/>
        <v>41775.545428240737</v>
      </c>
      <c r="T3165" s="10">
        <f t="shared" si="297"/>
        <v>41805.545428240737</v>
      </c>
      <c r="U3165" s="9">
        <f t="shared" si="298"/>
        <v>30</v>
      </c>
      <c r="V3165">
        <f>D3165*VLOOKUP(H3165,CURR,2)</f>
        <v>13000</v>
      </c>
      <c r="W3165">
        <f>E3165*VLOOKUP(H3165,CURR,2)</f>
        <v>14450</v>
      </c>
      <c r="X3165" s="11">
        <f t="shared" si="299"/>
        <v>1.1115384615384616</v>
      </c>
    </row>
    <row r="3166" spans="1:2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9">
        <f t="shared" si="295"/>
        <v>37.591549295774648</v>
      </c>
      <c r="Q3166" t="s">
        <v>8320</v>
      </c>
      <c r="R3166" t="s">
        <v>8321</v>
      </c>
      <c r="S3166" s="10">
        <f t="shared" si="296"/>
        <v>41766.597395833327</v>
      </c>
      <c r="T3166" s="10">
        <f t="shared" si="297"/>
        <v>41799.597395833327</v>
      </c>
      <c r="U3166" s="9">
        <f t="shared" si="298"/>
        <v>33</v>
      </c>
      <c r="V3166">
        <f>D3166*VLOOKUP(H3166,CURR,2)</f>
        <v>2500</v>
      </c>
      <c r="W3166">
        <f>E3166*VLOOKUP(H3166,CURR,2)</f>
        <v>2669</v>
      </c>
      <c r="X3166" s="11">
        <f t="shared" si="299"/>
        <v>1.0676000000000001</v>
      </c>
    </row>
    <row r="3167" spans="1:2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9">
        <f t="shared" si="295"/>
        <v>58.095238095238095</v>
      </c>
      <c r="Q3167" t="s">
        <v>8320</v>
      </c>
      <c r="R3167" t="s">
        <v>8321</v>
      </c>
      <c r="S3167" s="10">
        <f t="shared" si="296"/>
        <v>40643.950925925921</v>
      </c>
      <c r="T3167" s="10">
        <f t="shared" si="297"/>
        <v>40665.957638888889</v>
      </c>
      <c r="U3167" s="9">
        <f t="shared" si="298"/>
        <v>22</v>
      </c>
      <c r="V3167">
        <f>D3167*VLOOKUP(H3167,CURR,2)</f>
        <v>750</v>
      </c>
      <c r="W3167">
        <f>E3167*VLOOKUP(H3167,CURR,2)</f>
        <v>1220</v>
      </c>
      <c r="X3167" s="11">
        <f t="shared" si="299"/>
        <v>1.6266666666666667</v>
      </c>
    </row>
    <row r="3168" spans="1:2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9">
        <f t="shared" si="295"/>
        <v>60.300892473118282</v>
      </c>
      <c r="Q3168" t="s">
        <v>8320</v>
      </c>
      <c r="R3168" t="s">
        <v>8321</v>
      </c>
      <c r="S3168" s="10">
        <f t="shared" si="296"/>
        <v>41940.483252314814</v>
      </c>
      <c r="T3168" s="10">
        <f t="shared" si="297"/>
        <v>41969.124305555553</v>
      </c>
      <c r="U3168" s="9">
        <f t="shared" si="298"/>
        <v>28</v>
      </c>
      <c r="V3168">
        <f>D3168*VLOOKUP(H3168,CURR,2)</f>
        <v>35000</v>
      </c>
      <c r="W3168">
        <f>E3168*VLOOKUP(H3168,CURR,2)</f>
        <v>56079.83</v>
      </c>
      <c r="X3168" s="11">
        <f t="shared" si="299"/>
        <v>1.6022808571428573</v>
      </c>
    </row>
    <row r="3169" spans="1:2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9">
        <f t="shared" si="295"/>
        <v>63.363636363636367</v>
      </c>
      <c r="Q3169" t="s">
        <v>8320</v>
      </c>
      <c r="R3169" t="s">
        <v>8321</v>
      </c>
      <c r="S3169" s="10">
        <f t="shared" si="296"/>
        <v>41838.967372685183</v>
      </c>
      <c r="T3169" s="10">
        <f t="shared" si="297"/>
        <v>41852.967372685183</v>
      </c>
      <c r="U3169" s="9">
        <f t="shared" si="298"/>
        <v>14</v>
      </c>
      <c r="V3169">
        <f>D3169*VLOOKUP(H3169,CURR,2)</f>
        <v>3000</v>
      </c>
      <c r="W3169">
        <f>E3169*VLOOKUP(H3169,CURR,2)</f>
        <v>3485</v>
      </c>
      <c r="X3169" s="11">
        <f t="shared" si="299"/>
        <v>1.1616666666666666</v>
      </c>
    </row>
    <row r="3170" spans="1:2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9">
        <f t="shared" si="295"/>
        <v>50.901639344262293</v>
      </c>
      <c r="Q3170" t="s">
        <v>8320</v>
      </c>
      <c r="R3170" t="s">
        <v>8321</v>
      </c>
      <c r="S3170" s="10">
        <f t="shared" si="296"/>
        <v>41771.897604166668</v>
      </c>
      <c r="T3170" s="10">
        <f t="shared" si="297"/>
        <v>41803.708333333328</v>
      </c>
      <c r="U3170" s="9">
        <f t="shared" si="298"/>
        <v>31</v>
      </c>
      <c r="V3170">
        <f>D3170*VLOOKUP(H3170,CURR,2)</f>
        <v>2500</v>
      </c>
      <c r="W3170">
        <f>E3170*VLOOKUP(H3170,CURR,2)</f>
        <v>3105</v>
      </c>
      <c r="X3170" s="11">
        <f t="shared" si="299"/>
        <v>1.242</v>
      </c>
    </row>
    <row r="3171" spans="1:2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9">
        <f t="shared" si="295"/>
        <v>100.5</v>
      </c>
      <c r="Q3171" t="s">
        <v>8320</v>
      </c>
      <c r="R3171" t="s">
        <v>8321</v>
      </c>
      <c r="S3171" s="10">
        <f t="shared" si="296"/>
        <v>41591.529641203699</v>
      </c>
      <c r="T3171" s="10">
        <f t="shared" si="297"/>
        <v>41620.999305555553</v>
      </c>
      <c r="U3171" s="9">
        <f t="shared" si="298"/>
        <v>29</v>
      </c>
      <c r="V3171">
        <f>D3171*VLOOKUP(H3171,CURR,2)</f>
        <v>8000</v>
      </c>
      <c r="W3171">
        <f>E3171*VLOOKUP(H3171,CURR,2)</f>
        <v>8241</v>
      </c>
      <c r="X3171" s="11">
        <f t="shared" si="299"/>
        <v>1.030125</v>
      </c>
    </row>
    <row r="3172" spans="1:2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9">
        <f t="shared" si="295"/>
        <v>31.619718309859156</v>
      </c>
      <c r="Q3172" t="s">
        <v>8320</v>
      </c>
      <c r="R3172" t="s">
        <v>8321</v>
      </c>
      <c r="S3172" s="10">
        <f t="shared" si="296"/>
        <v>41788.872037037036</v>
      </c>
      <c r="T3172" s="10">
        <f t="shared" si="297"/>
        <v>41821.958333333328</v>
      </c>
      <c r="U3172" s="9">
        <f t="shared" si="298"/>
        <v>33</v>
      </c>
      <c r="V3172">
        <f>D3172*VLOOKUP(H3172,CURR,2)</f>
        <v>2000</v>
      </c>
      <c r="W3172">
        <f>E3172*VLOOKUP(H3172,CURR,2)</f>
        <v>2245</v>
      </c>
      <c r="X3172" s="11">
        <f t="shared" si="299"/>
        <v>1.1225000000000001</v>
      </c>
    </row>
    <row r="3173" spans="1:2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9">
        <f t="shared" si="295"/>
        <v>65.102564102564102</v>
      </c>
      <c r="Q3173" t="s">
        <v>8320</v>
      </c>
      <c r="R3173" t="s">
        <v>8321</v>
      </c>
      <c r="S3173" s="10">
        <f t="shared" si="296"/>
        <v>42466.399976851848</v>
      </c>
      <c r="T3173" s="10">
        <f t="shared" si="297"/>
        <v>42496.399976851848</v>
      </c>
      <c r="U3173" s="9">
        <f t="shared" si="298"/>
        <v>30</v>
      </c>
      <c r="V3173">
        <f>D3173*VLOOKUP(H3173,CURR,2)</f>
        <v>8960</v>
      </c>
      <c r="W3173">
        <f>E3173*VLOOKUP(H3173,CURR,2)</f>
        <v>9749.76</v>
      </c>
      <c r="X3173" s="11">
        <f t="shared" si="299"/>
        <v>1.0881428571428571</v>
      </c>
    </row>
    <row r="3174" spans="1:2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9">
        <f t="shared" si="295"/>
        <v>79.310344827586206</v>
      </c>
      <c r="Q3174" t="s">
        <v>8320</v>
      </c>
      <c r="R3174" t="s">
        <v>8321</v>
      </c>
      <c r="S3174" s="10">
        <f t="shared" si="296"/>
        <v>40923.521620370368</v>
      </c>
      <c r="T3174" s="10">
        <f t="shared" si="297"/>
        <v>40953.521620370368</v>
      </c>
      <c r="U3174" s="9">
        <f t="shared" si="298"/>
        <v>30</v>
      </c>
      <c r="V3174">
        <f>D3174*VLOOKUP(H3174,CURR,2)</f>
        <v>2000</v>
      </c>
      <c r="W3174">
        <f>E3174*VLOOKUP(H3174,CURR,2)</f>
        <v>2300</v>
      </c>
      <c r="X3174" s="11">
        <f t="shared" si="299"/>
        <v>1.1499999999999999</v>
      </c>
    </row>
    <row r="3175" spans="1:2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9">
        <f t="shared" si="295"/>
        <v>139.18918918918919</v>
      </c>
      <c r="Q3175" t="s">
        <v>8320</v>
      </c>
      <c r="R3175" t="s">
        <v>8321</v>
      </c>
      <c r="S3175" s="10">
        <f t="shared" si="296"/>
        <v>41878.670046296298</v>
      </c>
      <c r="T3175" s="10">
        <f t="shared" si="297"/>
        <v>41908.670046296298</v>
      </c>
      <c r="U3175" s="9">
        <f t="shared" si="298"/>
        <v>30</v>
      </c>
      <c r="V3175">
        <f>D3175*VLOOKUP(H3175,CURR,2)</f>
        <v>10000</v>
      </c>
      <c r="W3175">
        <f>E3175*VLOOKUP(H3175,CURR,2)</f>
        <v>10300</v>
      </c>
      <c r="X3175" s="11">
        <f t="shared" si="299"/>
        <v>1.03</v>
      </c>
    </row>
    <row r="3176" spans="1:2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9">
        <f t="shared" si="295"/>
        <v>131.91304347826087</v>
      </c>
      <c r="Q3176" t="s">
        <v>8320</v>
      </c>
      <c r="R3176" t="s">
        <v>8321</v>
      </c>
      <c r="S3176" s="10">
        <f t="shared" si="296"/>
        <v>41862.656342592592</v>
      </c>
      <c r="T3176" s="10">
        <f t="shared" si="297"/>
        <v>41876.656342592592</v>
      </c>
      <c r="U3176" s="9">
        <f t="shared" si="298"/>
        <v>14</v>
      </c>
      <c r="V3176">
        <f>D3176*VLOOKUP(H3176,CURR,2)</f>
        <v>3000</v>
      </c>
      <c r="W3176">
        <f>E3176*VLOOKUP(H3176,CURR,2)</f>
        <v>3034</v>
      </c>
      <c r="X3176" s="11">
        <f t="shared" si="299"/>
        <v>1.0113333333333334</v>
      </c>
    </row>
    <row r="3177" spans="1:2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9">
        <f t="shared" si="295"/>
        <v>91.3</v>
      </c>
      <c r="Q3177" t="s">
        <v>8320</v>
      </c>
      <c r="R3177" t="s">
        <v>8321</v>
      </c>
      <c r="S3177" s="10">
        <f t="shared" si="296"/>
        <v>40531.678553240738</v>
      </c>
      <c r="T3177" s="10">
        <f t="shared" si="297"/>
        <v>40591.678553240738</v>
      </c>
      <c r="U3177" s="9">
        <f t="shared" si="298"/>
        <v>60</v>
      </c>
      <c r="V3177">
        <f>D3177*VLOOKUP(H3177,CURR,2)</f>
        <v>5000</v>
      </c>
      <c r="W3177">
        <f>E3177*VLOOKUP(H3177,CURR,2)</f>
        <v>5478</v>
      </c>
      <c r="X3177" s="11">
        <f t="shared" si="299"/>
        <v>1.0955999999999999</v>
      </c>
    </row>
    <row r="3178" spans="1:2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9">
        <f t="shared" si="295"/>
        <v>39.672727272727272</v>
      </c>
      <c r="Q3178" t="s">
        <v>8320</v>
      </c>
      <c r="R3178" t="s">
        <v>8321</v>
      </c>
      <c r="S3178" s="10">
        <f t="shared" si="296"/>
        <v>41477.722581018512</v>
      </c>
      <c r="T3178" s="10">
        <f t="shared" si="297"/>
        <v>41504.416666666664</v>
      </c>
      <c r="U3178" s="9">
        <f t="shared" si="298"/>
        <v>26</v>
      </c>
      <c r="V3178">
        <f>D3178*VLOOKUP(H3178,CURR,2)</f>
        <v>1900</v>
      </c>
      <c r="W3178">
        <f>E3178*VLOOKUP(H3178,CURR,2)</f>
        <v>2182</v>
      </c>
      <c r="X3178" s="11">
        <f t="shared" si="299"/>
        <v>1.148421052631579</v>
      </c>
    </row>
    <row r="3179" spans="1:2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9">
        <f t="shared" si="295"/>
        <v>57.549019607843135</v>
      </c>
      <c r="Q3179" t="s">
        <v>8320</v>
      </c>
      <c r="R3179" t="s">
        <v>8321</v>
      </c>
      <c r="S3179" s="10">
        <f t="shared" si="296"/>
        <v>41781.458437499998</v>
      </c>
      <c r="T3179" s="10">
        <f t="shared" si="297"/>
        <v>41811.458437499998</v>
      </c>
      <c r="U3179" s="9">
        <f t="shared" si="298"/>
        <v>30</v>
      </c>
      <c r="V3179">
        <f>D3179*VLOOKUP(H3179,CURR,2)</f>
        <v>2500</v>
      </c>
      <c r="W3179">
        <f>E3179*VLOOKUP(H3179,CURR,2)</f>
        <v>2935</v>
      </c>
      <c r="X3179" s="11">
        <f t="shared" si="299"/>
        <v>1.1739999999999999</v>
      </c>
    </row>
    <row r="3180" spans="1:2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9">
        <f t="shared" si="295"/>
        <v>33.025641025641029</v>
      </c>
      <c r="Q3180" t="s">
        <v>8320</v>
      </c>
      <c r="R3180" t="s">
        <v>8321</v>
      </c>
      <c r="S3180" s="10">
        <f t="shared" si="296"/>
        <v>41806.396701388883</v>
      </c>
      <c r="T3180" s="10">
        <f t="shared" si="297"/>
        <v>41836.396701388883</v>
      </c>
      <c r="U3180" s="9">
        <f t="shared" si="298"/>
        <v>30</v>
      </c>
      <c r="V3180">
        <f>D3180*VLOOKUP(H3180,CURR,2)</f>
        <v>1920</v>
      </c>
      <c r="W3180">
        <f>E3180*VLOOKUP(H3180,CURR,2)</f>
        <v>3297.28</v>
      </c>
      <c r="X3180" s="11">
        <f t="shared" si="299"/>
        <v>1.7173333333333334</v>
      </c>
    </row>
    <row r="3181" spans="1:2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9">
        <f t="shared" si="295"/>
        <v>77.335806451612896</v>
      </c>
      <c r="Q3181" t="s">
        <v>8320</v>
      </c>
      <c r="R3181" t="s">
        <v>8321</v>
      </c>
      <c r="S3181" s="10">
        <f t="shared" si="296"/>
        <v>41375.49387731481</v>
      </c>
      <c r="T3181" s="10">
        <f t="shared" si="297"/>
        <v>41400.49387731481</v>
      </c>
      <c r="U3181" s="9">
        <f t="shared" si="298"/>
        <v>25</v>
      </c>
      <c r="V3181">
        <f>D3181*VLOOKUP(H3181,CURR,2)</f>
        <v>4200</v>
      </c>
      <c r="W3181">
        <f>E3181*VLOOKUP(H3181,CURR,2)</f>
        <v>4794.82</v>
      </c>
      <c r="X3181" s="11">
        <f t="shared" si="299"/>
        <v>1.1416238095238094</v>
      </c>
    </row>
    <row r="3182" spans="1:2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9">
        <f t="shared" si="295"/>
        <v>31.933333333333334</v>
      </c>
      <c r="Q3182" t="s">
        <v>8320</v>
      </c>
      <c r="R3182" t="s">
        <v>8321</v>
      </c>
      <c r="S3182" s="10">
        <f t="shared" si="296"/>
        <v>41780.204270833332</v>
      </c>
      <c r="T3182" s="10">
        <f t="shared" si="297"/>
        <v>41810.204270833332</v>
      </c>
      <c r="U3182" s="9">
        <f t="shared" si="298"/>
        <v>30</v>
      </c>
      <c r="V3182">
        <f>D3182*VLOOKUP(H3182,CURR,2)</f>
        <v>1536</v>
      </c>
      <c r="W3182">
        <f>E3182*VLOOKUP(H3182,CURR,2)</f>
        <v>1839.3600000000001</v>
      </c>
      <c r="X3182" s="11">
        <f t="shared" si="299"/>
        <v>1.1975</v>
      </c>
    </row>
    <row r="3183" spans="1:2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9">
        <f t="shared" si="295"/>
        <v>36.333333333333336</v>
      </c>
      <c r="Q3183" t="s">
        <v>8320</v>
      </c>
      <c r="R3183" t="s">
        <v>8321</v>
      </c>
      <c r="S3183" s="10">
        <f t="shared" si="296"/>
        <v>41779.101701388885</v>
      </c>
      <c r="T3183" s="10">
        <f t="shared" si="297"/>
        <v>41805.458333333328</v>
      </c>
      <c r="U3183" s="9">
        <f t="shared" si="298"/>
        <v>26</v>
      </c>
      <c r="V3183">
        <f>D3183*VLOOKUP(H3183,CURR,2)</f>
        <v>640</v>
      </c>
      <c r="W3183">
        <f>E3183*VLOOKUP(H3183,CURR,2)</f>
        <v>697.6</v>
      </c>
      <c r="X3183" s="11">
        <f t="shared" si="299"/>
        <v>1.0900000000000001</v>
      </c>
    </row>
    <row r="3184" spans="1:2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9">
        <f t="shared" si="295"/>
        <v>46.768211920529801</v>
      </c>
      <c r="Q3184" t="s">
        <v>8320</v>
      </c>
      <c r="R3184" t="s">
        <v>8321</v>
      </c>
      <c r="S3184" s="10">
        <f t="shared" si="296"/>
        <v>40883.740983796291</v>
      </c>
      <c r="T3184" s="10">
        <f t="shared" si="297"/>
        <v>40939.5</v>
      </c>
      <c r="U3184" s="9">
        <f t="shared" si="298"/>
        <v>55</v>
      </c>
      <c r="V3184">
        <f>D3184*VLOOKUP(H3184,CURR,2)</f>
        <v>7000</v>
      </c>
      <c r="W3184">
        <f>E3184*VLOOKUP(H3184,CURR,2)</f>
        <v>7062</v>
      </c>
      <c r="X3184" s="11">
        <f t="shared" si="299"/>
        <v>1.0088571428571429</v>
      </c>
    </row>
    <row r="3185" spans="1:2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9">
        <f t="shared" si="295"/>
        <v>40.073529411764703</v>
      </c>
      <c r="Q3185" t="s">
        <v>8320</v>
      </c>
      <c r="R3185" t="s">
        <v>8321</v>
      </c>
      <c r="S3185" s="10">
        <f t="shared" si="296"/>
        <v>41491.586446759255</v>
      </c>
      <c r="T3185" s="10">
        <f t="shared" si="297"/>
        <v>41509.586446759255</v>
      </c>
      <c r="U3185" s="9">
        <f t="shared" si="298"/>
        <v>18</v>
      </c>
      <c r="V3185">
        <f>D3185*VLOOKUP(H3185,CURR,2)</f>
        <v>2500</v>
      </c>
      <c r="W3185">
        <f>E3185*VLOOKUP(H3185,CURR,2)</f>
        <v>2725</v>
      </c>
      <c r="X3185" s="11">
        <f t="shared" si="299"/>
        <v>1.0900000000000001</v>
      </c>
    </row>
    <row r="3186" spans="1:2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9">
        <f t="shared" si="295"/>
        <v>100.21739130434783</v>
      </c>
      <c r="Q3186" t="s">
        <v>8320</v>
      </c>
      <c r="R3186" t="s">
        <v>8321</v>
      </c>
      <c r="S3186" s="10">
        <f t="shared" si="296"/>
        <v>41791.785081018512</v>
      </c>
      <c r="T3186" s="10">
        <f t="shared" si="297"/>
        <v>41821.785081018512</v>
      </c>
      <c r="U3186" s="9">
        <f t="shared" si="298"/>
        <v>30</v>
      </c>
      <c r="V3186">
        <f>D3186*VLOOKUP(H3186,CURR,2)</f>
        <v>4300</v>
      </c>
      <c r="W3186">
        <f>E3186*VLOOKUP(H3186,CURR,2)</f>
        <v>4610</v>
      </c>
      <c r="X3186" s="11">
        <f t="shared" si="299"/>
        <v>1.0720930232558139</v>
      </c>
    </row>
    <row r="3187" spans="1:2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9">
        <f t="shared" si="295"/>
        <v>41.666666666666664</v>
      </c>
      <c r="Q3187" t="s">
        <v>8320</v>
      </c>
      <c r="R3187" t="s">
        <v>8321</v>
      </c>
      <c r="S3187" s="10">
        <f t="shared" si="296"/>
        <v>41829.768993055557</v>
      </c>
      <c r="T3187" s="10">
        <f t="shared" si="297"/>
        <v>41836.768993055557</v>
      </c>
      <c r="U3187" s="9">
        <f t="shared" si="298"/>
        <v>7</v>
      </c>
      <c r="V3187">
        <f>D3187*VLOOKUP(H3187,CURR,2)</f>
        <v>1280</v>
      </c>
      <c r="W3187">
        <f>E3187*VLOOKUP(H3187,CURR,2)</f>
        <v>1280</v>
      </c>
      <c r="X3187" s="11">
        <f t="shared" si="299"/>
        <v>1</v>
      </c>
    </row>
    <row r="3188" spans="1:2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9">
        <f t="shared" si="295"/>
        <v>46.714285714285715</v>
      </c>
      <c r="Q3188" t="s">
        <v>8320</v>
      </c>
      <c r="R3188" t="s">
        <v>8321</v>
      </c>
      <c r="S3188" s="10">
        <f t="shared" si="296"/>
        <v>41868.715717592589</v>
      </c>
      <c r="T3188" s="10">
        <f t="shared" si="297"/>
        <v>41898.666666666664</v>
      </c>
      <c r="U3188" s="9">
        <f t="shared" si="298"/>
        <v>29</v>
      </c>
      <c r="V3188">
        <f>D3188*VLOOKUP(H3188,CURR,2)</f>
        <v>4096</v>
      </c>
      <c r="W3188">
        <f>E3188*VLOOKUP(H3188,CURR,2)</f>
        <v>4185.6000000000004</v>
      </c>
      <c r="X3188" s="11">
        <f t="shared" si="299"/>
        <v>1.0218750000000001</v>
      </c>
    </row>
    <row r="3189" spans="1:2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9">
        <f t="shared" si="295"/>
        <v>71.491803278688522</v>
      </c>
      <c r="Q3189" t="s">
        <v>8320</v>
      </c>
      <c r="R3189" t="s">
        <v>8321</v>
      </c>
      <c r="S3189" s="10">
        <f t="shared" si="296"/>
        <v>41835.458020833328</v>
      </c>
      <c r="T3189" s="10">
        <f t="shared" si="297"/>
        <v>41855.458020833328</v>
      </c>
      <c r="U3189" s="9">
        <f t="shared" si="298"/>
        <v>20</v>
      </c>
      <c r="V3189">
        <f>D3189*VLOOKUP(H3189,CURR,2)</f>
        <v>15000</v>
      </c>
      <c r="W3189">
        <f>E3189*VLOOKUP(H3189,CURR,2)</f>
        <v>17444</v>
      </c>
      <c r="X3189" s="11">
        <f t="shared" si="299"/>
        <v>1.1629333333333334</v>
      </c>
    </row>
    <row r="3190" spans="1:2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9">
        <f t="shared" si="295"/>
        <v>14.444444444444445</v>
      </c>
      <c r="Q3190" t="s">
        <v>8320</v>
      </c>
      <c r="R3190" t="s">
        <v>8362</v>
      </c>
      <c r="S3190" s="10">
        <f t="shared" si="296"/>
        <v>42144.207199074073</v>
      </c>
      <c r="T3190" s="10">
        <f t="shared" si="297"/>
        <v>42165.207199074073</v>
      </c>
      <c r="U3190" s="9">
        <f t="shared" si="298"/>
        <v>21</v>
      </c>
      <c r="V3190">
        <f>D3190*VLOOKUP(H3190,CURR,2)</f>
        <v>256</v>
      </c>
      <c r="W3190">
        <f>E3190*VLOOKUP(H3190,CURR,2)</f>
        <v>166.4</v>
      </c>
      <c r="X3190" s="11">
        <f t="shared" si="299"/>
        <v>0.65</v>
      </c>
    </row>
    <row r="3191" spans="1:2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9">
        <f t="shared" si="295"/>
        <v>356.84210526315792</v>
      </c>
      <c r="Q3191" t="s">
        <v>8320</v>
      </c>
      <c r="R3191" t="s">
        <v>8362</v>
      </c>
      <c r="S3191" s="10">
        <f t="shared" si="296"/>
        <v>42118.138101851851</v>
      </c>
      <c r="T3191" s="10">
        <f t="shared" si="297"/>
        <v>42148.138101851851</v>
      </c>
      <c r="U3191" s="9">
        <f t="shared" si="298"/>
        <v>30</v>
      </c>
      <c r="V3191">
        <f>D3191*VLOOKUP(H3191,CURR,2)</f>
        <v>6050</v>
      </c>
      <c r="W3191">
        <f>E3191*VLOOKUP(H3191,CURR,2)</f>
        <v>745.8</v>
      </c>
      <c r="X3191" s="11">
        <f t="shared" si="299"/>
        <v>0.12327272727272727</v>
      </c>
    </row>
    <row r="3192" spans="1:2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 t="e">
        <f t="shared" si="295"/>
        <v>#DIV/0!</v>
      </c>
      <c r="Q3192" t="s">
        <v>8320</v>
      </c>
      <c r="R3192" t="s">
        <v>8362</v>
      </c>
      <c r="S3192" s="10">
        <f t="shared" si="296"/>
        <v>42682.942997685182</v>
      </c>
      <c r="T3192" s="10">
        <f t="shared" si="297"/>
        <v>42712.984664351847</v>
      </c>
      <c r="U3192" s="9">
        <f t="shared" si="298"/>
        <v>30</v>
      </c>
      <c r="V3192">
        <f>D3192*VLOOKUP(H3192,CURR,2)</f>
        <v>3040</v>
      </c>
      <c r="W3192">
        <f>E3192*VLOOKUP(H3192,CURR,2)</f>
        <v>0</v>
      </c>
      <c r="X3192" s="11">
        <f t="shared" si="299"/>
        <v>0</v>
      </c>
    </row>
    <row r="3193" spans="1:2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9">
        <f t="shared" si="295"/>
        <v>37.75</v>
      </c>
      <c r="Q3193" t="s">
        <v>8320</v>
      </c>
      <c r="R3193" t="s">
        <v>8362</v>
      </c>
      <c r="S3193" s="10">
        <f t="shared" si="296"/>
        <v>42538.547094907401</v>
      </c>
      <c r="T3193" s="10">
        <f t="shared" si="297"/>
        <v>42598.547094907401</v>
      </c>
      <c r="U3193" s="9">
        <f t="shared" si="298"/>
        <v>60</v>
      </c>
      <c r="V3193">
        <f>D3193*VLOOKUP(H3193,CURR,2)</f>
        <v>3750</v>
      </c>
      <c r="W3193">
        <f>E3193*VLOOKUP(H3193,CURR,2)</f>
        <v>151</v>
      </c>
      <c r="X3193" s="11">
        <f t="shared" si="299"/>
        <v>4.0266666666666666E-2</v>
      </c>
    </row>
    <row r="3194" spans="1:2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9">
        <f t="shared" si="295"/>
        <v>12.75</v>
      </c>
      <c r="Q3194" t="s">
        <v>8320</v>
      </c>
      <c r="R3194" t="s">
        <v>8362</v>
      </c>
      <c r="S3194" s="10">
        <f t="shared" si="296"/>
        <v>42018.732164351844</v>
      </c>
      <c r="T3194" s="10">
        <f t="shared" si="297"/>
        <v>42063.708333333336</v>
      </c>
      <c r="U3194" s="9">
        <f t="shared" si="298"/>
        <v>44</v>
      </c>
      <c r="V3194">
        <f>D3194*VLOOKUP(H3194,CURR,2)</f>
        <v>12800</v>
      </c>
      <c r="W3194">
        <f>E3194*VLOOKUP(H3194,CURR,2)</f>
        <v>130.56</v>
      </c>
      <c r="X3194" s="11">
        <f t="shared" si="299"/>
        <v>1.0200000000000001E-2</v>
      </c>
    </row>
    <row r="3195" spans="1:2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9">
        <f t="shared" si="295"/>
        <v>24.458333333333332</v>
      </c>
      <c r="Q3195" t="s">
        <v>8320</v>
      </c>
      <c r="R3195" t="s">
        <v>8362</v>
      </c>
      <c r="S3195" s="10">
        <f t="shared" si="296"/>
        <v>42010.759907407402</v>
      </c>
      <c r="T3195" s="10">
        <f t="shared" si="297"/>
        <v>42055.759907407402</v>
      </c>
      <c r="U3195" s="9">
        <f t="shared" si="298"/>
        <v>45</v>
      </c>
      <c r="V3195">
        <f>D3195*VLOOKUP(H3195,CURR,2)</f>
        <v>6400</v>
      </c>
      <c r="W3195">
        <f>E3195*VLOOKUP(H3195,CURR,2)</f>
        <v>751.36</v>
      </c>
      <c r="X3195" s="11">
        <f t="shared" si="299"/>
        <v>0.1174</v>
      </c>
    </row>
    <row r="3196" spans="1:2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 t="e">
        <f t="shared" si="295"/>
        <v>#DIV/0!</v>
      </c>
      <c r="Q3196" t="s">
        <v>8320</v>
      </c>
      <c r="R3196" t="s">
        <v>8362</v>
      </c>
      <c r="S3196" s="10">
        <f t="shared" si="296"/>
        <v>42181.854143518511</v>
      </c>
      <c r="T3196" s="10">
        <f t="shared" si="297"/>
        <v>42211.854143518511</v>
      </c>
      <c r="U3196" s="9">
        <f t="shared" si="298"/>
        <v>30</v>
      </c>
      <c r="V3196">
        <f>D3196*VLOOKUP(H3196,CURR,2)</f>
        <v>11000</v>
      </c>
      <c r="W3196">
        <f>E3196*VLOOKUP(H3196,CURR,2)</f>
        <v>0</v>
      </c>
      <c r="X3196" s="11">
        <f t="shared" si="299"/>
        <v>0</v>
      </c>
    </row>
    <row r="3197" spans="1:2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9">
        <f t="shared" si="295"/>
        <v>53.07692307692308</v>
      </c>
      <c r="Q3197" t="s">
        <v>8320</v>
      </c>
      <c r="R3197" t="s">
        <v>8362</v>
      </c>
      <c r="S3197" s="10">
        <f t="shared" si="296"/>
        <v>42017.385902777773</v>
      </c>
      <c r="T3197" s="10">
        <f t="shared" si="297"/>
        <v>42047.385902777773</v>
      </c>
      <c r="U3197" s="9">
        <f t="shared" si="298"/>
        <v>30</v>
      </c>
      <c r="V3197">
        <f>D3197*VLOOKUP(H3197,CURR,2)</f>
        <v>3500</v>
      </c>
      <c r="W3197">
        <f>E3197*VLOOKUP(H3197,CURR,2)</f>
        <v>2070</v>
      </c>
      <c r="X3197" s="11">
        <f t="shared" si="299"/>
        <v>0.59142857142857141</v>
      </c>
    </row>
    <row r="3198" spans="1:2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9">
        <f t="shared" si="295"/>
        <v>300</v>
      </c>
      <c r="Q3198" t="s">
        <v>8320</v>
      </c>
      <c r="R3198" t="s">
        <v>8362</v>
      </c>
      <c r="S3198" s="10">
        <f t="shared" si="296"/>
        <v>42157.389756944445</v>
      </c>
      <c r="T3198" s="10">
        <f t="shared" si="297"/>
        <v>42217.374999999993</v>
      </c>
      <c r="U3198" s="9">
        <f t="shared" si="298"/>
        <v>59</v>
      </c>
      <c r="V3198">
        <f>D3198*VLOOKUP(H3198,CURR,2)</f>
        <v>3000000</v>
      </c>
      <c r="W3198">
        <f>E3198*VLOOKUP(H3198,CURR,2)</f>
        <v>1800</v>
      </c>
      <c r="X3198" s="11">
        <f t="shared" si="299"/>
        <v>5.9999999999999995E-4</v>
      </c>
    </row>
    <row r="3199" spans="1:2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9">
        <f t="shared" si="295"/>
        <v>286.25</v>
      </c>
      <c r="Q3199" t="s">
        <v>8320</v>
      </c>
      <c r="R3199" t="s">
        <v>8362</v>
      </c>
      <c r="S3199" s="10">
        <f t="shared" si="296"/>
        <v>42009.28493055555</v>
      </c>
      <c r="T3199" s="10">
        <f t="shared" si="297"/>
        <v>42039.28493055555</v>
      </c>
      <c r="U3199" s="9">
        <f t="shared" si="298"/>
        <v>30</v>
      </c>
      <c r="V3199">
        <f>D3199*VLOOKUP(H3199,CURR,2)</f>
        <v>1200</v>
      </c>
      <c r="W3199">
        <f>E3199*VLOOKUP(H3199,CURR,2)</f>
        <v>137.4</v>
      </c>
      <c r="X3199" s="11">
        <f t="shared" si="299"/>
        <v>0.1145</v>
      </c>
    </row>
    <row r="3200" spans="1:2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9">
        <f t="shared" si="295"/>
        <v>36.666666666666664</v>
      </c>
      <c r="Q3200" t="s">
        <v>8320</v>
      </c>
      <c r="R3200" t="s">
        <v>8362</v>
      </c>
      <c r="S3200" s="10">
        <f t="shared" si="296"/>
        <v>42013.216168981475</v>
      </c>
      <c r="T3200" s="10">
        <f t="shared" si="297"/>
        <v>42051.216168981475</v>
      </c>
      <c r="U3200" s="9">
        <f t="shared" si="298"/>
        <v>38</v>
      </c>
      <c r="V3200">
        <f>D3200*VLOOKUP(H3200,CURR,2)</f>
        <v>4500</v>
      </c>
      <c r="W3200">
        <f>E3200*VLOOKUP(H3200,CURR,2)</f>
        <v>16.5</v>
      </c>
      <c r="X3200" s="11">
        <f t="shared" si="299"/>
        <v>3.6666666666666666E-3</v>
      </c>
    </row>
    <row r="3201" spans="1:2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9">
        <f t="shared" si="295"/>
        <v>49.20754716981132</v>
      </c>
      <c r="Q3201" t="s">
        <v>8320</v>
      </c>
      <c r="R3201" t="s">
        <v>8362</v>
      </c>
      <c r="S3201" s="10">
        <f t="shared" si="296"/>
        <v>41858.553449074076</v>
      </c>
      <c r="T3201" s="10">
        <f t="shared" si="297"/>
        <v>41888.666666666664</v>
      </c>
      <c r="U3201" s="9">
        <f t="shared" si="298"/>
        <v>30</v>
      </c>
      <c r="V3201">
        <f>D3201*VLOOKUP(H3201,CURR,2)</f>
        <v>5000</v>
      </c>
      <c r="W3201">
        <f>E3201*VLOOKUP(H3201,CURR,2)</f>
        <v>2608</v>
      </c>
      <c r="X3201" s="11">
        <f t="shared" si="299"/>
        <v>0.52159999999999995</v>
      </c>
    </row>
    <row r="3202" spans="1:2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9">
        <f t="shared" si="295"/>
        <v>1</v>
      </c>
      <c r="Q3202" t="s">
        <v>8320</v>
      </c>
      <c r="R3202" t="s">
        <v>8362</v>
      </c>
      <c r="S3202" s="10">
        <f t="shared" si="296"/>
        <v>42460.112280092588</v>
      </c>
      <c r="T3202" s="10">
        <f t="shared" si="297"/>
        <v>42490.023611111108</v>
      </c>
      <c r="U3202" s="9">
        <f t="shared" si="298"/>
        <v>29</v>
      </c>
      <c r="V3202">
        <f>D3202*VLOOKUP(H3202,CURR,2)</f>
        <v>50000</v>
      </c>
      <c r="W3202">
        <f>E3202*VLOOKUP(H3202,CURR,2)</f>
        <v>1</v>
      </c>
      <c r="X3202" s="11">
        <f t="shared" si="299"/>
        <v>2.0000000000000002E-5</v>
      </c>
    </row>
    <row r="3203" spans="1:2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E3203/D3203*100</f>
        <v>1.25</v>
      </c>
      <c r="P3203" s="9">
        <f t="shared" ref="P3203:P3266" si="301">E3203/L3203</f>
        <v>12.5</v>
      </c>
      <c r="Q3203" t="s">
        <v>8320</v>
      </c>
      <c r="R3203" t="s">
        <v>8362</v>
      </c>
      <c r="S3203" s="10">
        <f t="shared" ref="S3203:S3266" si="302">(J3203/86400)+25569+(-5/24)</f>
        <v>41861.558761574073</v>
      </c>
      <c r="T3203" s="10">
        <f t="shared" ref="T3203:T3266" si="303">(I3203/86400)+25569+(-5/24)</f>
        <v>41882.558761574073</v>
      </c>
      <c r="U3203" s="9">
        <f t="shared" ref="U3203:U3266" si="304">INT(T3203-S3203)</f>
        <v>21</v>
      </c>
      <c r="V3203">
        <f>D3203*VLOOKUP(H3203,CURR,2)</f>
        <v>2560</v>
      </c>
      <c r="W3203">
        <f>E3203*VLOOKUP(H3203,CURR,2)</f>
        <v>32</v>
      </c>
      <c r="X3203" s="11">
        <f t="shared" ref="X3203:X3266" si="305">W3203/V3203</f>
        <v>1.2500000000000001E-2</v>
      </c>
    </row>
    <row r="3204" spans="1:2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9">
        <f t="shared" si="301"/>
        <v>109.04</v>
      </c>
      <c r="Q3204" t="s">
        <v>8320</v>
      </c>
      <c r="R3204" t="s">
        <v>8362</v>
      </c>
      <c r="S3204" s="10">
        <f t="shared" si="302"/>
        <v>42293.645208333335</v>
      </c>
      <c r="T3204" s="10">
        <f t="shared" si="303"/>
        <v>42352.040972222218</v>
      </c>
      <c r="U3204" s="9">
        <f t="shared" si="304"/>
        <v>58</v>
      </c>
      <c r="V3204">
        <f>D3204*VLOOKUP(H3204,CURR,2)</f>
        <v>5000</v>
      </c>
      <c r="W3204">
        <f>E3204*VLOOKUP(H3204,CURR,2)</f>
        <v>2726</v>
      </c>
      <c r="X3204" s="11">
        <f t="shared" si="305"/>
        <v>0.54520000000000002</v>
      </c>
    </row>
    <row r="3205" spans="1:2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9">
        <f t="shared" si="301"/>
        <v>41.666666666666664</v>
      </c>
      <c r="Q3205" t="s">
        <v>8320</v>
      </c>
      <c r="R3205" t="s">
        <v>8362</v>
      </c>
      <c r="S3205" s="10">
        <f t="shared" si="302"/>
        <v>42242.780347222222</v>
      </c>
      <c r="T3205" s="10">
        <f t="shared" si="303"/>
        <v>42272.780347222222</v>
      </c>
      <c r="U3205" s="9">
        <f t="shared" si="304"/>
        <v>30</v>
      </c>
      <c r="V3205">
        <f>D3205*VLOOKUP(H3205,CURR,2)</f>
        <v>1000</v>
      </c>
      <c r="W3205">
        <f>E3205*VLOOKUP(H3205,CURR,2)</f>
        <v>250</v>
      </c>
      <c r="X3205" s="11">
        <f t="shared" si="305"/>
        <v>0.25</v>
      </c>
    </row>
    <row r="3206" spans="1:2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 t="e">
        <f t="shared" si="301"/>
        <v>#DIV/0!</v>
      </c>
      <c r="Q3206" t="s">
        <v>8320</v>
      </c>
      <c r="R3206" t="s">
        <v>8362</v>
      </c>
      <c r="S3206" s="10">
        <f t="shared" si="302"/>
        <v>42172.477766203701</v>
      </c>
      <c r="T3206" s="10">
        <f t="shared" si="303"/>
        <v>42202.468055555553</v>
      </c>
      <c r="U3206" s="9">
        <f t="shared" si="304"/>
        <v>29</v>
      </c>
      <c r="V3206">
        <f>D3206*VLOOKUP(H3206,CURR,2)</f>
        <v>500</v>
      </c>
      <c r="W3206">
        <f>E3206*VLOOKUP(H3206,CURR,2)</f>
        <v>0</v>
      </c>
      <c r="X3206" s="11">
        <f t="shared" si="305"/>
        <v>0</v>
      </c>
    </row>
    <row r="3207" spans="1:2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9">
        <f t="shared" si="301"/>
        <v>22.75</v>
      </c>
      <c r="Q3207" t="s">
        <v>8320</v>
      </c>
      <c r="R3207" t="s">
        <v>8362</v>
      </c>
      <c r="S3207" s="10">
        <f t="shared" si="302"/>
        <v>42095.166342592587</v>
      </c>
      <c r="T3207" s="10">
        <f t="shared" si="303"/>
        <v>42125.166342592587</v>
      </c>
      <c r="U3207" s="9">
        <f t="shared" si="304"/>
        <v>30</v>
      </c>
      <c r="V3207">
        <f>D3207*VLOOKUP(H3207,CURR,2)</f>
        <v>10240</v>
      </c>
      <c r="W3207">
        <f>E3207*VLOOKUP(H3207,CURR,2)</f>
        <v>349.44</v>
      </c>
      <c r="X3207" s="11">
        <f t="shared" si="305"/>
        <v>3.4125000000000003E-2</v>
      </c>
    </row>
    <row r="3208" spans="1:2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 t="e">
        <f t="shared" si="301"/>
        <v>#DIV/0!</v>
      </c>
      <c r="Q3208" t="s">
        <v>8320</v>
      </c>
      <c r="R3208" t="s">
        <v>8362</v>
      </c>
      <c r="S3208" s="10">
        <f t="shared" si="302"/>
        <v>42236.067719907405</v>
      </c>
      <c r="T3208" s="10">
        <f t="shared" si="303"/>
        <v>42266.067719907405</v>
      </c>
      <c r="U3208" s="9">
        <f t="shared" si="304"/>
        <v>30</v>
      </c>
      <c r="V3208">
        <f>D3208*VLOOKUP(H3208,CURR,2)</f>
        <v>5000</v>
      </c>
      <c r="W3208">
        <f>E3208*VLOOKUP(H3208,CURR,2)</f>
        <v>0</v>
      </c>
      <c r="X3208" s="11">
        <f t="shared" si="305"/>
        <v>0</v>
      </c>
    </row>
    <row r="3209" spans="1:2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9">
        <f t="shared" si="301"/>
        <v>70.833333333333329</v>
      </c>
      <c r="Q3209" t="s">
        <v>8320</v>
      </c>
      <c r="R3209" t="s">
        <v>8362</v>
      </c>
      <c r="S3209" s="10">
        <f t="shared" si="302"/>
        <v>42057.069525462961</v>
      </c>
      <c r="T3209" s="10">
        <f t="shared" si="303"/>
        <v>42117.027858796289</v>
      </c>
      <c r="U3209" s="9">
        <f t="shared" si="304"/>
        <v>59</v>
      </c>
      <c r="V3209">
        <f>D3209*VLOOKUP(H3209,CURR,2)</f>
        <v>5500</v>
      </c>
      <c r="W3209">
        <f>E3209*VLOOKUP(H3209,CURR,2)</f>
        <v>2550</v>
      </c>
      <c r="X3209" s="11">
        <f t="shared" si="305"/>
        <v>0.46363636363636362</v>
      </c>
    </row>
    <row r="3210" spans="1:2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9">
        <f t="shared" si="301"/>
        <v>63.109756097560975</v>
      </c>
      <c r="Q3210" t="s">
        <v>8320</v>
      </c>
      <c r="R3210" t="s">
        <v>8321</v>
      </c>
      <c r="S3210" s="10">
        <f t="shared" si="302"/>
        <v>41827.396724537037</v>
      </c>
      <c r="T3210" s="10">
        <f t="shared" si="303"/>
        <v>41848.396724537037</v>
      </c>
      <c r="U3210" s="9">
        <f t="shared" si="304"/>
        <v>21</v>
      </c>
      <c r="V3210">
        <f>D3210*VLOOKUP(H3210,CURR,2)</f>
        <v>5000</v>
      </c>
      <c r="W3210">
        <f>E3210*VLOOKUP(H3210,CURR,2)</f>
        <v>5175</v>
      </c>
      <c r="X3210" s="11">
        <f t="shared" si="305"/>
        <v>1.0349999999999999</v>
      </c>
    </row>
    <row r="3211" spans="1:2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9">
        <f t="shared" si="301"/>
        <v>50.157964601769912</v>
      </c>
      <c r="Q3211" t="s">
        <v>8320</v>
      </c>
      <c r="R3211" t="s">
        <v>8321</v>
      </c>
      <c r="S3211" s="10">
        <f t="shared" si="302"/>
        <v>41778.42891203703</v>
      </c>
      <c r="T3211" s="10">
        <f t="shared" si="303"/>
        <v>41810.75</v>
      </c>
      <c r="U3211" s="9">
        <f t="shared" si="304"/>
        <v>32</v>
      </c>
      <c r="V3211">
        <f>D3211*VLOOKUP(H3211,CURR,2)</f>
        <v>9500</v>
      </c>
      <c r="W3211">
        <f>E3211*VLOOKUP(H3211,CURR,2)</f>
        <v>11335.7</v>
      </c>
      <c r="X3211" s="11">
        <f t="shared" si="305"/>
        <v>1.1932315789473684</v>
      </c>
    </row>
    <row r="3212" spans="1:2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9">
        <f t="shared" si="301"/>
        <v>62.883333333333333</v>
      </c>
      <c r="Q3212" t="s">
        <v>8320</v>
      </c>
      <c r="R3212" t="s">
        <v>8321</v>
      </c>
      <c r="S3212" s="10">
        <f t="shared" si="302"/>
        <v>41013.728229166663</v>
      </c>
      <c r="T3212" s="10">
        <f t="shared" si="303"/>
        <v>41060.957638888889</v>
      </c>
      <c r="U3212" s="9">
        <f t="shared" si="304"/>
        <v>47</v>
      </c>
      <c r="V3212">
        <f>D3212*VLOOKUP(H3212,CURR,2)</f>
        <v>3000</v>
      </c>
      <c r="W3212">
        <f>E3212*VLOOKUP(H3212,CURR,2)</f>
        <v>3773</v>
      </c>
      <c r="X3212" s="11">
        <f t="shared" si="305"/>
        <v>1.2576666666666667</v>
      </c>
    </row>
    <row r="3213" spans="1:2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9">
        <f t="shared" si="301"/>
        <v>85.531055900621112</v>
      </c>
      <c r="Q3213" t="s">
        <v>8320</v>
      </c>
      <c r="R3213" t="s">
        <v>8321</v>
      </c>
      <c r="S3213" s="10">
        <f t="shared" si="302"/>
        <v>41834.378240740734</v>
      </c>
      <c r="T3213" s="10">
        <f t="shared" si="303"/>
        <v>41865.875</v>
      </c>
      <c r="U3213" s="9">
        <f t="shared" si="304"/>
        <v>31</v>
      </c>
      <c r="V3213">
        <f>D3213*VLOOKUP(H3213,CURR,2)</f>
        <v>23000</v>
      </c>
      <c r="W3213">
        <f>E3213*VLOOKUP(H3213,CURR,2)</f>
        <v>27541</v>
      </c>
      <c r="X3213" s="11">
        <f t="shared" si="305"/>
        <v>1.1974347826086957</v>
      </c>
    </row>
    <row r="3214" spans="1:2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9">
        <f t="shared" si="301"/>
        <v>53.723404255319146</v>
      </c>
      <c r="Q3214" t="s">
        <v>8320</v>
      </c>
      <c r="R3214" t="s">
        <v>8321</v>
      </c>
      <c r="S3214" s="10">
        <f t="shared" si="302"/>
        <v>41829.587395833332</v>
      </c>
      <c r="T3214" s="10">
        <f t="shared" si="303"/>
        <v>41859.587395833332</v>
      </c>
      <c r="U3214" s="9">
        <f t="shared" si="304"/>
        <v>30</v>
      </c>
      <c r="V3214">
        <f>D3214*VLOOKUP(H3214,CURR,2)</f>
        <v>4000</v>
      </c>
      <c r="W3214">
        <f>E3214*VLOOKUP(H3214,CURR,2)</f>
        <v>5050</v>
      </c>
      <c r="X3214" s="11">
        <f t="shared" si="305"/>
        <v>1.2625</v>
      </c>
    </row>
    <row r="3215" spans="1:2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9">
        <f t="shared" si="301"/>
        <v>127.80851063829788</v>
      </c>
      <c r="Q3215" t="s">
        <v>8320</v>
      </c>
      <c r="R3215" t="s">
        <v>8321</v>
      </c>
      <c r="S3215" s="10">
        <f t="shared" si="302"/>
        <v>42171.555081018516</v>
      </c>
      <c r="T3215" s="10">
        <f t="shared" si="303"/>
        <v>42211.555081018516</v>
      </c>
      <c r="U3215" s="9">
        <f t="shared" si="304"/>
        <v>40</v>
      </c>
      <c r="V3215">
        <f>D3215*VLOOKUP(H3215,CURR,2)</f>
        <v>7680</v>
      </c>
      <c r="W3215">
        <f>E3215*VLOOKUP(H3215,CURR,2)</f>
        <v>7688.96</v>
      </c>
      <c r="X3215" s="11">
        <f t="shared" si="305"/>
        <v>1.0011666666666668</v>
      </c>
    </row>
    <row r="3216" spans="1:2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9">
        <f t="shared" si="301"/>
        <v>106.57391304347826</v>
      </c>
      <c r="Q3216" t="s">
        <v>8320</v>
      </c>
      <c r="R3216" t="s">
        <v>8321</v>
      </c>
      <c r="S3216" s="10">
        <f t="shared" si="302"/>
        <v>42337.584178240737</v>
      </c>
      <c r="T3216" s="10">
        <f t="shared" si="303"/>
        <v>42374.788194444445</v>
      </c>
      <c r="U3216" s="9">
        <f t="shared" si="304"/>
        <v>37</v>
      </c>
      <c r="V3216">
        <f>D3216*VLOOKUP(H3216,CURR,2)</f>
        <v>15360</v>
      </c>
      <c r="W3216">
        <f>E3216*VLOOKUP(H3216,CURR,2)</f>
        <v>15687.68</v>
      </c>
      <c r="X3216" s="11">
        <f t="shared" si="305"/>
        <v>1.0213333333333334</v>
      </c>
    </row>
    <row r="3217" spans="1:2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9">
        <f t="shared" si="301"/>
        <v>262.11194029850748</v>
      </c>
      <c r="Q3217" t="s">
        <v>8320</v>
      </c>
      <c r="R3217" t="s">
        <v>8321</v>
      </c>
      <c r="S3217" s="10">
        <f t="shared" si="302"/>
        <v>42219.456840277773</v>
      </c>
      <c r="T3217" s="10">
        <f t="shared" si="303"/>
        <v>42256.957638888889</v>
      </c>
      <c r="U3217" s="9">
        <f t="shared" si="304"/>
        <v>37</v>
      </c>
      <c r="V3217">
        <f>D3217*VLOOKUP(H3217,CURR,2)</f>
        <v>35000</v>
      </c>
      <c r="W3217">
        <f>E3217*VLOOKUP(H3217,CURR,2)</f>
        <v>35123</v>
      </c>
      <c r="X3217" s="11">
        <f t="shared" si="305"/>
        <v>1.0035142857142858</v>
      </c>
    </row>
    <row r="3218" spans="1:2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9">
        <f t="shared" si="301"/>
        <v>57.171428571428571</v>
      </c>
      <c r="Q3218" t="s">
        <v>8320</v>
      </c>
      <c r="R3218" t="s">
        <v>8321</v>
      </c>
      <c r="S3218" s="10">
        <f t="shared" si="302"/>
        <v>42165.254293981481</v>
      </c>
      <c r="T3218" s="10">
        <f t="shared" si="303"/>
        <v>42196.395833333336</v>
      </c>
      <c r="U3218" s="9">
        <f t="shared" si="304"/>
        <v>31</v>
      </c>
      <c r="V3218">
        <f>D3218*VLOOKUP(H3218,CURR,2)</f>
        <v>2560</v>
      </c>
      <c r="W3218">
        <f>E3218*VLOOKUP(H3218,CURR,2)</f>
        <v>2561.2800000000002</v>
      </c>
      <c r="X3218" s="11">
        <f t="shared" si="305"/>
        <v>1.0005000000000002</v>
      </c>
    </row>
    <row r="3219" spans="1:2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9">
        <f t="shared" si="301"/>
        <v>50.20192307692308</v>
      </c>
      <c r="Q3219" t="s">
        <v>8320</v>
      </c>
      <c r="R3219" t="s">
        <v>8321</v>
      </c>
      <c r="S3219" s="10">
        <f t="shared" si="302"/>
        <v>42648.337777777771</v>
      </c>
      <c r="T3219" s="10">
        <f t="shared" si="303"/>
        <v>42678.337777777771</v>
      </c>
      <c r="U3219" s="9">
        <f t="shared" si="304"/>
        <v>30</v>
      </c>
      <c r="V3219">
        <f>D3219*VLOOKUP(H3219,CURR,2)</f>
        <v>4500</v>
      </c>
      <c r="W3219">
        <f>E3219*VLOOKUP(H3219,CURR,2)</f>
        <v>5221</v>
      </c>
      <c r="X3219" s="11">
        <f t="shared" si="305"/>
        <v>1.1602222222222223</v>
      </c>
    </row>
    <row r="3220" spans="1:2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9">
        <f t="shared" si="301"/>
        <v>66.586956521739125</v>
      </c>
      <c r="Q3220" t="s">
        <v>8320</v>
      </c>
      <c r="R3220" t="s">
        <v>8321</v>
      </c>
      <c r="S3220" s="10">
        <f t="shared" si="302"/>
        <v>41970.793819444443</v>
      </c>
      <c r="T3220" s="10">
        <f t="shared" si="303"/>
        <v>42003.791666666664</v>
      </c>
      <c r="U3220" s="9">
        <f t="shared" si="304"/>
        <v>32</v>
      </c>
      <c r="V3220">
        <f>D3220*VLOOKUP(H3220,CURR,2)</f>
        <v>15360</v>
      </c>
      <c r="W3220">
        <f>E3220*VLOOKUP(H3220,CURR,2)</f>
        <v>15682.56</v>
      </c>
      <c r="X3220" s="11">
        <f t="shared" si="305"/>
        <v>1.0209999999999999</v>
      </c>
    </row>
    <row r="3221" spans="1:2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9">
        <f t="shared" si="301"/>
        <v>168.25210084033614</v>
      </c>
      <c r="Q3221" t="s">
        <v>8320</v>
      </c>
      <c r="R3221" t="s">
        <v>8321</v>
      </c>
      <c r="S3221" s="10">
        <f t="shared" si="302"/>
        <v>42050.77484953704</v>
      </c>
      <c r="T3221" s="10">
        <f t="shared" si="303"/>
        <v>42085.733182870368</v>
      </c>
      <c r="U3221" s="9">
        <f t="shared" si="304"/>
        <v>34</v>
      </c>
      <c r="V3221">
        <f>D3221*VLOOKUP(H3221,CURR,2)</f>
        <v>20000</v>
      </c>
      <c r="W3221">
        <f>E3221*VLOOKUP(H3221,CURR,2)</f>
        <v>20022</v>
      </c>
      <c r="X3221" s="11">
        <f t="shared" si="305"/>
        <v>1.0011000000000001</v>
      </c>
    </row>
    <row r="3222" spans="1:2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9">
        <f t="shared" si="301"/>
        <v>256.37288135593218</v>
      </c>
      <c r="Q3222" t="s">
        <v>8320</v>
      </c>
      <c r="R3222" t="s">
        <v>8321</v>
      </c>
      <c r="S3222" s="10">
        <f t="shared" si="302"/>
        <v>42772.625046296293</v>
      </c>
      <c r="T3222" s="10">
        <f t="shared" si="303"/>
        <v>42806.666666666664</v>
      </c>
      <c r="U3222" s="9">
        <f t="shared" si="304"/>
        <v>34</v>
      </c>
      <c r="V3222">
        <f>D3222*VLOOKUP(H3222,CURR,2)</f>
        <v>15000</v>
      </c>
      <c r="W3222">
        <f>E3222*VLOOKUP(H3222,CURR,2)</f>
        <v>15126</v>
      </c>
      <c r="X3222" s="11">
        <f t="shared" si="305"/>
        <v>1.0084</v>
      </c>
    </row>
    <row r="3223" spans="1:2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9">
        <f t="shared" si="301"/>
        <v>36.610619469026545</v>
      </c>
      <c r="Q3223" t="s">
        <v>8320</v>
      </c>
      <c r="R3223" t="s">
        <v>8321</v>
      </c>
      <c r="S3223" s="10">
        <f t="shared" si="302"/>
        <v>42155.488460648143</v>
      </c>
      <c r="T3223" s="10">
        <f t="shared" si="303"/>
        <v>42190.488460648143</v>
      </c>
      <c r="U3223" s="9">
        <f t="shared" si="304"/>
        <v>35</v>
      </c>
      <c r="V3223">
        <f>D3223*VLOOKUP(H3223,CURR,2)</f>
        <v>5120</v>
      </c>
      <c r="W3223">
        <f>E3223*VLOOKUP(H3223,CURR,2)</f>
        <v>5295.36</v>
      </c>
      <c r="X3223" s="11">
        <f t="shared" si="305"/>
        <v>1.0342499999999999</v>
      </c>
    </row>
    <row r="3224" spans="1:2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9">
        <f t="shared" si="301"/>
        <v>37.142857142857146</v>
      </c>
      <c r="Q3224" t="s">
        <v>8320</v>
      </c>
      <c r="R3224" t="s">
        <v>8321</v>
      </c>
      <c r="S3224" s="10">
        <f t="shared" si="302"/>
        <v>42270.373807870368</v>
      </c>
      <c r="T3224" s="10">
        <f t="shared" si="303"/>
        <v>42301.686805555553</v>
      </c>
      <c r="U3224" s="9">
        <f t="shared" si="304"/>
        <v>31</v>
      </c>
      <c r="V3224">
        <f>D3224*VLOOKUP(H3224,CURR,2)</f>
        <v>2500</v>
      </c>
      <c r="W3224">
        <f>E3224*VLOOKUP(H3224,CURR,2)</f>
        <v>3120</v>
      </c>
      <c r="X3224" s="11">
        <f t="shared" si="305"/>
        <v>1.248</v>
      </c>
    </row>
    <row r="3225" spans="1:2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9">
        <f t="shared" si="301"/>
        <v>45.878378378378379</v>
      </c>
      <c r="Q3225" t="s">
        <v>8320</v>
      </c>
      <c r="R3225" t="s">
        <v>8321</v>
      </c>
      <c r="S3225" s="10">
        <f t="shared" si="302"/>
        <v>42206.627037037033</v>
      </c>
      <c r="T3225" s="10">
        <f t="shared" si="303"/>
        <v>42236.627037037033</v>
      </c>
      <c r="U3225" s="9">
        <f t="shared" si="304"/>
        <v>30</v>
      </c>
      <c r="V3225">
        <f>D3225*VLOOKUP(H3225,CURR,2)</f>
        <v>3100</v>
      </c>
      <c r="W3225">
        <f>E3225*VLOOKUP(H3225,CURR,2)</f>
        <v>3395</v>
      </c>
      <c r="X3225" s="11">
        <f t="shared" si="305"/>
        <v>1.0951612903225807</v>
      </c>
    </row>
    <row r="3226" spans="1:2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9">
        <f t="shared" si="301"/>
        <v>141.71296296296296</v>
      </c>
      <c r="Q3226" t="s">
        <v>8320</v>
      </c>
      <c r="R3226" t="s">
        <v>8321</v>
      </c>
      <c r="S3226" s="10">
        <f t="shared" si="302"/>
        <v>42697.642511574071</v>
      </c>
      <c r="T3226" s="10">
        <f t="shared" si="303"/>
        <v>42744.999999999993</v>
      </c>
      <c r="U3226" s="9">
        <f t="shared" si="304"/>
        <v>47</v>
      </c>
      <c r="V3226">
        <f>D3226*VLOOKUP(H3226,CURR,2)</f>
        <v>30000</v>
      </c>
      <c r="W3226">
        <f>E3226*VLOOKUP(H3226,CURR,2)</f>
        <v>30610</v>
      </c>
      <c r="X3226" s="11">
        <f t="shared" si="305"/>
        <v>1.0203333333333333</v>
      </c>
    </row>
    <row r="3227" spans="1:2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9">
        <f t="shared" si="301"/>
        <v>52.487179487179489</v>
      </c>
      <c r="Q3227" t="s">
        <v>8320</v>
      </c>
      <c r="R3227" t="s">
        <v>8321</v>
      </c>
      <c r="S3227" s="10">
        <f t="shared" si="302"/>
        <v>42503.351134259261</v>
      </c>
      <c r="T3227" s="10">
        <f t="shared" si="303"/>
        <v>42524.666666666664</v>
      </c>
      <c r="U3227" s="9">
        <f t="shared" si="304"/>
        <v>21</v>
      </c>
      <c r="V3227">
        <f>D3227*VLOOKUP(H3227,CURR,2)</f>
        <v>2000</v>
      </c>
      <c r="W3227">
        <f>E3227*VLOOKUP(H3227,CURR,2)</f>
        <v>2047</v>
      </c>
      <c r="X3227" s="11">
        <f t="shared" si="305"/>
        <v>1.0235000000000001</v>
      </c>
    </row>
    <row r="3228" spans="1:2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9">
        <f t="shared" si="301"/>
        <v>59.523809523809526</v>
      </c>
      <c r="Q3228" t="s">
        <v>8320</v>
      </c>
      <c r="R3228" t="s">
        <v>8321</v>
      </c>
      <c r="S3228" s="10">
        <f t="shared" si="302"/>
        <v>42277.375138888885</v>
      </c>
      <c r="T3228" s="10">
        <f t="shared" si="303"/>
        <v>42307.375138888885</v>
      </c>
      <c r="U3228" s="9">
        <f t="shared" si="304"/>
        <v>30</v>
      </c>
      <c r="V3228">
        <f>D3228*VLOOKUP(H3228,CURR,2)</f>
        <v>1536</v>
      </c>
      <c r="W3228">
        <f>E3228*VLOOKUP(H3228,CURR,2)</f>
        <v>1600</v>
      </c>
      <c r="X3228" s="11">
        <f t="shared" si="305"/>
        <v>1.0416666666666667</v>
      </c>
    </row>
    <row r="3229" spans="1:2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9">
        <f t="shared" si="301"/>
        <v>50</v>
      </c>
      <c r="Q3229" t="s">
        <v>8320</v>
      </c>
      <c r="R3229" t="s">
        <v>8321</v>
      </c>
      <c r="S3229" s="10">
        <f t="shared" si="302"/>
        <v>42722.674027777779</v>
      </c>
      <c r="T3229" s="10">
        <f t="shared" si="303"/>
        <v>42752.674027777779</v>
      </c>
      <c r="U3229" s="9">
        <f t="shared" si="304"/>
        <v>30</v>
      </c>
      <c r="V3229">
        <f>D3229*VLOOKUP(H3229,CURR,2)</f>
        <v>1536</v>
      </c>
      <c r="W3229">
        <f>E3229*VLOOKUP(H3229,CURR,2)</f>
        <v>1920</v>
      </c>
      <c r="X3229" s="11">
        <f t="shared" si="305"/>
        <v>1.25</v>
      </c>
    </row>
    <row r="3230" spans="1:2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9">
        <f t="shared" si="301"/>
        <v>193.62162162162161</v>
      </c>
      <c r="Q3230" t="s">
        <v>8320</v>
      </c>
      <c r="R3230" t="s">
        <v>8321</v>
      </c>
      <c r="S3230" s="10">
        <f t="shared" si="302"/>
        <v>42323.500972222224</v>
      </c>
      <c r="T3230" s="10">
        <f t="shared" si="303"/>
        <v>42354.999305555553</v>
      </c>
      <c r="U3230" s="9">
        <f t="shared" si="304"/>
        <v>31</v>
      </c>
      <c r="V3230">
        <f>D3230*VLOOKUP(H3230,CURR,2)</f>
        <v>7000</v>
      </c>
      <c r="W3230">
        <f>E3230*VLOOKUP(H3230,CURR,2)</f>
        <v>7164</v>
      </c>
      <c r="X3230" s="11">
        <f t="shared" si="305"/>
        <v>1.0234285714285714</v>
      </c>
    </row>
    <row r="3231" spans="1:2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9">
        <f t="shared" si="301"/>
        <v>106.79702970297029</v>
      </c>
      <c r="Q3231" t="s">
        <v>8320</v>
      </c>
      <c r="R3231" t="s">
        <v>8321</v>
      </c>
      <c r="S3231" s="10">
        <f t="shared" si="302"/>
        <v>41933.083310185182</v>
      </c>
      <c r="T3231" s="10">
        <f t="shared" si="303"/>
        <v>41963.124976851854</v>
      </c>
      <c r="U3231" s="9">
        <f t="shared" si="304"/>
        <v>30</v>
      </c>
      <c r="V3231">
        <f>D3231*VLOOKUP(H3231,CURR,2)</f>
        <v>20000</v>
      </c>
      <c r="W3231">
        <f>E3231*VLOOKUP(H3231,CURR,2)</f>
        <v>21573</v>
      </c>
      <c r="X3231" s="11">
        <f t="shared" si="305"/>
        <v>1.0786500000000001</v>
      </c>
    </row>
    <row r="3232" spans="1:2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9">
        <f t="shared" si="301"/>
        <v>77.21621621621621</v>
      </c>
      <c r="Q3232" t="s">
        <v>8320</v>
      </c>
      <c r="R3232" t="s">
        <v>8321</v>
      </c>
      <c r="S3232" s="10">
        <f t="shared" si="302"/>
        <v>41897.959791666661</v>
      </c>
      <c r="T3232" s="10">
        <f t="shared" si="303"/>
        <v>41912.957638888889</v>
      </c>
      <c r="U3232" s="9">
        <f t="shared" si="304"/>
        <v>14</v>
      </c>
      <c r="V3232">
        <f>D3232*VLOOKUP(H3232,CURR,2)</f>
        <v>2600</v>
      </c>
      <c r="W3232">
        <f>E3232*VLOOKUP(H3232,CURR,2)</f>
        <v>2857</v>
      </c>
      <c r="X3232" s="11">
        <f t="shared" si="305"/>
        <v>1.0988461538461538</v>
      </c>
    </row>
    <row r="3233" spans="1:2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9">
        <f t="shared" si="301"/>
        <v>57.5</v>
      </c>
      <c r="Q3233" t="s">
        <v>8320</v>
      </c>
      <c r="R3233" t="s">
        <v>8321</v>
      </c>
      <c r="S3233" s="10">
        <f t="shared" si="302"/>
        <v>42446.735497685186</v>
      </c>
      <c r="T3233" s="10">
        <f t="shared" si="303"/>
        <v>42476.735497685186</v>
      </c>
      <c r="U3233" s="9">
        <f t="shared" si="304"/>
        <v>30</v>
      </c>
      <c r="V3233">
        <f>D3233*VLOOKUP(H3233,CURR,2)</f>
        <v>1000</v>
      </c>
      <c r="W3233">
        <f>E3233*VLOOKUP(H3233,CURR,2)</f>
        <v>1610</v>
      </c>
      <c r="X3233" s="11">
        <f t="shared" si="305"/>
        <v>1.61</v>
      </c>
    </row>
    <row r="3234" spans="1:2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9">
        <f t="shared" si="301"/>
        <v>50.46153846153846</v>
      </c>
      <c r="Q3234" t="s">
        <v>8320</v>
      </c>
      <c r="R3234" t="s">
        <v>8321</v>
      </c>
      <c r="S3234" s="10">
        <f t="shared" si="302"/>
        <v>42463.605520833335</v>
      </c>
      <c r="T3234" s="10">
        <f t="shared" si="303"/>
        <v>42493.957638888889</v>
      </c>
      <c r="U3234" s="9">
        <f t="shared" si="304"/>
        <v>30</v>
      </c>
      <c r="V3234">
        <f>D3234*VLOOKUP(H3234,CURR,2)</f>
        <v>1000</v>
      </c>
      <c r="W3234">
        <f>E3234*VLOOKUP(H3234,CURR,2)</f>
        <v>1312</v>
      </c>
      <c r="X3234" s="11">
        <f t="shared" si="305"/>
        <v>1.3120000000000001</v>
      </c>
    </row>
    <row r="3235" spans="1:2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9">
        <f t="shared" si="301"/>
        <v>97.377049180327873</v>
      </c>
      <c r="Q3235" t="s">
        <v>8320</v>
      </c>
      <c r="R3235" t="s">
        <v>8321</v>
      </c>
      <c r="S3235" s="10">
        <f t="shared" si="302"/>
        <v>42766.596701388888</v>
      </c>
      <c r="T3235" s="10">
        <f t="shared" si="303"/>
        <v>42796.596701388888</v>
      </c>
      <c r="U3235" s="9">
        <f t="shared" si="304"/>
        <v>30</v>
      </c>
      <c r="V3235">
        <f>D3235*VLOOKUP(H3235,CURR,2)</f>
        <v>5000</v>
      </c>
      <c r="W3235">
        <f>E3235*VLOOKUP(H3235,CURR,2)</f>
        <v>5940</v>
      </c>
      <c r="X3235" s="11">
        <f t="shared" si="305"/>
        <v>1.1879999999999999</v>
      </c>
    </row>
    <row r="3236" spans="1:2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9">
        <f t="shared" si="301"/>
        <v>34.91921739130435</v>
      </c>
      <c r="Q3236" t="s">
        <v>8320</v>
      </c>
      <c r="R3236" t="s">
        <v>8321</v>
      </c>
      <c r="S3236" s="10">
        <f t="shared" si="302"/>
        <v>42734.581111111103</v>
      </c>
      <c r="T3236" s="10">
        <f t="shared" si="303"/>
        <v>42767.771527777775</v>
      </c>
      <c r="U3236" s="9">
        <f t="shared" si="304"/>
        <v>33</v>
      </c>
      <c r="V3236">
        <f>D3236*VLOOKUP(H3236,CURR,2)</f>
        <v>5120</v>
      </c>
      <c r="W3236">
        <f>E3236*VLOOKUP(H3236,CURR,2)</f>
        <v>5140.1088</v>
      </c>
      <c r="X3236" s="11">
        <f t="shared" si="305"/>
        <v>1.0039275000000001</v>
      </c>
    </row>
    <row r="3237" spans="1:2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9">
        <f t="shared" si="301"/>
        <v>85.530386740331494</v>
      </c>
      <c r="Q3237" t="s">
        <v>8320</v>
      </c>
      <c r="R3237" t="s">
        <v>8321</v>
      </c>
      <c r="S3237" s="10">
        <f t="shared" si="302"/>
        <v>42522.139479166661</v>
      </c>
      <c r="T3237" s="10">
        <f t="shared" si="303"/>
        <v>42552.139479166661</v>
      </c>
      <c r="U3237" s="9">
        <f t="shared" si="304"/>
        <v>30</v>
      </c>
      <c r="V3237">
        <f>D3237*VLOOKUP(H3237,CURR,2)</f>
        <v>15000</v>
      </c>
      <c r="W3237">
        <f>E3237*VLOOKUP(H3237,CURR,2)</f>
        <v>15481</v>
      </c>
      <c r="X3237" s="11">
        <f t="shared" si="305"/>
        <v>1.0320666666666667</v>
      </c>
    </row>
    <row r="3238" spans="1:2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9">
        <f t="shared" si="301"/>
        <v>182.90909090909091</v>
      </c>
      <c r="Q3238" t="s">
        <v>8320</v>
      </c>
      <c r="R3238" t="s">
        <v>8321</v>
      </c>
      <c r="S3238" s="10">
        <f t="shared" si="302"/>
        <v>42702.708715277775</v>
      </c>
      <c r="T3238" s="10">
        <f t="shared" si="303"/>
        <v>42732.708715277775</v>
      </c>
      <c r="U3238" s="9">
        <f t="shared" si="304"/>
        <v>30</v>
      </c>
      <c r="V3238">
        <f>D3238*VLOOKUP(H3238,CURR,2)</f>
        <v>20000</v>
      </c>
      <c r="W3238">
        <f>E3238*VLOOKUP(H3238,CURR,2)</f>
        <v>20120</v>
      </c>
      <c r="X3238" s="11">
        <f t="shared" si="305"/>
        <v>1.006</v>
      </c>
    </row>
    <row r="3239" spans="1:2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9">
        <f t="shared" si="301"/>
        <v>131.13620817843866</v>
      </c>
      <c r="Q3239" t="s">
        <v>8320</v>
      </c>
      <c r="R3239" t="s">
        <v>8321</v>
      </c>
      <c r="S3239" s="10">
        <f t="shared" si="302"/>
        <v>42252.266018518516</v>
      </c>
      <c r="T3239" s="10">
        <f t="shared" si="303"/>
        <v>42275.957638888889</v>
      </c>
      <c r="U3239" s="9">
        <f t="shared" si="304"/>
        <v>23</v>
      </c>
      <c r="V3239">
        <f>D3239*VLOOKUP(H3239,CURR,2)</f>
        <v>35000</v>
      </c>
      <c r="W3239">
        <f>E3239*VLOOKUP(H3239,CURR,2)</f>
        <v>35275.64</v>
      </c>
      <c r="X3239" s="11">
        <f t="shared" si="305"/>
        <v>1.0078754285714286</v>
      </c>
    </row>
    <row r="3240" spans="1:2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9">
        <f t="shared" si="301"/>
        <v>39.810126582278478</v>
      </c>
      <c r="Q3240" t="s">
        <v>8320</v>
      </c>
      <c r="R3240" t="s">
        <v>8321</v>
      </c>
      <c r="S3240" s="10">
        <f t="shared" si="302"/>
        <v>42156.302060185182</v>
      </c>
      <c r="T3240" s="10">
        <f t="shared" si="303"/>
        <v>42186.302060185182</v>
      </c>
      <c r="U3240" s="9">
        <f t="shared" si="304"/>
        <v>30</v>
      </c>
      <c r="V3240">
        <f>D3240*VLOOKUP(H3240,CURR,2)</f>
        <v>3584</v>
      </c>
      <c r="W3240">
        <f>E3240*VLOOKUP(H3240,CURR,2)</f>
        <v>4025.6</v>
      </c>
      <c r="X3240" s="11">
        <f t="shared" si="305"/>
        <v>1.1232142857142857</v>
      </c>
    </row>
    <row r="3241" spans="1:2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9">
        <f t="shared" si="301"/>
        <v>59.701730769230764</v>
      </c>
      <c r="Q3241" t="s">
        <v>8320</v>
      </c>
      <c r="R3241" t="s">
        <v>8321</v>
      </c>
      <c r="S3241" s="10">
        <f t="shared" si="302"/>
        <v>42277.880706018514</v>
      </c>
      <c r="T3241" s="10">
        <f t="shared" si="303"/>
        <v>42302.790972222218</v>
      </c>
      <c r="U3241" s="9">
        <f t="shared" si="304"/>
        <v>24</v>
      </c>
      <c r="V3241">
        <f>D3241*VLOOKUP(H3241,CURR,2)</f>
        <v>7503.3600000000006</v>
      </c>
      <c r="W3241">
        <f>E3241*VLOOKUP(H3241,CURR,2)</f>
        <v>7947.4943999999996</v>
      </c>
      <c r="X3241" s="11">
        <f t="shared" si="305"/>
        <v>1.059191402251791</v>
      </c>
    </row>
    <row r="3242" spans="1:2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9">
        <f t="shared" si="301"/>
        <v>88.735294117647058</v>
      </c>
      <c r="Q3242" t="s">
        <v>8320</v>
      </c>
      <c r="R3242" t="s">
        <v>8321</v>
      </c>
      <c r="S3242" s="10">
        <f t="shared" si="302"/>
        <v>42754.485509259255</v>
      </c>
      <c r="T3242" s="10">
        <f t="shared" si="303"/>
        <v>42782.749999999993</v>
      </c>
      <c r="U3242" s="9">
        <f t="shared" si="304"/>
        <v>28</v>
      </c>
      <c r="V3242">
        <f>D3242*VLOOKUP(H3242,CURR,2)</f>
        <v>3840</v>
      </c>
      <c r="W3242">
        <f>E3242*VLOOKUP(H3242,CURR,2)</f>
        <v>3861.76</v>
      </c>
      <c r="X3242" s="11">
        <f t="shared" si="305"/>
        <v>1.0056666666666667</v>
      </c>
    </row>
    <row r="3243" spans="1:2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9">
        <f t="shared" si="301"/>
        <v>58.688622754491021</v>
      </c>
      <c r="Q3243" t="s">
        <v>8320</v>
      </c>
      <c r="R3243" t="s">
        <v>8321</v>
      </c>
      <c r="S3243" s="10">
        <f t="shared" si="302"/>
        <v>41893.116550925923</v>
      </c>
      <c r="T3243" s="10">
        <f t="shared" si="303"/>
        <v>41926.082638888889</v>
      </c>
      <c r="U3243" s="9">
        <f t="shared" si="304"/>
        <v>32</v>
      </c>
      <c r="V3243">
        <f>D3243*VLOOKUP(H3243,CURR,2)</f>
        <v>8500</v>
      </c>
      <c r="W3243">
        <f>E3243*VLOOKUP(H3243,CURR,2)</f>
        <v>9801</v>
      </c>
      <c r="X3243" s="11">
        <f t="shared" si="305"/>
        <v>1.1530588235294117</v>
      </c>
    </row>
    <row r="3244" spans="1:2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9">
        <f t="shared" si="301"/>
        <v>69.56513661202186</v>
      </c>
      <c r="Q3244" t="s">
        <v>8320</v>
      </c>
      <c r="R3244" t="s">
        <v>8321</v>
      </c>
      <c r="S3244" s="10">
        <f t="shared" si="302"/>
        <v>41871.547361111108</v>
      </c>
      <c r="T3244" s="10">
        <f t="shared" si="303"/>
        <v>41901.547361111108</v>
      </c>
      <c r="U3244" s="9">
        <f t="shared" si="304"/>
        <v>30</v>
      </c>
      <c r="V3244">
        <f>D3244*VLOOKUP(H3244,CURR,2)</f>
        <v>10000</v>
      </c>
      <c r="W3244">
        <f>E3244*VLOOKUP(H3244,CURR,2)</f>
        <v>12730.42</v>
      </c>
      <c r="X3244" s="11">
        <f t="shared" si="305"/>
        <v>1.273042</v>
      </c>
    </row>
    <row r="3245" spans="1:2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9">
        <f t="shared" si="301"/>
        <v>115.87323943661971</v>
      </c>
      <c r="Q3245" t="s">
        <v>8320</v>
      </c>
      <c r="R3245" t="s">
        <v>8321</v>
      </c>
      <c r="S3245" s="10">
        <f t="shared" si="302"/>
        <v>42261.888449074067</v>
      </c>
      <c r="T3245" s="10">
        <f t="shared" si="303"/>
        <v>42285.791666666664</v>
      </c>
      <c r="U3245" s="9">
        <f t="shared" si="304"/>
        <v>23</v>
      </c>
      <c r="V3245">
        <f>D3245*VLOOKUP(H3245,CURR,2)</f>
        <v>8000</v>
      </c>
      <c r="W3245">
        <f>E3245*VLOOKUP(H3245,CURR,2)</f>
        <v>8227</v>
      </c>
      <c r="X3245" s="11">
        <f t="shared" si="305"/>
        <v>1.028375</v>
      </c>
    </row>
    <row r="3246" spans="1:2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9">
        <f t="shared" si="301"/>
        <v>23.869565217391305</v>
      </c>
      <c r="Q3246" t="s">
        <v>8320</v>
      </c>
      <c r="R3246" t="s">
        <v>8321</v>
      </c>
      <c r="S3246" s="10">
        <f t="shared" si="302"/>
        <v>42675.485902777778</v>
      </c>
      <c r="T3246" s="10">
        <f t="shared" si="303"/>
        <v>42705.527569444443</v>
      </c>
      <c r="U3246" s="9">
        <f t="shared" si="304"/>
        <v>30</v>
      </c>
      <c r="V3246">
        <f>D3246*VLOOKUP(H3246,CURR,2)</f>
        <v>2048</v>
      </c>
      <c r="W3246">
        <f>E3246*VLOOKUP(H3246,CURR,2)</f>
        <v>2108.16</v>
      </c>
      <c r="X3246" s="11">
        <f t="shared" si="305"/>
        <v>1.0293749999999999</v>
      </c>
    </row>
    <row r="3247" spans="1:2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9">
        <f t="shared" si="301"/>
        <v>81.125925925925927</v>
      </c>
      <c r="Q3247" t="s">
        <v>8320</v>
      </c>
      <c r="R3247" t="s">
        <v>8321</v>
      </c>
      <c r="S3247" s="10">
        <f t="shared" si="302"/>
        <v>42135.391874999994</v>
      </c>
      <c r="T3247" s="10">
        <f t="shared" si="303"/>
        <v>42166.874999999993</v>
      </c>
      <c r="U3247" s="9">
        <f t="shared" si="304"/>
        <v>31</v>
      </c>
      <c r="V3247">
        <f>D3247*VLOOKUP(H3247,CURR,2)</f>
        <v>21000</v>
      </c>
      <c r="W3247">
        <f>E3247*VLOOKUP(H3247,CURR,2)</f>
        <v>21904</v>
      </c>
      <c r="X3247" s="11">
        <f t="shared" si="305"/>
        <v>1.043047619047619</v>
      </c>
    </row>
    <row r="3248" spans="1:2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9">
        <f t="shared" si="301"/>
        <v>57.626943005181346</v>
      </c>
      <c r="Q3248" t="s">
        <v>8320</v>
      </c>
      <c r="R3248" t="s">
        <v>8321</v>
      </c>
      <c r="S3248" s="10">
        <f t="shared" si="302"/>
        <v>42230.263888888883</v>
      </c>
      <c r="T3248" s="10">
        <f t="shared" si="303"/>
        <v>42258.957638888889</v>
      </c>
      <c r="U3248" s="9">
        <f t="shared" si="304"/>
        <v>28</v>
      </c>
      <c r="V3248">
        <f>D3248*VLOOKUP(H3248,CURR,2)</f>
        <v>10000</v>
      </c>
      <c r="W3248">
        <f>E3248*VLOOKUP(H3248,CURR,2)</f>
        <v>11122</v>
      </c>
      <c r="X3248" s="11">
        <f t="shared" si="305"/>
        <v>1.1122000000000001</v>
      </c>
    </row>
    <row r="3249" spans="1:2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9">
        <f t="shared" si="301"/>
        <v>46.429824561403507</v>
      </c>
      <c r="Q3249" t="s">
        <v>8320</v>
      </c>
      <c r="R3249" t="s">
        <v>8321</v>
      </c>
      <c r="S3249" s="10">
        <f t="shared" si="302"/>
        <v>42167.22583333333</v>
      </c>
      <c r="T3249" s="10">
        <f t="shared" si="303"/>
        <v>42197.22583333333</v>
      </c>
      <c r="U3249" s="9">
        <f t="shared" si="304"/>
        <v>30</v>
      </c>
      <c r="V3249">
        <f>D3249*VLOOKUP(H3249,CURR,2)</f>
        <v>3200</v>
      </c>
      <c r="W3249">
        <f>E3249*VLOOKUP(H3249,CURR,2)</f>
        <v>3387.52</v>
      </c>
      <c r="X3249" s="11">
        <f t="shared" si="305"/>
        <v>1.0586</v>
      </c>
    </row>
    <row r="3250" spans="1:2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9">
        <f t="shared" si="301"/>
        <v>60.475000000000001</v>
      </c>
      <c r="Q3250" t="s">
        <v>8320</v>
      </c>
      <c r="R3250" t="s">
        <v>8321</v>
      </c>
      <c r="S3250" s="10">
        <f t="shared" si="302"/>
        <v>42068.68005787037</v>
      </c>
      <c r="T3250" s="10">
        <f t="shared" si="303"/>
        <v>42098.638391203705</v>
      </c>
      <c r="U3250" s="9">
        <f t="shared" si="304"/>
        <v>29</v>
      </c>
      <c r="V3250">
        <f>D3250*VLOOKUP(H3250,CURR,2)</f>
        <v>12000</v>
      </c>
      <c r="W3250">
        <f>E3250*VLOOKUP(H3250,CURR,2)</f>
        <v>12095</v>
      </c>
      <c r="X3250" s="11">
        <f t="shared" si="305"/>
        <v>1.0079166666666666</v>
      </c>
    </row>
    <row r="3251" spans="1:2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9">
        <f t="shared" si="301"/>
        <v>65.579545454545453</v>
      </c>
      <c r="Q3251" t="s">
        <v>8320</v>
      </c>
      <c r="R3251" t="s">
        <v>8321</v>
      </c>
      <c r="S3251" s="10">
        <f t="shared" si="302"/>
        <v>42145.538356481477</v>
      </c>
      <c r="T3251" s="10">
        <f t="shared" si="303"/>
        <v>42175.538356481477</v>
      </c>
      <c r="U3251" s="9">
        <f t="shared" si="304"/>
        <v>30</v>
      </c>
      <c r="V3251">
        <f>D3251*VLOOKUP(H3251,CURR,2)</f>
        <v>5500</v>
      </c>
      <c r="W3251">
        <f>E3251*VLOOKUP(H3251,CURR,2)</f>
        <v>5771</v>
      </c>
      <c r="X3251" s="11">
        <f t="shared" si="305"/>
        <v>1.0492727272727274</v>
      </c>
    </row>
    <row r="3252" spans="1:2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9">
        <f t="shared" si="301"/>
        <v>119.1924882629108</v>
      </c>
      <c r="Q3252" t="s">
        <v>8320</v>
      </c>
      <c r="R3252" t="s">
        <v>8321</v>
      </c>
      <c r="S3252" s="10">
        <f t="shared" si="302"/>
        <v>41918.533842592587</v>
      </c>
      <c r="T3252" s="10">
        <f t="shared" si="303"/>
        <v>41948.575509259259</v>
      </c>
      <c r="U3252" s="9">
        <f t="shared" si="304"/>
        <v>30</v>
      </c>
      <c r="V3252">
        <f>D3252*VLOOKUP(H3252,CURR,2)</f>
        <v>25000</v>
      </c>
      <c r="W3252">
        <f>E3252*VLOOKUP(H3252,CURR,2)</f>
        <v>25388</v>
      </c>
      <c r="X3252" s="11">
        <f t="shared" si="305"/>
        <v>1.01552</v>
      </c>
    </row>
    <row r="3253" spans="1:2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9">
        <f t="shared" si="301"/>
        <v>83.05</v>
      </c>
      <c r="Q3253" t="s">
        <v>8320</v>
      </c>
      <c r="R3253" t="s">
        <v>8321</v>
      </c>
      <c r="S3253" s="10">
        <f t="shared" si="302"/>
        <v>42146.52275462963</v>
      </c>
      <c r="T3253" s="10">
        <f t="shared" si="303"/>
        <v>42176.52275462963</v>
      </c>
      <c r="U3253" s="9">
        <f t="shared" si="304"/>
        <v>30</v>
      </c>
      <c r="V3253">
        <f>D3253*VLOOKUP(H3253,CURR,2)</f>
        <v>1500</v>
      </c>
      <c r="W3253">
        <f>E3253*VLOOKUP(H3253,CURR,2)</f>
        <v>1661</v>
      </c>
      <c r="X3253" s="11">
        <f t="shared" si="305"/>
        <v>1.1073333333333333</v>
      </c>
    </row>
    <row r="3254" spans="1:2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9">
        <f t="shared" si="301"/>
        <v>57.52</v>
      </c>
      <c r="Q3254" t="s">
        <v>8320</v>
      </c>
      <c r="R3254" t="s">
        <v>8321</v>
      </c>
      <c r="S3254" s="10">
        <f t="shared" si="302"/>
        <v>42590.264351851853</v>
      </c>
      <c r="T3254" s="10">
        <f t="shared" si="303"/>
        <v>42620.264351851853</v>
      </c>
      <c r="U3254" s="9">
        <f t="shared" si="304"/>
        <v>30</v>
      </c>
      <c r="V3254">
        <f>D3254*VLOOKUP(H3254,CURR,2)</f>
        <v>2880</v>
      </c>
      <c r="W3254">
        <f>E3254*VLOOKUP(H3254,CURR,2)</f>
        <v>3681.28</v>
      </c>
      <c r="X3254" s="11">
        <f t="shared" si="305"/>
        <v>1.2782222222222224</v>
      </c>
    </row>
    <row r="3255" spans="1:2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9">
        <f t="shared" si="301"/>
        <v>177.08695652173913</v>
      </c>
      <c r="Q3255" t="s">
        <v>8320</v>
      </c>
      <c r="R3255" t="s">
        <v>8321</v>
      </c>
      <c r="S3255" s="10">
        <f t="shared" si="302"/>
        <v>42602.368379629632</v>
      </c>
      <c r="T3255" s="10">
        <f t="shared" si="303"/>
        <v>42620.947916666664</v>
      </c>
      <c r="U3255" s="9">
        <f t="shared" si="304"/>
        <v>18</v>
      </c>
      <c r="V3255">
        <f>D3255*VLOOKUP(H3255,CURR,2)</f>
        <v>20000</v>
      </c>
      <c r="W3255">
        <f>E3255*VLOOKUP(H3255,CURR,2)</f>
        <v>20365</v>
      </c>
      <c r="X3255" s="11">
        <f t="shared" si="305"/>
        <v>1.0182500000000001</v>
      </c>
    </row>
    <row r="3256" spans="1:2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9">
        <f t="shared" si="301"/>
        <v>70.771505376344081</v>
      </c>
      <c r="Q3256" t="s">
        <v>8320</v>
      </c>
      <c r="R3256" t="s">
        <v>8321</v>
      </c>
      <c r="S3256" s="10">
        <f t="shared" si="302"/>
        <v>42058.877418981479</v>
      </c>
      <c r="T3256" s="10">
        <f t="shared" si="303"/>
        <v>42088.835752314808</v>
      </c>
      <c r="U3256" s="9">
        <f t="shared" si="304"/>
        <v>29</v>
      </c>
      <c r="V3256">
        <f>D3256*VLOOKUP(H3256,CURR,2)</f>
        <v>16640</v>
      </c>
      <c r="W3256">
        <f>E3256*VLOOKUP(H3256,CURR,2)</f>
        <v>16849.28</v>
      </c>
      <c r="X3256" s="11">
        <f t="shared" si="305"/>
        <v>1.012576923076923</v>
      </c>
    </row>
    <row r="3257" spans="1:2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9">
        <f t="shared" si="301"/>
        <v>29.166666666666668</v>
      </c>
      <c r="Q3257" t="s">
        <v>8320</v>
      </c>
      <c r="R3257" t="s">
        <v>8321</v>
      </c>
      <c r="S3257" s="10">
        <f t="shared" si="302"/>
        <v>41889.559895833328</v>
      </c>
      <c r="T3257" s="10">
        <f t="shared" si="303"/>
        <v>41919.559895833328</v>
      </c>
      <c r="U3257" s="9">
        <f t="shared" si="304"/>
        <v>30</v>
      </c>
      <c r="V3257">
        <f>D3257*VLOOKUP(H3257,CURR,2)</f>
        <v>384</v>
      </c>
      <c r="W3257">
        <f>E3257*VLOOKUP(H3257,CURR,2)</f>
        <v>672</v>
      </c>
      <c r="X3257" s="11">
        <f t="shared" si="305"/>
        <v>1.75</v>
      </c>
    </row>
    <row r="3258" spans="1:2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9">
        <f t="shared" si="301"/>
        <v>72.76136363636364</v>
      </c>
      <c r="Q3258" t="s">
        <v>8320</v>
      </c>
      <c r="R3258" t="s">
        <v>8321</v>
      </c>
      <c r="S3258" s="10">
        <f t="shared" si="302"/>
        <v>42144.365474537037</v>
      </c>
      <c r="T3258" s="10">
        <f t="shared" si="303"/>
        <v>42165.957638888889</v>
      </c>
      <c r="U3258" s="9">
        <f t="shared" si="304"/>
        <v>21</v>
      </c>
      <c r="V3258">
        <f>D3258*VLOOKUP(H3258,CURR,2)</f>
        <v>10000</v>
      </c>
      <c r="W3258">
        <f>E3258*VLOOKUP(H3258,CURR,2)</f>
        <v>12806</v>
      </c>
      <c r="X3258" s="11">
        <f t="shared" si="305"/>
        <v>1.2806</v>
      </c>
    </row>
    <row r="3259" spans="1:2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9">
        <f t="shared" si="301"/>
        <v>51.853414634146333</v>
      </c>
      <c r="Q3259" t="s">
        <v>8320</v>
      </c>
      <c r="R3259" t="s">
        <v>8321</v>
      </c>
      <c r="S3259" s="10">
        <f t="shared" si="302"/>
        <v>42758.351296296292</v>
      </c>
      <c r="T3259" s="10">
        <f t="shared" si="303"/>
        <v>42788.351296296292</v>
      </c>
      <c r="U3259" s="9">
        <f t="shared" si="304"/>
        <v>30</v>
      </c>
      <c r="V3259">
        <f>D3259*VLOOKUP(H3259,CURR,2)</f>
        <v>2560</v>
      </c>
      <c r="W3259">
        <f>E3259*VLOOKUP(H3259,CURR,2)</f>
        <v>2721.2671999999998</v>
      </c>
      <c r="X3259" s="11">
        <f t="shared" si="305"/>
        <v>1.0629949999999999</v>
      </c>
    </row>
    <row r="3260" spans="1:2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9">
        <f t="shared" si="301"/>
        <v>98.2</v>
      </c>
      <c r="Q3260" t="s">
        <v>8320</v>
      </c>
      <c r="R3260" t="s">
        <v>8321</v>
      </c>
      <c r="S3260" s="10">
        <f t="shared" si="302"/>
        <v>41982.678946759253</v>
      </c>
      <c r="T3260" s="10">
        <f t="shared" si="303"/>
        <v>42012.678946759253</v>
      </c>
      <c r="U3260" s="9">
        <f t="shared" si="304"/>
        <v>30</v>
      </c>
      <c r="V3260">
        <f>D3260*VLOOKUP(H3260,CURR,2)</f>
        <v>7000</v>
      </c>
      <c r="W3260">
        <f>E3260*VLOOKUP(H3260,CURR,2)</f>
        <v>7365</v>
      </c>
      <c r="X3260" s="11">
        <f t="shared" si="305"/>
        <v>1.052142857142857</v>
      </c>
    </row>
    <row r="3261" spans="1:2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9">
        <f t="shared" si="301"/>
        <v>251.7381443298969</v>
      </c>
      <c r="Q3261" t="s">
        <v>8320</v>
      </c>
      <c r="R3261" t="s">
        <v>8321</v>
      </c>
      <c r="S3261" s="10">
        <f t="shared" si="302"/>
        <v>42614.552604166667</v>
      </c>
      <c r="T3261" s="10">
        <f t="shared" si="303"/>
        <v>42643.957638888889</v>
      </c>
      <c r="U3261" s="9">
        <f t="shared" si="304"/>
        <v>29</v>
      </c>
      <c r="V3261">
        <f>D3261*VLOOKUP(H3261,CURR,2)</f>
        <v>23000</v>
      </c>
      <c r="W3261">
        <f>E3261*VLOOKUP(H3261,CURR,2)</f>
        <v>24418.6</v>
      </c>
      <c r="X3261" s="11">
        <f t="shared" si="305"/>
        <v>1.0616782608695652</v>
      </c>
    </row>
    <row r="3262" spans="1:2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9">
        <f t="shared" si="301"/>
        <v>74.821917808219183</v>
      </c>
      <c r="Q3262" t="s">
        <v>8320</v>
      </c>
      <c r="R3262" t="s">
        <v>8321</v>
      </c>
      <c r="S3262" s="10">
        <f t="shared" si="302"/>
        <v>42303.464328703696</v>
      </c>
      <c r="T3262" s="10">
        <f t="shared" si="303"/>
        <v>42338.505995370368</v>
      </c>
      <c r="U3262" s="9">
        <f t="shared" si="304"/>
        <v>35</v>
      </c>
      <c r="V3262">
        <f>D3262*VLOOKUP(H3262,CURR,2)</f>
        <v>5000</v>
      </c>
      <c r="W3262">
        <f>E3262*VLOOKUP(H3262,CURR,2)</f>
        <v>5462</v>
      </c>
      <c r="X3262" s="11">
        <f t="shared" si="305"/>
        <v>1.0924</v>
      </c>
    </row>
    <row r="3263" spans="1:2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9">
        <f t="shared" si="301"/>
        <v>67.65306122448979</v>
      </c>
      <c r="Q3263" t="s">
        <v>8320</v>
      </c>
      <c r="R3263" t="s">
        <v>8321</v>
      </c>
      <c r="S3263" s="10">
        <f t="shared" si="302"/>
        <v>42171.517083333332</v>
      </c>
      <c r="T3263" s="10">
        <f t="shared" si="303"/>
        <v>42201.517083333332</v>
      </c>
      <c r="U3263" s="9">
        <f t="shared" si="304"/>
        <v>30</v>
      </c>
      <c r="V3263">
        <f>D3263*VLOOKUP(H3263,CURR,2)</f>
        <v>3300</v>
      </c>
      <c r="W3263">
        <f>E3263*VLOOKUP(H3263,CURR,2)</f>
        <v>3315</v>
      </c>
      <c r="X3263" s="11">
        <f t="shared" si="305"/>
        <v>1.0045454545454546</v>
      </c>
    </row>
    <row r="3264" spans="1:2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9">
        <f t="shared" si="301"/>
        <v>93.81343283582089</v>
      </c>
      <c r="Q3264" t="s">
        <v>8320</v>
      </c>
      <c r="R3264" t="s">
        <v>8321</v>
      </c>
      <c r="S3264" s="10">
        <f t="shared" si="302"/>
        <v>41964.107199074067</v>
      </c>
      <c r="T3264" s="10">
        <f t="shared" si="303"/>
        <v>41994.958333333336</v>
      </c>
      <c r="U3264" s="9">
        <f t="shared" si="304"/>
        <v>30</v>
      </c>
      <c r="V3264">
        <f>D3264*VLOOKUP(H3264,CURR,2)</f>
        <v>12200</v>
      </c>
      <c r="W3264">
        <f>E3264*VLOOKUP(H3264,CURR,2)</f>
        <v>12571</v>
      </c>
      <c r="X3264" s="11">
        <f t="shared" si="305"/>
        <v>1.0304098360655738</v>
      </c>
    </row>
    <row r="3265" spans="1:2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9">
        <f t="shared" si="301"/>
        <v>41.237647058823526</v>
      </c>
      <c r="Q3265" t="s">
        <v>8320</v>
      </c>
      <c r="R3265" t="s">
        <v>8321</v>
      </c>
      <c r="S3265" s="10">
        <f t="shared" si="302"/>
        <v>42284.30773148148</v>
      </c>
      <c r="T3265" s="10">
        <f t="shared" si="303"/>
        <v>42307.666666666664</v>
      </c>
      <c r="U3265" s="9">
        <f t="shared" si="304"/>
        <v>23</v>
      </c>
      <c r="V3265">
        <f>D3265*VLOOKUP(H3265,CURR,2)</f>
        <v>2500</v>
      </c>
      <c r="W3265">
        <f>E3265*VLOOKUP(H3265,CURR,2)</f>
        <v>2804.16</v>
      </c>
      <c r="X3265" s="11">
        <f t="shared" si="305"/>
        <v>1.121664</v>
      </c>
    </row>
    <row r="3266" spans="1:2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9">
        <f t="shared" si="301"/>
        <v>52.551020408163268</v>
      </c>
      <c r="Q3266" t="s">
        <v>8320</v>
      </c>
      <c r="R3266" t="s">
        <v>8321</v>
      </c>
      <c r="S3266" s="10">
        <f t="shared" si="302"/>
        <v>42016.591874999998</v>
      </c>
      <c r="T3266" s="10">
        <f t="shared" si="303"/>
        <v>42032.708333333336</v>
      </c>
      <c r="U3266" s="9">
        <f t="shared" si="304"/>
        <v>16</v>
      </c>
      <c r="V3266">
        <f>D3266*VLOOKUP(H3266,CURR,2)</f>
        <v>2500</v>
      </c>
      <c r="W3266">
        <f>E3266*VLOOKUP(H3266,CURR,2)</f>
        <v>2575</v>
      </c>
      <c r="X3266" s="11">
        <f t="shared" si="305"/>
        <v>1.03</v>
      </c>
    </row>
    <row r="3267" spans="1:2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E3267/D3267*100</f>
        <v>164</v>
      </c>
      <c r="P3267" s="9">
        <f t="shared" ref="P3267:P3330" si="307">E3267/L3267</f>
        <v>70.285714285714292</v>
      </c>
      <c r="Q3267" t="s">
        <v>8320</v>
      </c>
      <c r="R3267" t="s">
        <v>8321</v>
      </c>
      <c r="S3267" s="10">
        <f t="shared" ref="S3267:S3330" si="308">(J3267/86400)+25569+(-5/24)</f>
        <v>42311.503645833327</v>
      </c>
      <c r="T3267" s="10">
        <f t="shared" ref="T3267:T3330" si="309">(I3267/86400)+25569+(-5/24)</f>
        <v>42341.499999999993</v>
      </c>
      <c r="U3267" s="9">
        <f t="shared" ref="U3267:U3330" si="310">INT(T3267-S3267)</f>
        <v>29</v>
      </c>
      <c r="V3267">
        <f>D3267*VLOOKUP(H3267,CURR,2)</f>
        <v>3050.9999999999995</v>
      </c>
      <c r="W3267">
        <f>E3267*VLOOKUP(H3267,CURR,2)</f>
        <v>5003.6399999999994</v>
      </c>
      <c r="X3267" s="11">
        <f t="shared" ref="X3267:X3330" si="311">W3267/V3267</f>
        <v>1.6400000000000001</v>
      </c>
    </row>
    <row r="3268" spans="1:2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9">
        <f t="shared" si="307"/>
        <v>48.325153374233132</v>
      </c>
      <c r="Q3268" t="s">
        <v>8320</v>
      </c>
      <c r="R3268" t="s">
        <v>8321</v>
      </c>
      <c r="S3268" s="10">
        <f t="shared" si="308"/>
        <v>42136.327800925923</v>
      </c>
      <c r="T3268" s="10">
        <f t="shared" si="309"/>
        <v>42167.666666666664</v>
      </c>
      <c r="U3268" s="9">
        <f t="shared" si="310"/>
        <v>31</v>
      </c>
      <c r="V3268">
        <f>D3268*VLOOKUP(H3268,CURR,2)</f>
        <v>6000</v>
      </c>
      <c r="W3268">
        <f>E3268*VLOOKUP(H3268,CURR,2)</f>
        <v>7877</v>
      </c>
      <c r="X3268" s="11">
        <f t="shared" si="311"/>
        <v>1.3128333333333333</v>
      </c>
    </row>
    <row r="3269" spans="1:2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9">
        <f t="shared" si="307"/>
        <v>53.177083333333336</v>
      </c>
      <c r="Q3269" t="s">
        <v>8320</v>
      </c>
      <c r="R3269" t="s">
        <v>8321</v>
      </c>
      <c r="S3269" s="10">
        <f t="shared" si="308"/>
        <v>42172.549305555549</v>
      </c>
      <c r="T3269" s="10">
        <f t="shared" si="309"/>
        <v>42202.549305555549</v>
      </c>
      <c r="U3269" s="9">
        <f t="shared" si="310"/>
        <v>30</v>
      </c>
      <c r="V3269">
        <f>D3269*VLOOKUP(H3269,CURR,2)</f>
        <v>15000</v>
      </c>
      <c r="W3269">
        <f>E3269*VLOOKUP(H3269,CURR,2)</f>
        <v>15315</v>
      </c>
      <c r="X3269" s="11">
        <f t="shared" si="311"/>
        <v>1.0209999999999999</v>
      </c>
    </row>
    <row r="3270" spans="1:2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9">
        <f t="shared" si="307"/>
        <v>60.952380952380949</v>
      </c>
      <c r="Q3270" t="s">
        <v>8320</v>
      </c>
      <c r="R3270" t="s">
        <v>8321</v>
      </c>
      <c r="S3270" s="10">
        <f t="shared" si="308"/>
        <v>42590.695925925924</v>
      </c>
      <c r="T3270" s="10">
        <f t="shared" si="309"/>
        <v>42606.695925925924</v>
      </c>
      <c r="U3270" s="9">
        <f t="shared" si="310"/>
        <v>16</v>
      </c>
      <c r="V3270">
        <f>D3270*VLOOKUP(H3270,CURR,2)</f>
        <v>2000</v>
      </c>
      <c r="W3270">
        <f>E3270*VLOOKUP(H3270,CURR,2)</f>
        <v>2560</v>
      </c>
      <c r="X3270" s="11">
        <f t="shared" si="311"/>
        <v>1.28</v>
      </c>
    </row>
    <row r="3271" spans="1:2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9">
        <f t="shared" si="307"/>
        <v>116</v>
      </c>
      <c r="Q3271" t="s">
        <v>8320</v>
      </c>
      <c r="R3271" t="s">
        <v>8321</v>
      </c>
      <c r="S3271" s="10">
        <f t="shared" si="308"/>
        <v>42137.187465277777</v>
      </c>
      <c r="T3271" s="10">
        <f t="shared" si="309"/>
        <v>42171.249999999993</v>
      </c>
      <c r="U3271" s="9">
        <f t="shared" si="310"/>
        <v>34</v>
      </c>
      <c r="V3271">
        <f>D3271*VLOOKUP(H3271,CURR,2)</f>
        <v>10240</v>
      </c>
      <c r="W3271">
        <f>E3271*VLOOKUP(H3271,CURR,2)</f>
        <v>10393.6</v>
      </c>
      <c r="X3271" s="11">
        <f t="shared" si="311"/>
        <v>1.0150000000000001</v>
      </c>
    </row>
    <row r="3272" spans="1:2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9">
        <f t="shared" si="307"/>
        <v>61</v>
      </c>
      <c r="Q3272" t="s">
        <v>8320</v>
      </c>
      <c r="R3272" t="s">
        <v>8321</v>
      </c>
      <c r="S3272" s="10">
        <f t="shared" si="308"/>
        <v>42167.324826388889</v>
      </c>
      <c r="T3272" s="10">
        <f t="shared" si="309"/>
        <v>42197.324826388889</v>
      </c>
      <c r="U3272" s="9">
        <f t="shared" si="310"/>
        <v>30</v>
      </c>
      <c r="V3272">
        <f>D3272*VLOOKUP(H3272,CURR,2)</f>
        <v>2304</v>
      </c>
      <c r="W3272">
        <f>E3272*VLOOKUP(H3272,CURR,2)</f>
        <v>2342.4</v>
      </c>
      <c r="X3272" s="11">
        <f t="shared" si="311"/>
        <v>1.0166666666666666</v>
      </c>
    </row>
    <row r="3273" spans="1:2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9">
        <f t="shared" si="307"/>
        <v>38.235294117647058</v>
      </c>
      <c r="Q3273" t="s">
        <v>8320</v>
      </c>
      <c r="R3273" t="s">
        <v>8321</v>
      </c>
      <c r="S3273" s="10">
        <f t="shared" si="308"/>
        <v>41915.22887731481</v>
      </c>
      <c r="T3273" s="10">
        <f t="shared" si="309"/>
        <v>41945.270543981482</v>
      </c>
      <c r="U3273" s="9">
        <f t="shared" si="310"/>
        <v>30</v>
      </c>
      <c r="V3273">
        <f>D3273*VLOOKUP(H3273,CURR,2)</f>
        <v>1920</v>
      </c>
      <c r="W3273">
        <f>E3273*VLOOKUP(H3273,CURR,2)</f>
        <v>2496</v>
      </c>
      <c r="X3273" s="11">
        <f t="shared" si="311"/>
        <v>1.3</v>
      </c>
    </row>
    <row r="3274" spans="1:2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9">
        <f t="shared" si="307"/>
        <v>106.50344827586207</v>
      </c>
      <c r="Q3274" t="s">
        <v>8320</v>
      </c>
      <c r="R3274" t="s">
        <v>8321</v>
      </c>
      <c r="S3274" s="10">
        <f t="shared" si="308"/>
        <v>42284.291770833333</v>
      </c>
      <c r="T3274" s="10">
        <f t="shared" si="309"/>
        <v>42314.333437499998</v>
      </c>
      <c r="U3274" s="9">
        <f t="shared" si="310"/>
        <v>30</v>
      </c>
      <c r="V3274">
        <f>D3274*VLOOKUP(H3274,CURR,2)</f>
        <v>10000</v>
      </c>
      <c r="W3274">
        <f>E3274*VLOOKUP(H3274,CURR,2)</f>
        <v>15443</v>
      </c>
      <c r="X3274" s="11">
        <f t="shared" si="311"/>
        <v>1.5443</v>
      </c>
    </row>
    <row r="3275" spans="1:2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9">
        <f t="shared" si="307"/>
        <v>204.57142857142858</v>
      </c>
      <c r="Q3275" t="s">
        <v>8320</v>
      </c>
      <c r="R3275" t="s">
        <v>8321</v>
      </c>
      <c r="S3275" s="10">
        <f t="shared" si="308"/>
        <v>42611.5930787037</v>
      </c>
      <c r="T3275" s="10">
        <f t="shared" si="309"/>
        <v>42627.583333333336</v>
      </c>
      <c r="U3275" s="9">
        <f t="shared" si="310"/>
        <v>15</v>
      </c>
      <c r="V3275">
        <f>D3275*VLOOKUP(H3275,CURR,2)</f>
        <v>4000</v>
      </c>
      <c r="W3275">
        <f>E3275*VLOOKUP(H3275,CURR,2)</f>
        <v>4296</v>
      </c>
      <c r="X3275" s="11">
        <f t="shared" si="311"/>
        <v>1.0740000000000001</v>
      </c>
    </row>
    <row r="3276" spans="1:2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9">
        <f t="shared" si="307"/>
        <v>54.912587412587413</v>
      </c>
      <c r="Q3276" t="s">
        <v>8320</v>
      </c>
      <c r="R3276" t="s">
        <v>8321</v>
      </c>
      <c r="S3276" s="10">
        <f t="shared" si="308"/>
        <v>42400.496203703697</v>
      </c>
      <c r="T3276" s="10">
        <f t="shared" si="309"/>
        <v>42444.666666666664</v>
      </c>
      <c r="U3276" s="9">
        <f t="shared" si="310"/>
        <v>44</v>
      </c>
      <c r="V3276">
        <f>D3276*VLOOKUP(H3276,CURR,2)</f>
        <v>15500</v>
      </c>
      <c r="W3276">
        <f>E3276*VLOOKUP(H3276,CURR,2)</f>
        <v>15705</v>
      </c>
      <c r="X3276" s="11">
        <f t="shared" si="311"/>
        <v>1.0132258064516129</v>
      </c>
    </row>
    <row r="3277" spans="1:2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9">
        <f t="shared" si="307"/>
        <v>150.41666666666666</v>
      </c>
      <c r="Q3277" t="s">
        <v>8320</v>
      </c>
      <c r="R3277" t="s">
        <v>8321</v>
      </c>
      <c r="S3277" s="10">
        <f t="shared" si="308"/>
        <v>42017.672118055554</v>
      </c>
      <c r="T3277" s="10">
        <f t="shared" si="309"/>
        <v>42043.979166666664</v>
      </c>
      <c r="U3277" s="9">
        <f t="shared" si="310"/>
        <v>26</v>
      </c>
      <c r="V3277">
        <f>D3277*VLOOKUP(H3277,CURR,2)</f>
        <v>1800</v>
      </c>
      <c r="W3277">
        <f>E3277*VLOOKUP(H3277,CURR,2)</f>
        <v>1805</v>
      </c>
      <c r="X3277" s="11">
        <f t="shared" si="311"/>
        <v>1.0027777777777778</v>
      </c>
    </row>
    <row r="3278" spans="1:2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9">
        <f t="shared" si="307"/>
        <v>52.58</v>
      </c>
      <c r="Q3278" t="s">
        <v>8320</v>
      </c>
      <c r="R3278" t="s">
        <v>8321</v>
      </c>
      <c r="S3278" s="10">
        <f t="shared" si="308"/>
        <v>42426.741655092592</v>
      </c>
      <c r="T3278" s="10">
        <f t="shared" si="309"/>
        <v>42460.957638888889</v>
      </c>
      <c r="U3278" s="9">
        <f t="shared" si="310"/>
        <v>34</v>
      </c>
      <c r="V3278">
        <f>D3278*VLOOKUP(H3278,CURR,2)</f>
        <v>3420</v>
      </c>
      <c r="W3278">
        <f>E3278*VLOOKUP(H3278,CURR,2)</f>
        <v>3996.08</v>
      </c>
      <c r="X3278" s="11">
        <f t="shared" si="311"/>
        <v>1.1684444444444444</v>
      </c>
    </row>
    <row r="3279" spans="1:2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9">
        <f t="shared" si="307"/>
        <v>54.3</v>
      </c>
      <c r="Q3279" t="s">
        <v>8320</v>
      </c>
      <c r="R3279" t="s">
        <v>8321</v>
      </c>
      <c r="S3279" s="10">
        <f t="shared" si="308"/>
        <v>41931.474606481475</v>
      </c>
      <c r="T3279" s="10">
        <f t="shared" si="309"/>
        <v>41961.516273148147</v>
      </c>
      <c r="U3279" s="9">
        <f t="shared" si="310"/>
        <v>30</v>
      </c>
      <c r="V3279">
        <f>D3279*VLOOKUP(H3279,CURR,2)</f>
        <v>6400</v>
      </c>
      <c r="W3279">
        <f>E3279*VLOOKUP(H3279,CURR,2)</f>
        <v>6950.4000000000005</v>
      </c>
      <c r="X3279" s="11">
        <f t="shared" si="311"/>
        <v>1.0860000000000001</v>
      </c>
    </row>
    <row r="3280" spans="1:2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9">
        <f t="shared" si="307"/>
        <v>76.029411764705884</v>
      </c>
      <c r="Q3280" t="s">
        <v>8320</v>
      </c>
      <c r="R3280" t="s">
        <v>8321</v>
      </c>
      <c r="S3280" s="10">
        <f t="shared" si="308"/>
        <v>42124.640081018515</v>
      </c>
      <c r="T3280" s="10">
        <f t="shared" si="309"/>
        <v>42154.640081018515</v>
      </c>
      <c r="U3280" s="9">
        <f t="shared" si="310"/>
        <v>30</v>
      </c>
      <c r="V3280">
        <f>D3280*VLOOKUP(H3280,CURR,2)</f>
        <v>3200</v>
      </c>
      <c r="W3280">
        <f>E3280*VLOOKUP(H3280,CURR,2)</f>
        <v>3308.8</v>
      </c>
      <c r="X3280" s="11">
        <f t="shared" si="311"/>
        <v>1.034</v>
      </c>
    </row>
    <row r="3281" spans="1:2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9">
        <f t="shared" si="307"/>
        <v>105.2063492063492</v>
      </c>
      <c r="Q3281" t="s">
        <v>8320</v>
      </c>
      <c r="R3281" t="s">
        <v>8321</v>
      </c>
      <c r="S3281" s="10">
        <f t="shared" si="308"/>
        <v>42430.894201388888</v>
      </c>
      <c r="T3281" s="10">
        <f t="shared" si="309"/>
        <v>42460.852534722224</v>
      </c>
      <c r="U3281" s="9">
        <f t="shared" si="310"/>
        <v>29</v>
      </c>
      <c r="V3281">
        <f>D3281*VLOOKUP(H3281,CURR,2)</f>
        <v>5800</v>
      </c>
      <c r="W3281">
        <f>E3281*VLOOKUP(H3281,CURR,2)</f>
        <v>6628</v>
      </c>
      <c r="X3281" s="11">
        <f t="shared" si="311"/>
        <v>1.1427586206896552</v>
      </c>
    </row>
    <row r="3282" spans="1:2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9">
        <f t="shared" si="307"/>
        <v>68.666666666666671</v>
      </c>
      <c r="Q3282" t="s">
        <v>8320</v>
      </c>
      <c r="R3282" t="s">
        <v>8321</v>
      </c>
      <c r="S3282" s="10">
        <f t="shared" si="308"/>
        <v>42121.548587962963</v>
      </c>
      <c r="T3282" s="10">
        <f t="shared" si="309"/>
        <v>42155.999999999993</v>
      </c>
      <c r="U3282" s="9">
        <f t="shared" si="310"/>
        <v>34</v>
      </c>
      <c r="V3282">
        <f>D3282*VLOOKUP(H3282,CURR,2)</f>
        <v>2000</v>
      </c>
      <c r="W3282">
        <f>E3282*VLOOKUP(H3282,CURR,2)</f>
        <v>2060</v>
      </c>
      <c r="X3282" s="11">
        <f t="shared" si="311"/>
        <v>1.03</v>
      </c>
    </row>
    <row r="3283" spans="1:2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9">
        <f t="shared" si="307"/>
        <v>129.36170212765958</v>
      </c>
      <c r="Q3283" t="s">
        <v>8320</v>
      </c>
      <c r="R3283" t="s">
        <v>8321</v>
      </c>
      <c r="S3283" s="10">
        <f t="shared" si="308"/>
        <v>42218.811400462961</v>
      </c>
      <c r="T3283" s="10">
        <f t="shared" si="309"/>
        <v>42248.811400462961</v>
      </c>
      <c r="U3283" s="9">
        <f t="shared" si="310"/>
        <v>30</v>
      </c>
      <c r="V3283">
        <f>D3283*VLOOKUP(H3283,CURR,2)</f>
        <v>5000</v>
      </c>
      <c r="W3283">
        <f>E3283*VLOOKUP(H3283,CURR,2)</f>
        <v>6080</v>
      </c>
      <c r="X3283" s="11">
        <f t="shared" si="311"/>
        <v>1.216</v>
      </c>
    </row>
    <row r="3284" spans="1:2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9">
        <f t="shared" si="307"/>
        <v>134.26371308016877</v>
      </c>
      <c r="Q3284" t="s">
        <v>8320</v>
      </c>
      <c r="R3284" t="s">
        <v>8321</v>
      </c>
      <c r="S3284" s="10">
        <f t="shared" si="308"/>
        <v>42444.985972222225</v>
      </c>
      <c r="T3284" s="10">
        <f t="shared" si="309"/>
        <v>42488.985972222225</v>
      </c>
      <c r="U3284" s="9">
        <f t="shared" si="310"/>
        <v>44</v>
      </c>
      <c r="V3284">
        <f>D3284*VLOOKUP(H3284,CURR,2)</f>
        <v>31000</v>
      </c>
      <c r="W3284">
        <f>E3284*VLOOKUP(H3284,CURR,2)</f>
        <v>31820.5</v>
      </c>
      <c r="X3284" s="11">
        <f t="shared" si="311"/>
        <v>1.026467741935484</v>
      </c>
    </row>
    <row r="3285" spans="1:2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9">
        <f t="shared" si="307"/>
        <v>17.829787234042552</v>
      </c>
      <c r="Q3285" t="s">
        <v>8320</v>
      </c>
      <c r="R3285" t="s">
        <v>8321</v>
      </c>
      <c r="S3285" s="10">
        <f t="shared" si="308"/>
        <v>42379.535856481474</v>
      </c>
      <c r="T3285" s="10">
        <f t="shared" si="309"/>
        <v>42410.666666666664</v>
      </c>
      <c r="U3285" s="9">
        <f t="shared" si="310"/>
        <v>31</v>
      </c>
      <c r="V3285">
        <f>D3285*VLOOKUP(H3285,CURR,2)</f>
        <v>1024</v>
      </c>
      <c r="W3285">
        <f>E3285*VLOOKUP(H3285,CURR,2)</f>
        <v>1072.6400000000001</v>
      </c>
      <c r="X3285" s="11">
        <f t="shared" si="311"/>
        <v>1.0475000000000001</v>
      </c>
    </row>
    <row r="3286" spans="1:2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9">
        <f t="shared" si="307"/>
        <v>203.2</v>
      </c>
      <c r="Q3286" t="s">
        <v>8320</v>
      </c>
      <c r="R3286" t="s">
        <v>8321</v>
      </c>
      <c r="S3286" s="10">
        <f t="shared" si="308"/>
        <v>42380.676539351851</v>
      </c>
      <c r="T3286" s="10">
        <f t="shared" si="309"/>
        <v>42398.040972222218</v>
      </c>
      <c r="U3286" s="9">
        <f t="shared" si="310"/>
        <v>17</v>
      </c>
      <c r="V3286">
        <f>D3286*VLOOKUP(H3286,CURR,2)</f>
        <v>3000</v>
      </c>
      <c r="W3286">
        <f>E3286*VLOOKUP(H3286,CURR,2)</f>
        <v>3048</v>
      </c>
      <c r="X3286" s="11">
        <f t="shared" si="311"/>
        <v>1.016</v>
      </c>
    </row>
    <row r="3287" spans="1:2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9">
        <f t="shared" si="307"/>
        <v>69.18518518518519</v>
      </c>
      <c r="Q3287" t="s">
        <v>8320</v>
      </c>
      <c r="R3287" t="s">
        <v>8321</v>
      </c>
      <c r="S3287" s="10">
        <f t="shared" si="308"/>
        <v>42762.734097222223</v>
      </c>
      <c r="T3287" s="10">
        <f t="shared" si="309"/>
        <v>42793.999999999993</v>
      </c>
      <c r="U3287" s="9">
        <f t="shared" si="310"/>
        <v>31</v>
      </c>
      <c r="V3287">
        <f>D3287*VLOOKUP(H3287,CURR,2)</f>
        <v>4999</v>
      </c>
      <c r="W3287">
        <f>E3287*VLOOKUP(H3287,CURR,2)</f>
        <v>5604</v>
      </c>
      <c r="X3287" s="11">
        <f t="shared" si="311"/>
        <v>1.1210242048409682</v>
      </c>
    </row>
    <row r="3288" spans="1:2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9">
        <f t="shared" si="307"/>
        <v>125.12295081967213</v>
      </c>
      <c r="Q3288" t="s">
        <v>8320</v>
      </c>
      <c r="R3288" t="s">
        <v>8321</v>
      </c>
      <c r="S3288" s="10">
        <f t="shared" si="308"/>
        <v>42567.631736111107</v>
      </c>
      <c r="T3288" s="10">
        <f t="shared" si="309"/>
        <v>42597.631736111107</v>
      </c>
      <c r="U3288" s="9">
        <f t="shared" si="310"/>
        <v>30</v>
      </c>
      <c r="V3288">
        <f>D3288*VLOOKUP(H3288,CURR,2)</f>
        <v>15000</v>
      </c>
      <c r="W3288">
        <f>E3288*VLOOKUP(H3288,CURR,2)</f>
        <v>15265</v>
      </c>
      <c r="X3288" s="11">
        <f t="shared" si="311"/>
        <v>1.0176666666666667</v>
      </c>
    </row>
    <row r="3289" spans="1:2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9">
        <f t="shared" si="307"/>
        <v>73.529411764705884</v>
      </c>
      <c r="Q3289" t="s">
        <v>8320</v>
      </c>
      <c r="R3289" t="s">
        <v>8321</v>
      </c>
      <c r="S3289" s="10">
        <f t="shared" si="308"/>
        <v>42311.541990740741</v>
      </c>
      <c r="T3289" s="10">
        <f t="shared" si="309"/>
        <v>42336.541990740741</v>
      </c>
      <c r="U3289" s="9">
        <f t="shared" si="310"/>
        <v>25</v>
      </c>
      <c r="V3289">
        <f>D3289*VLOOKUP(H3289,CURR,2)</f>
        <v>1900</v>
      </c>
      <c r="W3289">
        <f>E3289*VLOOKUP(H3289,CURR,2)</f>
        <v>1900</v>
      </c>
      <c r="X3289" s="11">
        <f t="shared" si="311"/>
        <v>1</v>
      </c>
    </row>
    <row r="3290" spans="1:2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9">
        <f t="shared" si="307"/>
        <v>48.437149758454105</v>
      </c>
      <c r="Q3290" t="s">
        <v>8320</v>
      </c>
      <c r="R3290" t="s">
        <v>8321</v>
      </c>
      <c r="S3290" s="10">
        <f t="shared" si="308"/>
        <v>42505.566145833327</v>
      </c>
      <c r="T3290" s="10">
        <f t="shared" si="309"/>
        <v>42541.749999999993</v>
      </c>
      <c r="U3290" s="9">
        <f t="shared" si="310"/>
        <v>36</v>
      </c>
      <c r="V3290">
        <f>D3290*VLOOKUP(H3290,CURR,2)</f>
        <v>12800</v>
      </c>
      <c r="W3290">
        <f>E3290*VLOOKUP(H3290,CURR,2)</f>
        <v>12833.9072</v>
      </c>
      <c r="X3290" s="11">
        <f t="shared" si="311"/>
        <v>1.0026489999999999</v>
      </c>
    </row>
    <row r="3291" spans="1:2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9">
        <f t="shared" si="307"/>
        <v>26.608400000000003</v>
      </c>
      <c r="Q3291" t="s">
        <v>8320</v>
      </c>
      <c r="R3291" t="s">
        <v>8321</v>
      </c>
      <c r="S3291" s="10">
        <f t="shared" si="308"/>
        <v>42758.159745370365</v>
      </c>
      <c r="T3291" s="10">
        <f t="shared" si="309"/>
        <v>42786.159745370365</v>
      </c>
      <c r="U3291" s="9">
        <f t="shared" si="310"/>
        <v>28</v>
      </c>
      <c r="V3291">
        <f>D3291*VLOOKUP(H3291,CURR,2)</f>
        <v>640</v>
      </c>
      <c r="W3291">
        <f>E3291*VLOOKUP(H3291,CURR,2)</f>
        <v>851.4688000000001</v>
      </c>
      <c r="X3291" s="11">
        <f t="shared" si="311"/>
        <v>1.3304200000000002</v>
      </c>
    </row>
    <row r="3292" spans="1:2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9">
        <f t="shared" si="307"/>
        <v>33.666666666666664</v>
      </c>
      <c r="Q3292" t="s">
        <v>8320</v>
      </c>
      <c r="R3292" t="s">
        <v>8321</v>
      </c>
      <c r="S3292" s="10">
        <f t="shared" si="308"/>
        <v>42775.306608796294</v>
      </c>
      <c r="T3292" s="10">
        <f t="shared" si="309"/>
        <v>42805.306608796294</v>
      </c>
      <c r="U3292" s="9">
        <f t="shared" si="310"/>
        <v>30</v>
      </c>
      <c r="V3292">
        <f>D3292*VLOOKUP(H3292,CURR,2)</f>
        <v>2560</v>
      </c>
      <c r="W3292">
        <f>E3292*VLOOKUP(H3292,CURR,2)</f>
        <v>3102.7200000000003</v>
      </c>
      <c r="X3292" s="11">
        <f t="shared" si="311"/>
        <v>1.2120000000000002</v>
      </c>
    </row>
    <row r="3293" spans="1:2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9">
        <f t="shared" si="307"/>
        <v>40.714285714285715</v>
      </c>
      <c r="Q3293" t="s">
        <v>8320</v>
      </c>
      <c r="R3293" t="s">
        <v>8321</v>
      </c>
      <c r="S3293" s="10">
        <f t="shared" si="308"/>
        <v>42232.494212962956</v>
      </c>
      <c r="T3293" s="10">
        <f t="shared" si="309"/>
        <v>42263.957638888889</v>
      </c>
      <c r="U3293" s="9">
        <f t="shared" si="310"/>
        <v>31</v>
      </c>
      <c r="V3293">
        <f>D3293*VLOOKUP(H3293,CURR,2)</f>
        <v>500</v>
      </c>
      <c r="W3293">
        <f>E3293*VLOOKUP(H3293,CURR,2)</f>
        <v>570</v>
      </c>
      <c r="X3293" s="11">
        <f t="shared" si="311"/>
        <v>1.1399999999999999</v>
      </c>
    </row>
    <row r="3294" spans="1:2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9">
        <f t="shared" si="307"/>
        <v>19.266666666666666</v>
      </c>
      <c r="Q3294" t="s">
        <v>8320</v>
      </c>
      <c r="R3294" t="s">
        <v>8321</v>
      </c>
      <c r="S3294" s="10">
        <f t="shared" si="308"/>
        <v>42282.561898148146</v>
      </c>
      <c r="T3294" s="10">
        <f t="shared" si="309"/>
        <v>42342.603564814817</v>
      </c>
      <c r="U3294" s="9">
        <f t="shared" si="310"/>
        <v>60</v>
      </c>
      <c r="V3294">
        <f>D3294*VLOOKUP(H3294,CURR,2)</f>
        <v>129.28</v>
      </c>
      <c r="W3294">
        <f>E3294*VLOOKUP(H3294,CURR,2)</f>
        <v>369.92</v>
      </c>
      <c r="X3294" s="11">
        <f t="shared" si="311"/>
        <v>2.8613861386138613</v>
      </c>
    </row>
    <row r="3295" spans="1:2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9">
        <f t="shared" si="307"/>
        <v>84.285714285714292</v>
      </c>
      <c r="Q3295" t="s">
        <v>8320</v>
      </c>
      <c r="R3295" t="s">
        <v>8321</v>
      </c>
      <c r="S3295" s="10">
        <f t="shared" si="308"/>
        <v>42768.217037037037</v>
      </c>
      <c r="T3295" s="10">
        <f t="shared" si="309"/>
        <v>42798.217037037037</v>
      </c>
      <c r="U3295" s="9">
        <f t="shared" si="310"/>
        <v>30</v>
      </c>
      <c r="V3295">
        <f>D3295*VLOOKUP(H3295,CURR,2)</f>
        <v>3060</v>
      </c>
      <c r="W3295">
        <f>E3295*VLOOKUP(H3295,CURR,2)</f>
        <v>5215.6000000000004</v>
      </c>
      <c r="X3295" s="11">
        <f t="shared" si="311"/>
        <v>1.7044444444444447</v>
      </c>
    </row>
    <row r="3296" spans="1:2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9">
        <f t="shared" si="307"/>
        <v>29.583333333333332</v>
      </c>
      <c r="Q3296" t="s">
        <v>8320</v>
      </c>
      <c r="R3296" t="s">
        <v>8321</v>
      </c>
      <c r="S3296" s="10">
        <f t="shared" si="308"/>
        <v>42141.33280092592</v>
      </c>
      <c r="T3296" s="10">
        <f t="shared" si="309"/>
        <v>42171.33280092592</v>
      </c>
      <c r="U3296" s="9">
        <f t="shared" si="310"/>
        <v>30</v>
      </c>
      <c r="V3296">
        <f>D3296*VLOOKUP(H3296,CURR,2)</f>
        <v>768</v>
      </c>
      <c r="W3296">
        <f>E3296*VLOOKUP(H3296,CURR,2)</f>
        <v>908.80000000000007</v>
      </c>
      <c r="X3296" s="11">
        <f t="shared" si="311"/>
        <v>1.1833333333333333</v>
      </c>
    </row>
    <row r="3297" spans="1:2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9">
        <f t="shared" si="307"/>
        <v>26.667037037037037</v>
      </c>
      <c r="Q3297" t="s">
        <v>8320</v>
      </c>
      <c r="R3297" t="s">
        <v>8321</v>
      </c>
      <c r="S3297" s="10">
        <f t="shared" si="308"/>
        <v>42609.234131944446</v>
      </c>
      <c r="T3297" s="10">
        <f t="shared" si="309"/>
        <v>42639.234131944446</v>
      </c>
      <c r="U3297" s="9">
        <f t="shared" si="310"/>
        <v>30</v>
      </c>
      <c r="V3297">
        <f>D3297*VLOOKUP(H3297,CURR,2)</f>
        <v>896</v>
      </c>
      <c r="W3297">
        <f>E3297*VLOOKUP(H3297,CURR,2)</f>
        <v>921.61279999999999</v>
      </c>
      <c r="X3297" s="11">
        <f t="shared" si="311"/>
        <v>1.0285857142857142</v>
      </c>
    </row>
    <row r="3298" spans="1:2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9">
        <f t="shared" si="307"/>
        <v>45.978723404255319</v>
      </c>
      <c r="Q3298" t="s">
        <v>8320</v>
      </c>
      <c r="R3298" t="s">
        <v>8321</v>
      </c>
      <c r="S3298" s="10">
        <f t="shared" si="308"/>
        <v>42309.54828703704</v>
      </c>
      <c r="T3298" s="10">
        <f t="shared" si="309"/>
        <v>42330.708333333336</v>
      </c>
      <c r="U3298" s="9">
        <f t="shared" si="310"/>
        <v>21</v>
      </c>
      <c r="V3298">
        <f>D3298*VLOOKUP(H3298,CURR,2)</f>
        <v>1920</v>
      </c>
      <c r="W3298">
        <f>E3298*VLOOKUP(H3298,CURR,2)</f>
        <v>2766.08</v>
      </c>
      <c r="X3298" s="11">
        <f t="shared" si="311"/>
        <v>1.4406666666666665</v>
      </c>
    </row>
    <row r="3299" spans="1:2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9">
        <f t="shared" si="307"/>
        <v>125.09090909090909</v>
      </c>
      <c r="Q3299" t="s">
        <v>8320</v>
      </c>
      <c r="R3299" t="s">
        <v>8321</v>
      </c>
      <c r="S3299" s="10">
        <f t="shared" si="308"/>
        <v>42193.563148148147</v>
      </c>
      <c r="T3299" s="10">
        <f t="shared" si="309"/>
        <v>42212.749305555553</v>
      </c>
      <c r="U3299" s="9">
        <f t="shared" si="310"/>
        <v>19</v>
      </c>
      <c r="V3299">
        <f>D3299*VLOOKUP(H3299,CURR,2)</f>
        <v>7040</v>
      </c>
      <c r="W3299">
        <f>E3299*VLOOKUP(H3299,CURR,2)</f>
        <v>7045.12</v>
      </c>
      <c r="X3299" s="11">
        <f t="shared" si="311"/>
        <v>1.0007272727272727</v>
      </c>
    </row>
    <row r="3300" spans="1:2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9">
        <f t="shared" si="307"/>
        <v>141.29166666666666</v>
      </c>
      <c r="Q3300" t="s">
        <v>8320</v>
      </c>
      <c r="R3300" t="s">
        <v>8321</v>
      </c>
      <c r="S3300" s="10">
        <f t="shared" si="308"/>
        <v>42239.749629629623</v>
      </c>
      <c r="T3300" s="10">
        <f t="shared" si="309"/>
        <v>42259.791666666664</v>
      </c>
      <c r="U3300" s="9">
        <f t="shared" si="310"/>
        <v>20</v>
      </c>
      <c r="V3300">
        <f>D3300*VLOOKUP(H3300,CURR,2)</f>
        <v>10000</v>
      </c>
      <c r="W3300">
        <f>E3300*VLOOKUP(H3300,CURR,2)</f>
        <v>10173</v>
      </c>
      <c r="X3300" s="11">
        <f t="shared" si="311"/>
        <v>1.0173000000000001</v>
      </c>
    </row>
    <row r="3301" spans="1:2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9">
        <f t="shared" si="307"/>
        <v>55.333333333333336</v>
      </c>
      <c r="Q3301" t="s">
        <v>8320</v>
      </c>
      <c r="R3301" t="s">
        <v>8321</v>
      </c>
      <c r="S3301" s="10">
        <f t="shared" si="308"/>
        <v>42261.709062499998</v>
      </c>
      <c r="T3301" s="10">
        <f t="shared" si="309"/>
        <v>42291.709062499998</v>
      </c>
      <c r="U3301" s="9">
        <f t="shared" si="310"/>
        <v>30</v>
      </c>
      <c r="V3301">
        <f>D3301*VLOOKUP(H3301,CURR,2)</f>
        <v>3000</v>
      </c>
      <c r="W3301">
        <f>E3301*VLOOKUP(H3301,CURR,2)</f>
        <v>3486</v>
      </c>
      <c r="X3301" s="11">
        <f t="shared" si="311"/>
        <v>1.1619999999999999</v>
      </c>
    </row>
    <row r="3302" spans="1:2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9">
        <f t="shared" si="307"/>
        <v>46.420454545454547</v>
      </c>
      <c r="Q3302" t="s">
        <v>8320</v>
      </c>
      <c r="R3302" t="s">
        <v>8321</v>
      </c>
      <c r="S3302" s="10">
        <f t="shared" si="308"/>
        <v>42102.535439814812</v>
      </c>
      <c r="T3302" s="10">
        <f t="shared" si="309"/>
        <v>42123.535439814812</v>
      </c>
      <c r="U3302" s="9">
        <f t="shared" si="310"/>
        <v>21</v>
      </c>
      <c r="V3302">
        <f>D3302*VLOOKUP(H3302,CURR,2)</f>
        <v>3000</v>
      </c>
      <c r="W3302">
        <f>E3302*VLOOKUP(H3302,CURR,2)</f>
        <v>4085</v>
      </c>
      <c r="X3302" s="11">
        <f t="shared" si="311"/>
        <v>1.3616666666666666</v>
      </c>
    </row>
    <row r="3303" spans="1:2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9">
        <f t="shared" si="307"/>
        <v>57.2</v>
      </c>
      <c r="Q3303" t="s">
        <v>8320</v>
      </c>
      <c r="R3303" t="s">
        <v>8321</v>
      </c>
      <c r="S3303" s="10">
        <f t="shared" si="308"/>
        <v>42538.527499999997</v>
      </c>
      <c r="T3303" s="10">
        <f t="shared" si="309"/>
        <v>42583.082638888889</v>
      </c>
      <c r="U3303" s="9">
        <f t="shared" si="310"/>
        <v>44</v>
      </c>
      <c r="V3303">
        <f>D3303*VLOOKUP(H3303,CURR,2)</f>
        <v>3000</v>
      </c>
      <c r="W3303">
        <f>E3303*VLOOKUP(H3303,CURR,2)</f>
        <v>4004</v>
      </c>
      <c r="X3303" s="11">
        <f t="shared" si="311"/>
        <v>1.3346666666666667</v>
      </c>
    </row>
    <row r="3304" spans="1:2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9">
        <f t="shared" si="307"/>
        <v>173.7</v>
      </c>
      <c r="Q3304" t="s">
        <v>8320</v>
      </c>
      <c r="R3304" t="s">
        <v>8321</v>
      </c>
      <c r="S3304" s="10">
        <f t="shared" si="308"/>
        <v>42681.143240740734</v>
      </c>
      <c r="T3304" s="10">
        <f t="shared" si="309"/>
        <v>42711.143240740734</v>
      </c>
      <c r="U3304" s="9">
        <f t="shared" si="310"/>
        <v>30</v>
      </c>
      <c r="V3304">
        <f>D3304*VLOOKUP(H3304,CURR,2)</f>
        <v>9492</v>
      </c>
      <c r="W3304">
        <f>E3304*VLOOKUP(H3304,CURR,2)</f>
        <v>9814.0499999999993</v>
      </c>
      <c r="X3304" s="11">
        <f t="shared" si="311"/>
        <v>1.0339285714285713</v>
      </c>
    </row>
    <row r="3305" spans="1:2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9">
        <f t="shared" si="307"/>
        <v>59.6</v>
      </c>
      <c r="Q3305" t="s">
        <v>8320</v>
      </c>
      <c r="R3305" t="s">
        <v>8321</v>
      </c>
      <c r="S3305" s="10">
        <f t="shared" si="308"/>
        <v>42056.443101851844</v>
      </c>
      <c r="T3305" s="10">
        <f t="shared" si="309"/>
        <v>42091.401435185187</v>
      </c>
      <c r="U3305" s="9">
        <f t="shared" si="310"/>
        <v>34</v>
      </c>
      <c r="V3305">
        <f>D3305*VLOOKUP(H3305,CURR,2)</f>
        <v>1800</v>
      </c>
      <c r="W3305">
        <f>E3305*VLOOKUP(H3305,CURR,2)</f>
        <v>2086</v>
      </c>
      <c r="X3305" s="11">
        <f t="shared" si="311"/>
        <v>1.1588888888888889</v>
      </c>
    </row>
    <row r="3306" spans="1:2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9">
        <f t="shared" si="307"/>
        <v>89.585714285714289</v>
      </c>
      <c r="Q3306" t="s">
        <v>8320</v>
      </c>
      <c r="R3306" t="s">
        <v>8321</v>
      </c>
      <c r="S3306" s="10">
        <f t="shared" si="308"/>
        <v>42696.41611111111</v>
      </c>
      <c r="T3306" s="10">
        <f t="shared" si="309"/>
        <v>42726.41611111111</v>
      </c>
      <c r="U3306" s="9">
        <f t="shared" si="310"/>
        <v>30</v>
      </c>
      <c r="V3306">
        <f>D3306*VLOOKUP(H3306,CURR,2)</f>
        <v>15000</v>
      </c>
      <c r="W3306">
        <f>E3306*VLOOKUP(H3306,CURR,2)</f>
        <v>15677.5</v>
      </c>
      <c r="X3306" s="11">
        <f t="shared" si="311"/>
        <v>1.0451666666666666</v>
      </c>
    </row>
    <row r="3307" spans="1:2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9">
        <f t="shared" si="307"/>
        <v>204.05</v>
      </c>
      <c r="Q3307" t="s">
        <v>8320</v>
      </c>
      <c r="R3307" t="s">
        <v>8321</v>
      </c>
      <c r="S3307" s="10">
        <f t="shared" si="308"/>
        <v>42186.647546296292</v>
      </c>
      <c r="T3307" s="10">
        <f t="shared" si="309"/>
        <v>42216.647546296292</v>
      </c>
      <c r="U3307" s="9">
        <f t="shared" si="310"/>
        <v>30</v>
      </c>
      <c r="V3307">
        <f>D3307*VLOOKUP(H3307,CURR,2)</f>
        <v>4000</v>
      </c>
      <c r="W3307">
        <f>E3307*VLOOKUP(H3307,CURR,2)</f>
        <v>4081</v>
      </c>
      <c r="X3307" s="11">
        <f t="shared" si="311"/>
        <v>1.0202500000000001</v>
      </c>
    </row>
    <row r="3308" spans="1:2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9">
        <f t="shared" si="307"/>
        <v>48.703703703703702</v>
      </c>
      <c r="Q3308" t="s">
        <v>8320</v>
      </c>
      <c r="R3308" t="s">
        <v>8321</v>
      </c>
      <c r="S3308" s="10">
        <f t="shared" si="308"/>
        <v>42493.010902777773</v>
      </c>
      <c r="T3308" s="10">
        <f t="shared" si="309"/>
        <v>42530.916666666664</v>
      </c>
      <c r="U3308" s="9">
        <f t="shared" si="310"/>
        <v>37</v>
      </c>
      <c r="V3308">
        <f>D3308*VLOOKUP(H3308,CURR,2)</f>
        <v>1500</v>
      </c>
      <c r="W3308">
        <f>E3308*VLOOKUP(H3308,CURR,2)</f>
        <v>2630</v>
      </c>
      <c r="X3308" s="11">
        <f t="shared" si="311"/>
        <v>1.7533333333333334</v>
      </c>
    </row>
    <row r="3309" spans="1:2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9">
        <f t="shared" si="307"/>
        <v>53.339999999999996</v>
      </c>
      <c r="Q3309" t="s">
        <v>8320</v>
      </c>
      <c r="R3309" t="s">
        <v>8321</v>
      </c>
      <c r="S3309" s="10">
        <f t="shared" si="308"/>
        <v>42474.848831018513</v>
      </c>
      <c r="T3309" s="10">
        <f t="shared" si="309"/>
        <v>42504.848831018513</v>
      </c>
      <c r="U3309" s="9">
        <f t="shared" si="310"/>
        <v>30</v>
      </c>
      <c r="V3309">
        <f>D3309*VLOOKUP(H3309,CURR,2)</f>
        <v>1000</v>
      </c>
      <c r="W3309">
        <f>E3309*VLOOKUP(H3309,CURR,2)</f>
        <v>1066.8</v>
      </c>
      <c r="X3309" s="11">
        <f t="shared" si="311"/>
        <v>1.0668</v>
      </c>
    </row>
    <row r="3310" spans="1:2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9">
        <f t="shared" si="307"/>
        <v>75.087719298245617</v>
      </c>
      <c r="Q3310" t="s">
        <v>8320</v>
      </c>
      <c r="R3310" t="s">
        <v>8321</v>
      </c>
      <c r="S3310" s="10">
        <f t="shared" si="308"/>
        <v>42452.668576388889</v>
      </c>
      <c r="T3310" s="10">
        <f t="shared" si="309"/>
        <v>42473.668576388889</v>
      </c>
      <c r="U3310" s="9">
        <f t="shared" si="310"/>
        <v>21</v>
      </c>
      <c r="V3310">
        <f>D3310*VLOOKUP(H3310,CURR,2)</f>
        <v>3500</v>
      </c>
      <c r="W3310">
        <f>E3310*VLOOKUP(H3310,CURR,2)</f>
        <v>4280</v>
      </c>
      <c r="X3310" s="11">
        <f t="shared" si="311"/>
        <v>1.2228571428571429</v>
      </c>
    </row>
    <row r="3311" spans="1:2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9">
        <f t="shared" si="307"/>
        <v>18</v>
      </c>
      <c r="Q3311" t="s">
        <v>8320</v>
      </c>
      <c r="R3311" t="s">
        <v>8321</v>
      </c>
      <c r="S3311" s="10">
        <f t="shared" si="308"/>
        <v>42628.441874999997</v>
      </c>
      <c r="T3311" s="10">
        <f t="shared" si="309"/>
        <v>42659.441874999997</v>
      </c>
      <c r="U3311" s="9">
        <f t="shared" si="310"/>
        <v>31</v>
      </c>
      <c r="V3311">
        <f>D3311*VLOOKUP(H3311,CURR,2)</f>
        <v>448</v>
      </c>
      <c r="W3311">
        <f>E3311*VLOOKUP(H3311,CURR,2)</f>
        <v>714.24</v>
      </c>
      <c r="X3311" s="11">
        <f t="shared" si="311"/>
        <v>1.5942857142857143</v>
      </c>
    </row>
    <row r="3312" spans="1:2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9">
        <f t="shared" si="307"/>
        <v>209.83870967741936</v>
      </c>
      <c r="Q3312" t="s">
        <v>8320</v>
      </c>
      <c r="R3312" t="s">
        <v>8321</v>
      </c>
      <c r="S3312" s="10">
        <f t="shared" si="308"/>
        <v>42253.720196759255</v>
      </c>
      <c r="T3312" s="10">
        <f t="shared" si="309"/>
        <v>42283.720196759255</v>
      </c>
      <c r="U3312" s="9">
        <f t="shared" si="310"/>
        <v>30</v>
      </c>
      <c r="V3312">
        <f>D3312*VLOOKUP(H3312,CURR,2)</f>
        <v>6500</v>
      </c>
      <c r="W3312">
        <f>E3312*VLOOKUP(H3312,CURR,2)</f>
        <v>6505</v>
      </c>
      <c r="X3312" s="11">
        <f t="shared" si="311"/>
        <v>1.0007692307692309</v>
      </c>
    </row>
    <row r="3313" spans="1:2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9">
        <f t="shared" si="307"/>
        <v>61.022222222222226</v>
      </c>
      <c r="Q3313" t="s">
        <v>8320</v>
      </c>
      <c r="R3313" t="s">
        <v>8321</v>
      </c>
      <c r="S3313" s="10">
        <f t="shared" si="308"/>
        <v>42264.083449074074</v>
      </c>
      <c r="T3313" s="10">
        <f t="shared" si="309"/>
        <v>42294.083449074074</v>
      </c>
      <c r="U3313" s="9">
        <f t="shared" si="310"/>
        <v>30</v>
      </c>
      <c r="V3313">
        <f>D3313*VLOOKUP(H3313,CURR,2)</f>
        <v>2500</v>
      </c>
      <c r="W3313">
        <f>E3313*VLOOKUP(H3313,CURR,2)</f>
        <v>2746</v>
      </c>
      <c r="X3313" s="11">
        <f t="shared" si="311"/>
        <v>1.0984</v>
      </c>
    </row>
    <row r="3314" spans="1:2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9">
        <f t="shared" si="307"/>
        <v>61</v>
      </c>
      <c r="Q3314" t="s">
        <v>8320</v>
      </c>
      <c r="R3314" t="s">
        <v>8321</v>
      </c>
      <c r="S3314" s="10">
        <f t="shared" si="308"/>
        <v>42664.601226851846</v>
      </c>
      <c r="T3314" s="10">
        <f t="shared" si="309"/>
        <v>42685.708333333336</v>
      </c>
      <c r="U3314" s="9">
        <f t="shared" si="310"/>
        <v>21</v>
      </c>
      <c r="V3314">
        <f>D3314*VLOOKUP(H3314,CURR,2)</f>
        <v>2500</v>
      </c>
      <c r="W3314">
        <f>E3314*VLOOKUP(H3314,CURR,2)</f>
        <v>2501</v>
      </c>
      <c r="X3314" s="11">
        <f t="shared" si="311"/>
        <v>1.0004</v>
      </c>
    </row>
    <row r="3315" spans="1:2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9">
        <f t="shared" si="307"/>
        <v>80.034482758620683</v>
      </c>
      <c r="Q3315" t="s">
        <v>8320</v>
      </c>
      <c r="R3315" t="s">
        <v>8321</v>
      </c>
      <c r="S3315" s="10">
        <f t="shared" si="308"/>
        <v>42382.036076388882</v>
      </c>
      <c r="T3315" s="10">
        <f t="shared" si="309"/>
        <v>42395.833333333336</v>
      </c>
      <c r="U3315" s="9">
        <f t="shared" si="310"/>
        <v>13</v>
      </c>
      <c r="V3315">
        <f>D3315*VLOOKUP(H3315,CURR,2)</f>
        <v>2000</v>
      </c>
      <c r="W3315">
        <f>E3315*VLOOKUP(H3315,CURR,2)</f>
        <v>2321</v>
      </c>
      <c r="X3315" s="11">
        <f t="shared" si="311"/>
        <v>1.1605000000000001</v>
      </c>
    </row>
    <row r="3316" spans="1:2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9">
        <f t="shared" si="307"/>
        <v>29.068965517241381</v>
      </c>
      <c r="Q3316" t="s">
        <v>8320</v>
      </c>
      <c r="R3316" t="s">
        <v>8321</v>
      </c>
      <c r="S3316" s="10">
        <f t="shared" si="308"/>
        <v>42105.059155092589</v>
      </c>
      <c r="T3316" s="10">
        <f t="shared" si="309"/>
        <v>42132.628472222219</v>
      </c>
      <c r="U3316" s="9">
        <f t="shared" si="310"/>
        <v>27</v>
      </c>
      <c r="V3316">
        <f>D3316*VLOOKUP(H3316,CURR,2)</f>
        <v>1024</v>
      </c>
      <c r="W3316">
        <f>E3316*VLOOKUP(H3316,CURR,2)</f>
        <v>2158.08</v>
      </c>
      <c r="X3316" s="11">
        <f t="shared" si="311"/>
        <v>2.1074999999999999</v>
      </c>
    </row>
    <row r="3317" spans="1:2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9">
        <f t="shared" si="307"/>
        <v>49.438202247191015</v>
      </c>
      <c r="Q3317" t="s">
        <v>8320</v>
      </c>
      <c r="R3317" t="s">
        <v>8321</v>
      </c>
      <c r="S3317" s="10">
        <f t="shared" si="308"/>
        <v>42466.09538194444</v>
      </c>
      <c r="T3317" s="10">
        <f t="shared" si="309"/>
        <v>42496.09538194444</v>
      </c>
      <c r="U3317" s="9">
        <f t="shared" si="310"/>
        <v>30</v>
      </c>
      <c r="V3317">
        <f>D3317*VLOOKUP(H3317,CURR,2)</f>
        <v>5120</v>
      </c>
      <c r="W3317">
        <f>E3317*VLOOKUP(H3317,CURR,2)</f>
        <v>5632</v>
      </c>
      <c r="X3317" s="11">
        <f t="shared" si="311"/>
        <v>1.1000000000000001</v>
      </c>
    </row>
    <row r="3318" spans="1:2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9">
        <f t="shared" si="307"/>
        <v>93.977440000000001</v>
      </c>
      <c r="Q3318" t="s">
        <v>8320</v>
      </c>
      <c r="R3318" t="s">
        <v>8321</v>
      </c>
      <c r="S3318" s="10">
        <f t="shared" si="308"/>
        <v>41826.662905092591</v>
      </c>
      <c r="T3318" s="10">
        <f t="shared" si="309"/>
        <v>41859.370833333327</v>
      </c>
      <c r="U3318" s="9">
        <f t="shared" si="310"/>
        <v>32</v>
      </c>
      <c r="V3318">
        <f>D3318*VLOOKUP(H3318,CURR,2)</f>
        <v>11737</v>
      </c>
      <c r="W3318">
        <f>E3318*VLOOKUP(H3318,CURR,2)</f>
        <v>11747.18</v>
      </c>
      <c r="X3318" s="11">
        <f t="shared" si="311"/>
        <v>1.0008673425918038</v>
      </c>
    </row>
    <row r="3319" spans="1:2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9">
        <f t="shared" si="307"/>
        <v>61.944444444444443</v>
      </c>
      <c r="Q3319" t="s">
        <v>8320</v>
      </c>
      <c r="R3319" t="s">
        <v>8321</v>
      </c>
      <c r="S3319" s="10">
        <f t="shared" si="308"/>
        <v>42498.831296296295</v>
      </c>
      <c r="T3319" s="10">
        <f t="shared" si="309"/>
        <v>42528.831296296295</v>
      </c>
      <c r="U3319" s="9">
        <f t="shared" si="310"/>
        <v>30</v>
      </c>
      <c r="V3319">
        <f>D3319*VLOOKUP(H3319,CURR,2)</f>
        <v>1050</v>
      </c>
      <c r="W3319">
        <f>E3319*VLOOKUP(H3319,CURR,2)</f>
        <v>1115</v>
      </c>
      <c r="X3319" s="11">
        <f t="shared" si="311"/>
        <v>1.0619047619047619</v>
      </c>
    </row>
    <row r="3320" spans="1:2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9">
        <f t="shared" si="307"/>
        <v>78.5</v>
      </c>
      <c r="Q3320" t="s">
        <v>8320</v>
      </c>
      <c r="R3320" t="s">
        <v>8321</v>
      </c>
      <c r="S3320" s="10">
        <f t="shared" si="308"/>
        <v>42431.093668981477</v>
      </c>
      <c r="T3320" s="10">
        <f t="shared" si="309"/>
        <v>42470.895833333336</v>
      </c>
      <c r="U3320" s="9">
        <f t="shared" si="310"/>
        <v>39</v>
      </c>
      <c r="V3320">
        <f>D3320*VLOOKUP(H3320,CURR,2)</f>
        <v>1520</v>
      </c>
      <c r="W3320">
        <f>E3320*VLOOKUP(H3320,CURR,2)</f>
        <v>1909.1200000000001</v>
      </c>
      <c r="X3320" s="11">
        <f t="shared" si="311"/>
        <v>1.256</v>
      </c>
    </row>
    <row r="3321" spans="1:2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9">
        <f t="shared" si="307"/>
        <v>33.75</v>
      </c>
      <c r="Q3321" t="s">
        <v>8320</v>
      </c>
      <c r="R3321" t="s">
        <v>8321</v>
      </c>
      <c r="S3321" s="10">
        <f t="shared" si="308"/>
        <v>41990.377152777779</v>
      </c>
      <c r="T3321" s="10">
        <f t="shared" si="309"/>
        <v>42035.377152777779</v>
      </c>
      <c r="U3321" s="9">
        <f t="shared" si="310"/>
        <v>45</v>
      </c>
      <c r="V3321">
        <f>D3321*VLOOKUP(H3321,CURR,2)</f>
        <v>640</v>
      </c>
      <c r="W3321">
        <f>E3321*VLOOKUP(H3321,CURR,2)</f>
        <v>691.2</v>
      </c>
      <c r="X3321" s="11">
        <f t="shared" si="311"/>
        <v>1.08</v>
      </c>
    </row>
    <row r="3322" spans="1:2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9">
        <f t="shared" si="307"/>
        <v>66.44736842105263</v>
      </c>
      <c r="Q3322" t="s">
        <v>8320</v>
      </c>
      <c r="R3322" t="s">
        <v>8321</v>
      </c>
      <c r="S3322" s="10">
        <f t="shared" si="308"/>
        <v>42512.837465277778</v>
      </c>
      <c r="T3322" s="10">
        <f t="shared" si="309"/>
        <v>42542.837465277778</v>
      </c>
      <c r="U3322" s="9">
        <f t="shared" si="310"/>
        <v>30</v>
      </c>
      <c r="V3322">
        <f>D3322*VLOOKUP(H3322,CURR,2)</f>
        <v>2500</v>
      </c>
      <c r="W3322">
        <f>E3322*VLOOKUP(H3322,CURR,2)</f>
        <v>2525</v>
      </c>
      <c r="X3322" s="11">
        <f t="shared" si="311"/>
        <v>1.01</v>
      </c>
    </row>
    <row r="3323" spans="1:2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9">
        <f t="shared" si="307"/>
        <v>35.799999999999997</v>
      </c>
      <c r="Q3323" t="s">
        <v>8320</v>
      </c>
      <c r="R3323" t="s">
        <v>8321</v>
      </c>
      <c r="S3323" s="10">
        <f t="shared" si="308"/>
        <v>41913.891956018517</v>
      </c>
      <c r="T3323" s="10">
        <f t="shared" si="309"/>
        <v>41927.957638888889</v>
      </c>
      <c r="U3323" s="9">
        <f t="shared" si="310"/>
        <v>14</v>
      </c>
      <c r="V3323">
        <f>D3323*VLOOKUP(H3323,CURR,2)</f>
        <v>500</v>
      </c>
      <c r="W3323">
        <f>E3323*VLOOKUP(H3323,CURR,2)</f>
        <v>537</v>
      </c>
      <c r="X3323" s="11">
        <f t="shared" si="311"/>
        <v>1.0740000000000001</v>
      </c>
    </row>
    <row r="3324" spans="1:2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9">
        <f t="shared" si="307"/>
        <v>145.65217391304347</v>
      </c>
      <c r="Q3324" t="s">
        <v>8320</v>
      </c>
      <c r="R3324" t="s">
        <v>8321</v>
      </c>
      <c r="S3324" s="10">
        <f t="shared" si="308"/>
        <v>42520.802037037036</v>
      </c>
      <c r="T3324" s="10">
        <f t="shared" si="309"/>
        <v>42542.954861111109</v>
      </c>
      <c r="U3324" s="9">
        <f t="shared" si="310"/>
        <v>22</v>
      </c>
      <c r="V3324">
        <f>D3324*VLOOKUP(H3324,CURR,2)</f>
        <v>3300</v>
      </c>
      <c r="W3324">
        <f>E3324*VLOOKUP(H3324,CURR,2)</f>
        <v>3350</v>
      </c>
      <c r="X3324" s="11">
        <f t="shared" si="311"/>
        <v>1.0151515151515151</v>
      </c>
    </row>
    <row r="3325" spans="1:2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9">
        <f t="shared" si="307"/>
        <v>25.693877551020407</v>
      </c>
      <c r="Q3325" t="s">
        <v>8320</v>
      </c>
      <c r="R3325" t="s">
        <v>8321</v>
      </c>
      <c r="S3325" s="10">
        <f t="shared" si="308"/>
        <v>42608.157499999994</v>
      </c>
      <c r="T3325" s="10">
        <f t="shared" si="309"/>
        <v>42638.157499999994</v>
      </c>
      <c r="U3325" s="9">
        <f t="shared" si="310"/>
        <v>30</v>
      </c>
      <c r="V3325">
        <f>D3325*VLOOKUP(H3325,CURR,2)</f>
        <v>1280</v>
      </c>
      <c r="W3325">
        <f>E3325*VLOOKUP(H3325,CURR,2)</f>
        <v>1611.52</v>
      </c>
      <c r="X3325" s="11">
        <f t="shared" si="311"/>
        <v>1.2589999999999999</v>
      </c>
    </row>
    <row r="3326" spans="1:2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9">
        <f t="shared" si="307"/>
        <v>152.5</v>
      </c>
      <c r="Q3326" t="s">
        <v>8320</v>
      </c>
      <c r="R3326" t="s">
        <v>8321</v>
      </c>
      <c r="S3326" s="10">
        <f t="shared" si="308"/>
        <v>42512.374884259254</v>
      </c>
      <c r="T3326" s="10">
        <f t="shared" si="309"/>
        <v>42526.374884259254</v>
      </c>
      <c r="U3326" s="9">
        <f t="shared" si="310"/>
        <v>14</v>
      </c>
      <c r="V3326">
        <f>D3326*VLOOKUP(H3326,CURR,2)</f>
        <v>1694.9999999999998</v>
      </c>
      <c r="W3326">
        <f>E3326*VLOOKUP(H3326,CURR,2)</f>
        <v>1723.2499999999998</v>
      </c>
      <c r="X3326" s="11">
        <f t="shared" si="311"/>
        <v>1.0166666666666666</v>
      </c>
    </row>
    <row r="3327" spans="1:2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9">
        <f t="shared" si="307"/>
        <v>30</v>
      </c>
      <c r="Q3327" t="s">
        <v>8320</v>
      </c>
      <c r="R3327" t="s">
        <v>8321</v>
      </c>
      <c r="S3327" s="10">
        <f t="shared" si="308"/>
        <v>42064.577280092592</v>
      </c>
      <c r="T3327" s="10">
        <f t="shared" si="309"/>
        <v>42099.535613425927</v>
      </c>
      <c r="U3327" s="9">
        <f t="shared" si="310"/>
        <v>34</v>
      </c>
      <c r="V3327">
        <f>D3327*VLOOKUP(H3327,CURR,2)</f>
        <v>512</v>
      </c>
      <c r="W3327">
        <f>E3327*VLOOKUP(H3327,CURR,2)</f>
        <v>576</v>
      </c>
      <c r="X3327" s="11">
        <f t="shared" si="311"/>
        <v>1.125</v>
      </c>
    </row>
    <row r="3328" spans="1:2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9">
        <f t="shared" si="307"/>
        <v>142.28070175438597</v>
      </c>
      <c r="Q3328" t="s">
        <v>8320</v>
      </c>
      <c r="R3328" t="s">
        <v>8321</v>
      </c>
      <c r="S3328" s="10">
        <f t="shared" si="308"/>
        <v>42041.505844907406</v>
      </c>
      <c r="T3328" s="10">
        <f t="shared" si="309"/>
        <v>42071.464178240734</v>
      </c>
      <c r="U3328" s="9">
        <f t="shared" si="310"/>
        <v>29</v>
      </c>
      <c r="V3328">
        <f>D3328*VLOOKUP(H3328,CURR,2)</f>
        <v>8000</v>
      </c>
      <c r="W3328">
        <f>E3328*VLOOKUP(H3328,CURR,2)</f>
        <v>8110</v>
      </c>
      <c r="X3328" s="11">
        <f t="shared" si="311"/>
        <v>1.0137499999999999</v>
      </c>
    </row>
    <row r="3329" spans="1:2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9">
        <f t="shared" si="307"/>
        <v>24.545454545454547</v>
      </c>
      <c r="Q3329" t="s">
        <v>8320</v>
      </c>
      <c r="R3329" t="s">
        <v>8321</v>
      </c>
      <c r="S3329" s="10">
        <f t="shared" si="308"/>
        <v>42468.166273148141</v>
      </c>
      <c r="T3329" s="10">
        <f t="shared" si="309"/>
        <v>42498.166273148141</v>
      </c>
      <c r="U3329" s="9">
        <f t="shared" si="310"/>
        <v>30</v>
      </c>
      <c r="V3329">
        <f>D3329*VLOOKUP(H3329,CURR,2)</f>
        <v>1024</v>
      </c>
      <c r="W3329">
        <f>E3329*VLOOKUP(H3329,CURR,2)</f>
        <v>1036.8</v>
      </c>
      <c r="X3329" s="11">
        <f t="shared" si="311"/>
        <v>1.0125</v>
      </c>
    </row>
    <row r="3330" spans="1:2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9">
        <f t="shared" si="307"/>
        <v>292.77777777777777</v>
      </c>
      <c r="Q3330" t="s">
        <v>8320</v>
      </c>
      <c r="R3330" t="s">
        <v>8321</v>
      </c>
      <c r="S3330" s="10">
        <f t="shared" si="308"/>
        <v>41822.366701388884</v>
      </c>
      <c r="T3330" s="10">
        <f t="shared" si="309"/>
        <v>41824.833333333328</v>
      </c>
      <c r="U3330" s="9">
        <f t="shared" si="310"/>
        <v>2</v>
      </c>
      <c r="V3330">
        <f>D3330*VLOOKUP(H3330,CURR,2)</f>
        <v>1800</v>
      </c>
      <c r="W3330">
        <f>E3330*VLOOKUP(H3330,CURR,2)</f>
        <v>2635</v>
      </c>
      <c r="X3330" s="11">
        <f t="shared" si="311"/>
        <v>1.4638888888888888</v>
      </c>
    </row>
    <row r="3331" spans="1:2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E3331/D3331*100</f>
        <v>116.8</v>
      </c>
      <c r="P3331" s="9">
        <f t="shared" ref="P3331:P3394" si="313">E3331/L3331</f>
        <v>44.92307692307692</v>
      </c>
      <c r="Q3331" t="s">
        <v>8320</v>
      </c>
      <c r="R3331" t="s">
        <v>8321</v>
      </c>
      <c r="S3331" s="10">
        <f t="shared" ref="S3331:S3394" si="314">(J3331/86400)+25569+(-5/24)</f>
        <v>41837.114675925921</v>
      </c>
      <c r="T3331" s="10">
        <f t="shared" ref="T3331:T3394" si="315">(I3331/86400)+25569+(-5/24)</f>
        <v>41847.75</v>
      </c>
      <c r="U3331" s="9">
        <f t="shared" ref="U3331:U3394" si="316">INT(T3331-S3331)</f>
        <v>10</v>
      </c>
      <c r="V3331">
        <f>D3331*VLOOKUP(H3331,CURR,2)</f>
        <v>1280</v>
      </c>
      <c r="W3331">
        <f>E3331*VLOOKUP(H3331,CURR,2)</f>
        <v>1495.04</v>
      </c>
      <c r="X3331" s="11">
        <f t="shared" ref="X3331:X3394" si="317">W3331/V3331</f>
        <v>1.1679999999999999</v>
      </c>
    </row>
    <row r="3332" spans="1:2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9">
        <f t="shared" si="313"/>
        <v>23.10144927536232</v>
      </c>
      <c r="Q3332" t="s">
        <v>8320</v>
      </c>
      <c r="R3332" t="s">
        <v>8321</v>
      </c>
      <c r="S3332" s="10">
        <f t="shared" si="314"/>
        <v>42065.679027777776</v>
      </c>
      <c r="T3332" s="10">
        <f t="shared" si="315"/>
        <v>42095.637361111112</v>
      </c>
      <c r="U3332" s="9">
        <f t="shared" si="316"/>
        <v>29</v>
      </c>
      <c r="V3332">
        <f>D3332*VLOOKUP(H3332,CURR,2)</f>
        <v>1920</v>
      </c>
      <c r="W3332">
        <f>E3332*VLOOKUP(H3332,CURR,2)</f>
        <v>2040.32</v>
      </c>
      <c r="X3332" s="11">
        <f t="shared" si="317"/>
        <v>1.0626666666666666</v>
      </c>
    </row>
    <row r="3333" spans="1:2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9">
        <f t="shared" si="313"/>
        <v>80.400000000000006</v>
      </c>
      <c r="Q3333" t="s">
        <v>8320</v>
      </c>
      <c r="R3333" t="s">
        <v>8321</v>
      </c>
      <c r="S3333" s="10">
        <f t="shared" si="314"/>
        <v>42248.48942129629</v>
      </c>
      <c r="T3333" s="10">
        <f t="shared" si="315"/>
        <v>42283.48942129629</v>
      </c>
      <c r="U3333" s="9">
        <f t="shared" si="316"/>
        <v>35</v>
      </c>
      <c r="V3333">
        <f>D3333*VLOOKUP(H3333,CURR,2)</f>
        <v>5000</v>
      </c>
      <c r="W3333">
        <f>E3333*VLOOKUP(H3333,CURR,2)</f>
        <v>5226</v>
      </c>
      <c r="X3333" s="11">
        <f t="shared" si="317"/>
        <v>1.0451999999999999</v>
      </c>
    </row>
    <row r="3334" spans="1:2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9">
        <f t="shared" si="313"/>
        <v>72.289156626506028</v>
      </c>
      <c r="Q3334" t="s">
        <v>8320</v>
      </c>
      <c r="R3334" t="s">
        <v>8321</v>
      </c>
      <c r="S3334" s="10">
        <f t="shared" si="314"/>
        <v>41809.651967592588</v>
      </c>
      <c r="T3334" s="10">
        <f t="shared" si="315"/>
        <v>41839.651967592588</v>
      </c>
      <c r="U3334" s="9">
        <f t="shared" si="316"/>
        <v>30</v>
      </c>
      <c r="V3334">
        <f>D3334*VLOOKUP(H3334,CURR,2)</f>
        <v>6000</v>
      </c>
      <c r="W3334">
        <f>E3334*VLOOKUP(H3334,CURR,2)</f>
        <v>6000</v>
      </c>
      <c r="X3334" s="11">
        <f t="shared" si="317"/>
        <v>1</v>
      </c>
    </row>
    <row r="3335" spans="1:2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9">
        <f t="shared" si="313"/>
        <v>32.972972972972975</v>
      </c>
      <c r="Q3335" t="s">
        <v>8320</v>
      </c>
      <c r="R3335" t="s">
        <v>8321</v>
      </c>
      <c r="S3335" s="10">
        <f t="shared" si="314"/>
        <v>42148.468518518515</v>
      </c>
      <c r="T3335" s="10">
        <f t="shared" si="315"/>
        <v>42170.468518518515</v>
      </c>
      <c r="U3335" s="9">
        <f t="shared" si="316"/>
        <v>22</v>
      </c>
      <c r="V3335">
        <f>D3335*VLOOKUP(H3335,CURR,2)</f>
        <v>3500</v>
      </c>
      <c r="W3335">
        <f>E3335*VLOOKUP(H3335,CURR,2)</f>
        <v>3660</v>
      </c>
      <c r="X3335" s="11">
        <f t="shared" si="317"/>
        <v>1.0457142857142858</v>
      </c>
    </row>
    <row r="3336" spans="1:2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9">
        <f t="shared" si="313"/>
        <v>116.65217391304348</v>
      </c>
      <c r="Q3336" t="s">
        <v>8320</v>
      </c>
      <c r="R3336" t="s">
        <v>8321</v>
      </c>
      <c r="S3336" s="10">
        <f t="shared" si="314"/>
        <v>42185.312754629624</v>
      </c>
      <c r="T3336" s="10">
        <f t="shared" si="315"/>
        <v>42215.312754629624</v>
      </c>
      <c r="U3336" s="9">
        <f t="shared" si="316"/>
        <v>30</v>
      </c>
      <c r="V3336">
        <f>D3336*VLOOKUP(H3336,CURR,2)</f>
        <v>3871</v>
      </c>
      <c r="W3336">
        <f>E3336*VLOOKUP(H3336,CURR,2)</f>
        <v>5366</v>
      </c>
      <c r="X3336" s="11">
        <f t="shared" si="317"/>
        <v>1.3862051149573753</v>
      </c>
    </row>
    <row r="3337" spans="1:2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9">
        <f t="shared" si="313"/>
        <v>79.61904761904762</v>
      </c>
      <c r="Q3337" t="s">
        <v>8320</v>
      </c>
      <c r="R3337" t="s">
        <v>8321</v>
      </c>
      <c r="S3337" s="10">
        <f t="shared" si="314"/>
        <v>41827.465810185182</v>
      </c>
      <c r="T3337" s="10">
        <f t="shared" si="315"/>
        <v>41854.75</v>
      </c>
      <c r="U3337" s="9">
        <f t="shared" si="316"/>
        <v>27</v>
      </c>
      <c r="V3337">
        <f>D3337*VLOOKUP(H3337,CURR,2)</f>
        <v>6400</v>
      </c>
      <c r="W3337">
        <f>E3337*VLOOKUP(H3337,CURR,2)</f>
        <v>6420.4800000000005</v>
      </c>
      <c r="X3337" s="11">
        <f t="shared" si="317"/>
        <v>1.0032000000000001</v>
      </c>
    </row>
    <row r="3338" spans="1:2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9">
        <f t="shared" si="313"/>
        <v>27.777777777777779</v>
      </c>
      <c r="Q3338" t="s">
        <v>8320</v>
      </c>
      <c r="R3338" t="s">
        <v>8321</v>
      </c>
      <c r="S3338" s="10">
        <f t="shared" si="314"/>
        <v>42437.190347222218</v>
      </c>
      <c r="T3338" s="10">
        <f t="shared" si="315"/>
        <v>42465.148680555554</v>
      </c>
      <c r="U3338" s="9">
        <f t="shared" si="316"/>
        <v>27</v>
      </c>
      <c r="V3338">
        <f>D3338*VLOOKUP(H3338,CURR,2)</f>
        <v>320</v>
      </c>
      <c r="W3338">
        <f>E3338*VLOOKUP(H3338,CURR,2)</f>
        <v>320</v>
      </c>
      <c r="X3338" s="11">
        <f t="shared" si="317"/>
        <v>1</v>
      </c>
    </row>
    <row r="3339" spans="1:2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9">
        <f t="shared" si="313"/>
        <v>81.029411764705884</v>
      </c>
      <c r="Q3339" t="s">
        <v>8320</v>
      </c>
      <c r="R3339" t="s">
        <v>8321</v>
      </c>
      <c r="S3339" s="10">
        <f t="shared" si="314"/>
        <v>41901.073692129627</v>
      </c>
      <c r="T3339" s="10">
        <f t="shared" si="315"/>
        <v>41922.666666666664</v>
      </c>
      <c r="U3339" s="9">
        <f t="shared" si="316"/>
        <v>21</v>
      </c>
      <c r="V3339">
        <f>D3339*VLOOKUP(H3339,CURR,2)</f>
        <v>3200</v>
      </c>
      <c r="W3339">
        <f>E3339*VLOOKUP(H3339,CURR,2)</f>
        <v>3526.4</v>
      </c>
      <c r="X3339" s="11">
        <f t="shared" si="317"/>
        <v>1.1020000000000001</v>
      </c>
    </row>
    <row r="3340" spans="1:2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9">
        <f t="shared" si="313"/>
        <v>136.84821428571428</v>
      </c>
      <c r="Q3340" t="s">
        <v>8320</v>
      </c>
      <c r="R3340" t="s">
        <v>8321</v>
      </c>
      <c r="S3340" s="10">
        <f t="shared" si="314"/>
        <v>42769.366666666661</v>
      </c>
      <c r="T3340" s="10">
        <f t="shared" si="315"/>
        <v>42790.366666666661</v>
      </c>
      <c r="U3340" s="9">
        <f t="shared" si="316"/>
        <v>21</v>
      </c>
      <c r="V3340">
        <f>D3340*VLOOKUP(H3340,CURR,2)</f>
        <v>15000</v>
      </c>
      <c r="W3340">
        <f>E3340*VLOOKUP(H3340,CURR,2)</f>
        <v>15327</v>
      </c>
      <c r="X3340" s="11">
        <f t="shared" si="317"/>
        <v>1.0218</v>
      </c>
    </row>
    <row r="3341" spans="1:2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9">
        <f t="shared" si="313"/>
        <v>177.61702127659575</v>
      </c>
      <c r="Q3341" t="s">
        <v>8320</v>
      </c>
      <c r="R3341" t="s">
        <v>8321</v>
      </c>
      <c r="S3341" s="10">
        <f t="shared" si="314"/>
        <v>42549.457384259258</v>
      </c>
      <c r="T3341" s="10">
        <f t="shared" si="315"/>
        <v>42579.457384259258</v>
      </c>
      <c r="U3341" s="9">
        <f t="shared" si="316"/>
        <v>30</v>
      </c>
      <c r="V3341">
        <f>D3341*VLOOKUP(H3341,CURR,2)</f>
        <v>8000</v>
      </c>
      <c r="W3341">
        <f>E3341*VLOOKUP(H3341,CURR,2)</f>
        <v>8348</v>
      </c>
      <c r="X3341" s="11">
        <f t="shared" si="317"/>
        <v>1.0435000000000001</v>
      </c>
    </row>
    <row r="3342" spans="1:2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9">
        <f t="shared" si="313"/>
        <v>109.07894736842105</v>
      </c>
      <c r="Q3342" t="s">
        <v>8320</v>
      </c>
      <c r="R3342" t="s">
        <v>8321</v>
      </c>
      <c r="S3342" s="10">
        <f t="shared" si="314"/>
        <v>42685.765671296293</v>
      </c>
      <c r="T3342" s="10">
        <f t="shared" si="315"/>
        <v>42710.765671296293</v>
      </c>
      <c r="U3342" s="9">
        <f t="shared" si="316"/>
        <v>25</v>
      </c>
      <c r="V3342">
        <f>D3342*VLOOKUP(H3342,CURR,2)</f>
        <v>3000</v>
      </c>
      <c r="W3342">
        <f>E3342*VLOOKUP(H3342,CURR,2)</f>
        <v>4145</v>
      </c>
      <c r="X3342" s="11">
        <f t="shared" si="317"/>
        <v>1.3816666666666666</v>
      </c>
    </row>
    <row r="3343" spans="1:2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9">
        <f t="shared" si="313"/>
        <v>119.64285714285714</v>
      </c>
      <c r="Q3343" t="s">
        <v>8320</v>
      </c>
      <c r="R3343" t="s">
        <v>8321</v>
      </c>
      <c r="S3343" s="10">
        <f t="shared" si="314"/>
        <v>42510.590520833335</v>
      </c>
      <c r="T3343" s="10">
        <f t="shared" si="315"/>
        <v>42533.499999999993</v>
      </c>
      <c r="U3343" s="9">
        <f t="shared" si="316"/>
        <v>22</v>
      </c>
      <c r="V3343">
        <f>D3343*VLOOKUP(H3343,CURR,2)</f>
        <v>4288</v>
      </c>
      <c r="W3343">
        <f>E3343*VLOOKUP(H3343,CURR,2)</f>
        <v>4288</v>
      </c>
      <c r="X3343" s="11">
        <f t="shared" si="317"/>
        <v>1</v>
      </c>
    </row>
    <row r="3344" spans="1:2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9">
        <f t="shared" si="313"/>
        <v>78.205128205128204</v>
      </c>
      <c r="Q3344" t="s">
        <v>8320</v>
      </c>
      <c r="R3344" t="s">
        <v>8321</v>
      </c>
      <c r="S3344" s="10">
        <f t="shared" si="314"/>
        <v>42062.088078703702</v>
      </c>
      <c r="T3344" s="10">
        <f t="shared" si="315"/>
        <v>42094.999305555553</v>
      </c>
      <c r="U3344" s="9">
        <f t="shared" si="316"/>
        <v>32</v>
      </c>
      <c r="V3344">
        <f>D3344*VLOOKUP(H3344,CURR,2)</f>
        <v>6000</v>
      </c>
      <c r="W3344">
        <f>E3344*VLOOKUP(H3344,CURR,2)</f>
        <v>6100</v>
      </c>
      <c r="X3344" s="11">
        <f t="shared" si="317"/>
        <v>1.0166666666666666</v>
      </c>
    </row>
    <row r="3345" spans="1:2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9">
        <f t="shared" si="313"/>
        <v>52.173913043478258</v>
      </c>
      <c r="Q3345" t="s">
        <v>8320</v>
      </c>
      <c r="R3345" t="s">
        <v>8321</v>
      </c>
      <c r="S3345" s="10">
        <f t="shared" si="314"/>
        <v>42452.708148148151</v>
      </c>
      <c r="T3345" s="10">
        <f t="shared" si="315"/>
        <v>42473.345833333333</v>
      </c>
      <c r="U3345" s="9">
        <f t="shared" si="316"/>
        <v>20</v>
      </c>
      <c r="V3345">
        <f>D3345*VLOOKUP(H3345,CURR,2)</f>
        <v>896</v>
      </c>
      <c r="W3345">
        <f>E3345*VLOOKUP(H3345,CURR,2)</f>
        <v>1536</v>
      </c>
      <c r="X3345" s="11">
        <f t="shared" si="317"/>
        <v>1.7142857142857142</v>
      </c>
    </row>
    <row r="3346" spans="1:2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9">
        <f t="shared" si="313"/>
        <v>114.125</v>
      </c>
      <c r="Q3346" t="s">
        <v>8320</v>
      </c>
      <c r="R3346" t="s">
        <v>8321</v>
      </c>
      <c r="S3346" s="10">
        <f t="shared" si="314"/>
        <v>41850.991817129623</v>
      </c>
      <c r="T3346" s="10">
        <f t="shared" si="315"/>
        <v>41880.991817129623</v>
      </c>
      <c r="U3346" s="9">
        <f t="shared" si="316"/>
        <v>30</v>
      </c>
      <c r="V3346">
        <f>D3346*VLOOKUP(H3346,CURR,2)</f>
        <v>4500</v>
      </c>
      <c r="W3346">
        <f>E3346*VLOOKUP(H3346,CURR,2)</f>
        <v>4565</v>
      </c>
      <c r="X3346" s="11">
        <f t="shared" si="317"/>
        <v>1.0144444444444445</v>
      </c>
    </row>
    <row r="3347" spans="1:2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9">
        <f t="shared" si="313"/>
        <v>50</v>
      </c>
      <c r="Q3347" t="s">
        <v>8320</v>
      </c>
      <c r="R3347" t="s">
        <v>8321</v>
      </c>
      <c r="S3347" s="10">
        <f t="shared" si="314"/>
        <v>42052.897777777776</v>
      </c>
      <c r="T3347" s="10">
        <f t="shared" si="315"/>
        <v>42111.817361111105</v>
      </c>
      <c r="U3347" s="9">
        <f t="shared" si="316"/>
        <v>58</v>
      </c>
      <c r="V3347">
        <f>D3347*VLOOKUP(H3347,CURR,2)</f>
        <v>500</v>
      </c>
      <c r="W3347">
        <f>E3347*VLOOKUP(H3347,CURR,2)</f>
        <v>650</v>
      </c>
      <c r="X3347" s="11">
        <f t="shared" si="317"/>
        <v>1.3</v>
      </c>
    </row>
    <row r="3348" spans="1:2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9">
        <f t="shared" si="313"/>
        <v>91.666666666666671</v>
      </c>
      <c r="Q3348" t="s">
        <v>8320</v>
      </c>
      <c r="R3348" t="s">
        <v>8321</v>
      </c>
      <c r="S3348" s="10">
        <f t="shared" si="314"/>
        <v>42053.816087962965</v>
      </c>
      <c r="T3348" s="10">
        <f t="shared" si="315"/>
        <v>42060.816087962965</v>
      </c>
      <c r="U3348" s="9">
        <f t="shared" si="316"/>
        <v>7</v>
      </c>
      <c r="V3348">
        <f>D3348*VLOOKUP(H3348,CURR,2)</f>
        <v>1500</v>
      </c>
      <c r="W3348">
        <f>E3348*VLOOKUP(H3348,CURR,2)</f>
        <v>1650</v>
      </c>
      <c r="X3348" s="11">
        <f t="shared" si="317"/>
        <v>1.1000000000000001</v>
      </c>
    </row>
    <row r="3349" spans="1:2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9">
        <f t="shared" si="313"/>
        <v>108.59090909090909</v>
      </c>
      <c r="Q3349" t="s">
        <v>8320</v>
      </c>
      <c r="R3349" t="s">
        <v>8321</v>
      </c>
      <c r="S3349" s="10">
        <f t="shared" si="314"/>
        <v>42484.343217592592</v>
      </c>
      <c r="T3349" s="10">
        <f t="shared" si="315"/>
        <v>42498.666666666664</v>
      </c>
      <c r="U3349" s="9">
        <f t="shared" si="316"/>
        <v>14</v>
      </c>
      <c r="V3349">
        <f>D3349*VLOOKUP(H3349,CURR,2)</f>
        <v>2560</v>
      </c>
      <c r="W3349">
        <f>E3349*VLOOKUP(H3349,CURR,2)</f>
        <v>3057.92</v>
      </c>
      <c r="X3349" s="11">
        <f t="shared" si="317"/>
        <v>1.1945000000000001</v>
      </c>
    </row>
    <row r="3350" spans="1:2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9">
        <f t="shared" si="313"/>
        <v>69.822784810126578</v>
      </c>
      <c r="Q3350" t="s">
        <v>8320</v>
      </c>
      <c r="R3350" t="s">
        <v>8321</v>
      </c>
      <c r="S3350" s="10">
        <f t="shared" si="314"/>
        <v>42466.350462962961</v>
      </c>
      <c r="T3350" s="10">
        <f t="shared" si="315"/>
        <v>42489.957638888889</v>
      </c>
      <c r="U3350" s="9">
        <f t="shared" si="316"/>
        <v>23</v>
      </c>
      <c r="V3350">
        <f>D3350*VLOOKUP(H3350,CURR,2)</f>
        <v>5500</v>
      </c>
      <c r="W3350">
        <f>E3350*VLOOKUP(H3350,CURR,2)</f>
        <v>5516</v>
      </c>
      <c r="X3350" s="11">
        <f t="shared" si="317"/>
        <v>1.002909090909091</v>
      </c>
    </row>
    <row r="3351" spans="1:2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9">
        <f t="shared" si="313"/>
        <v>109.57142857142857</v>
      </c>
      <c r="Q3351" t="s">
        <v>8320</v>
      </c>
      <c r="R3351" t="s">
        <v>8321</v>
      </c>
      <c r="S3351" s="10">
        <f t="shared" si="314"/>
        <v>42512.902453703697</v>
      </c>
      <c r="T3351" s="10">
        <f t="shared" si="315"/>
        <v>42534.499999999993</v>
      </c>
      <c r="U3351" s="9">
        <f t="shared" si="316"/>
        <v>21</v>
      </c>
      <c r="V3351">
        <f>D3351*VLOOKUP(H3351,CURR,2)</f>
        <v>1000</v>
      </c>
      <c r="W3351">
        <f>E3351*VLOOKUP(H3351,CURR,2)</f>
        <v>1534</v>
      </c>
      <c r="X3351" s="11">
        <f t="shared" si="317"/>
        <v>1.534</v>
      </c>
    </row>
    <row r="3352" spans="1:2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9">
        <f t="shared" si="313"/>
        <v>71.666666666666671</v>
      </c>
      <c r="Q3352" t="s">
        <v>8320</v>
      </c>
      <c r="R3352" t="s">
        <v>8321</v>
      </c>
      <c r="S3352" s="10">
        <f t="shared" si="314"/>
        <v>42302.493182870363</v>
      </c>
      <c r="T3352" s="10">
        <f t="shared" si="315"/>
        <v>42337.749999999993</v>
      </c>
      <c r="U3352" s="9">
        <f t="shared" si="316"/>
        <v>35</v>
      </c>
      <c r="V3352">
        <f>D3352*VLOOKUP(H3352,CURR,2)</f>
        <v>3954.9999999999995</v>
      </c>
      <c r="W3352">
        <f>E3352*VLOOKUP(H3352,CURR,2)</f>
        <v>4130.1499999999996</v>
      </c>
      <c r="X3352" s="11">
        <f t="shared" si="317"/>
        <v>1.0442857142857143</v>
      </c>
    </row>
    <row r="3353" spans="1:2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9">
        <f t="shared" si="313"/>
        <v>93.611111111111114</v>
      </c>
      <c r="Q3353" t="s">
        <v>8320</v>
      </c>
      <c r="R3353" t="s">
        <v>8321</v>
      </c>
      <c r="S3353" s="10">
        <f t="shared" si="314"/>
        <v>41806.187094907407</v>
      </c>
      <c r="T3353" s="10">
        <f t="shared" si="315"/>
        <v>41843.25</v>
      </c>
      <c r="U3353" s="9">
        <f t="shared" si="316"/>
        <v>37</v>
      </c>
      <c r="V3353">
        <f>D3353*VLOOKUP(H3353,CURR,2)</f>
        <v>6400</v>
      </c>
      <c r="W3353">
        <f>E3353*VLOOKUP(H3353,CURR,2)</f>
        <v>6470.4000000000005</v>
      </c>
      <c r="X3353" s="11">
        <f t="shared" si="317"/>
        <v>1.0110000000000001</v>
      </c>
    </row>
    <row r="3354" spans="1:2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9">
        <f t="shared" si="313"/>
        <v>76.8</v>
      </c>
      <c r="Q3354" t="s">
        <v>8320</v>
      </c>
      <c r="R3354" t="s">
        <v>8321</v>
      </c>
      <c r="S3354" s="10">
        <f t="shared" si="314"/>
        <v>42495.784467592595</v>
      </c>
      <c r="T3354" s="10">
        <f t="shared" si="315"/>
        <v>42552.749999999993</v>
      </c>
      <c r="U3354" s="9">
        <f t="shared" si="316"/>
        <v>56</v>
      </c>
      <c r="V3354">
        <f>D3354*VLOOKUP(H3354,CURR,2)</f>
        <v>6400</v>
      </c>
      <c r="W3354">
        <f>E3354*VLOOKUP(H3354,CURR,2)</f>
        <v>6881.28</v>
      </c>
      <c r="X3354" s="11">
        <f t="shared" si="317"/>
        <v>1.0751999999999999</v>
      </c>
    </row>
    <row r="3355" spans="1:2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9">
        <f t="shared" si="313"/>
        <v>35.795454545454547</v>
      </c>
      <c r="Q3355" t="s">
        <v>8320</v>
      </c>
      <c r="R3355" t="s">
        <v>8321</v>
      </c>
      <c r="S3355" s="10">
        <f t="shared" si="314"/>
        <v>42479.223958333336</v>
      </c>
      <c r="T3355" s="10">
        <f t="shared" si="315"/>
        <v>42492.749999999993</v>
      </c>
      <c r="U3355" s="9">
        <f t="shared" si="316"/>
        <v>13</v>
      </c>
      <c r="V3355">
        <f>D3355*VLOOKUP(H3355,CURR,2)</f>
        <v>640</v>
      </c>
      <c r="W3355">
        <f>E3355*VLOOKUP(H3355,CURR,2)</f>
        <v>2016</v>
      </c>
      <c r="X3355" s="11">
        <f t="shared" si="317"/>
        <v>3.15</v>
      </c>
    </row>
    <row r="3356" spans="1:2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9">
        <f t="shared" si="313"/>
        <v>55.6</v>
      </c>
      <c r="Q3356" t="s">
        <v>8320</v>
      </c>
      <c r="R3356" t="s">
        <v>8321</v>
      </c>
      <c r="S3356" s="10">
        <f t="shared" si="314"/>
        <v>42270.518587962964</v>
      </c>
      <c r="T3356" s="10">
        <f t="shared" si="315"/>
        <v>42305.959027777775</v>
      </c>
      <c r="U3356" s="9">
        <f t="shared" si="316"/>
        <v>35</v>
      </c>
      <c r="V3356">
        <f>D3356*VLOOKUP(H3356,CURR,2)</f>
        <v>3000</v>
      </c>
      <c r="W3356">
        <f>E3356*VLOOKUP(H3356,CURR,2)</f>
        <v>3058</v>
      </c>
      <c r="X3356" s="11">
        <f t="shared" si="317"/>
        <v>1.0193333333333334</v>
      </c>
    </row>
    <row r="3357" spans="1:2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9">
        <f t="shared" si="313"/>
        <v>147.33333333333334</v>
      </c>
      <c r="Q3357" t="s">
        <v>8320</v>
      </c>
      <c r="R3357" t="s">
        <v>8321</v>
      </c>
      <c r="S3357" s="10">
        <f t="shared" si="314"/>
        <v>42489.411192129628</v>
      </c>
      <c r="T3357" s="10">
        <f t="shared" si="315"/>
        <v>42500.261805555558</v>
      </c>
      <c r="U3357" s="9">
        <f t="shared" si="316"/>
        <v>10</v>
      </c>
      <c r="V3357">
        <f>D3357*VLOOKUP(H3357,CURR,2)</f>
        <v>2240</v>
      </c>
      <c r="W3357">
        <f>E3357*VLOOKUP(H3357,CURR,2)</f>
        <v>2828.8</v>
      </c>
      <c r="X3357" s="11">
        <f t="shared" si="317"/>
        <v>1.2628571428571429</v>
      </c>
    </row>
    <row r="3358" spans="1:2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9">
        <f t="shared" si="313"/>
        <v>56.333333333333336</v>
      </c>
      <c r="Q3358" t="s">
        <v>8320</v>
      </c>
      <c r="R3358" t="s">
        <v>8321</v>
      </c>
      <c r="S3358" s="10">
        <f t="shared" si="314"/>
        <v>42536.607314814813</v>
      </c>
      <c r="T3358" s="10">
        <f t="shared" si="315"/>
        <v>42566.607314814813</v>
      </c>
      <c r="U3358" s="9">
        <f t="shared" si="316"/>
        <v>30</v>
      </c>
      <c r="V3358">
        <f>D3358*VLOOKUP(H3358,CURR,2)</f>
        <v>1920</v>
      </c>
      <c r="W3358">
        <f>E3358*VLOOKUP(H3358,CURR,2)</f>
        <v>1946.88</v>
      </c>
      <c r="X3358" s="11">
        <f t="shared" si="317"/>
        <v>1.014</v>
      </c>
    </row>
    <row r="3359" spans="1:2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9">
        <f t="shared" si="313"/>
        <v>96.19047619047619</v>
      </c>
      <c r="Q3359" t="s">
        <v>8320</v>
      </c>
      <c r="R3359" t="s">
        <v>8321</v>
      </c>
      <c r="S3359" s="10">
        <f t="shared" si="314"/>
        <v>41822.209606481476</v>
      </c>
      <c r="T3359" s="10">
        <f t="shared" si="315"/>
        <v>41852.209606481476</v>
      </c>
      <c r="U3359" s="9">
        <f t="shared" si="316"/>
        <v>30</v>
      </c>
      <c r="V3359">
        <f>D3359*VLOOKUP(H3359,CURR,2)</f>
        <v>2560</v>
      </c>
      <c r="W3359">
        <f>E3359*VLOOKUP(H3359,CURR,2)</f>
        <v>2585.6</v>
      </c>
      <c r="X3359" s="11">
        <f t="shared" si="317"/>
        <v>1.01</v>
      </c>
    </row>
    <row r="3360" spans="1:2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9">
        <f t="shared" si="313"/>
        <v>63.574074074074076</v>
      </c>
      <c r="Q3360" t="s">
        <v>8320</v>
      </c>
      <c r="R3360" t="s">
        <v>8321</v>
      </c>
      <c r="S3360" s="10">
        <f t="shared" si="314"/>
        <v>41932.102766203701</v>
      </c>
      <c r="T3360" s="10">
        <f t="shared" si="315"/>
        <v>41962.144432870373</v>
      </c>
      <c r="U3360" s="9">
        <f t="shared" si="316"/>
        <v>30</v>
      </c>
      <c r="V3360">
        <f>D3360*VLOOKUP(H3360,CURR,2)</f>
        <v>10000</v>
      </c>
      <c r="W3360">
        <f>E3360*VLOOKUP(H3360,CURR,2)</f>
        <v>10299</v>
      </c>
      <c r="X3360" s="11">
        <f t="shared" si="317"/>
        <v>1.0299</v>
      </c>
    </row>
    <row r="3361" spans="1:2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9">
        <f t="shared" si="313"/>
        <v>184.78260869565219</v>
      </c>
      <c r="Q3361" t="s">
        <v>8320</v>
      </c>
      <c r="R3361" t="s">
        <v>8321</v>
      </c>
      <c r="S3361" s="10">
        <f t="shared" si="314"/>
        <v>42745.848773148151</v>
      </c>
      <c r="T3361" s="10">
        <f t="shared" si="315"/>
        <v>42790.848773148151</v>
      </c>
      <c r="U3361" s="9">
        <f t="shared" si="316"/>
        <v>45</v>
      </c>
      <c r="V3361">
        <f>D3361*VLOOKUP(H3361,CURR,2)</f>
        <v>4000</v>
      </c>
      <c r="W3361">
        <f>E3361*VLOOKUP(H3361,CURR,2)</f>
        <v>4250</v>
      </c>
      <c r="X3361" s="11">
        <f t="shared" si="317"/>
        <v>1.0625</v>
      </c>
    </row>
    <row r="3362" spans="1:2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9">
        <f t="shared" si="313"/>
        <v>126.72222222222223</v>
      </c>
      <c r="Q3362" t="s">
        <v>8320</v>
      </c>
      <c r="R3362" t="s">
        <v>8321</v>
      </c>
      <c r="S3362" s="10">
        <f t="shared" si="314"/>
        <v>42696.874340277776</v>
      </c>
      <c r="T3362" s="10">
        <f t="shared" si="315"/>
        <v>42718.457638888889</v>
      </c>
      <c r="U3362" s="9">
        <f t="shared" si="316"/>
        <v>21</v>
      </c>
      <c r="V3362">
        <f>D3362*VLOOKUP(H3362,CURR,2)</f>
        <v>6570</v>
      </c>
      <c r="W3362">
        <f>E3362*VLOOKUP(H3362,CURR,2)</f>
        <v>6660.5199999999995</v>
      </c>
      <c r="X3362" s="11">
        <f t="shared" si="317"/>
        <v>1.0137777777777777</v>
      </c>
    </row>
    <row r="3363" spans="1:2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9">
        <f t="shared" si="313"/>
        <v>83.42647058823529</v>
      </c>
      <c r="Q3363" t="s">
        <v>8320</v>
      </c>
      <c r="R3363" t="s">
        <v>8321</v>
      </c>
      <c r="S3363" s="10">
        <f t="shared" si="314"/>
        <v>41865.817013888889</v>
      </c>
      <c r="T3363" s="10">
        <f t="shared" si="315"/>
        <v>41883.457638888889</v>
      </c>
      <c r="U3363" s="9">
        <f t="shared" si="316"/>
        <v>17</v>
      </c>
      <c r="V3363">
        <f>D3363*VLOOKUP(H3363,CURR,2)</f>
        <v>5000</v>
      </c>
      <c r="W3363">
        <f>E3363*VLOOKUP(H3363,CURR,2)</f>
        <v>5673</v>
      </c>
      <c r="X3363" s="11">
        <f t="shared" si="317"/>
        <v>1.1346000000000001</v>
      </c>
    </row>
    <row r="3364" spans="1:2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9">
        <f t="shared" si="313"/>
        <v>54.5</v>
      </c>
      <c r="Q3364" t="s">
        <v>8320</v>
      </c>
      <c r="R3364" t="s">
        <v>8321</v>
      </c>
      <c r="S3364" s="10">
        <f t="shared" si="314"/>
        <v>42055.883298611108</v>
      </c>
      <c r="T3364" s="10">
        <f t="shared" si="315"/>
        <v>42069.996527777774</v>
      </c>
      <c r="U3364" s="9">
        <f t="shared" si="316"/>
        <v>14</v>
      </c>
      <c r="V3364">
        <f>D3364*VLOOKUP(H3364,CURR,2)</f>
        <v>500</v>
      </c>
      <c r="W3364">
        <f>E3364*VLOOKUP(H3364,CURR,2)</f>
        <v>1090</v>
      </c>
      <c r="X3364" s="11">
        <f t="shared" si="317"/>
        <v>2.1800000000000002</v>
      </c>
    </row>
    <row r="3365" spans="1:2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9">
        <f t="shared" si="313"/>
        <v>302.30769230769232</v>
      </c>
      <c r="Q3365" t="s">
        <v>8320</v>
      </c>
      <c r="R3365" t="s">
        <v>8321</v>
      </c>
      <c r="S3365" s="10">
        <f t="shared" si="314"/>
        <v>41851.563020833331</v>
      </c>
      <c r="T3365" s="10">
        <f t="shared" si="315"/>
        <v>41870.458333333328</v>
      </c>
      <c r="U3365" s="9">
        <f t="shared" si="316"/>
        <v>18</v>
      </c>
      <c r="V3365">
        <f>D3365*VLOOKUP(H3365,CURR,2)</f>
        <v>7750</v>
      </c>
      <c r="W3365">
        <f>E3365*VLOOKUP(H3365,CURR,2)</f>
        <v>7860</v>
      </c>
      <c r="X3365" s="11">
        <f t="shared" si="317"/>
        <v>1.0141935483870967</v>
      </c>
    </row>
    <row r="3366" spans="1:2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9">
        <f t="shared" si="313"/>
        <v>44.138888888888886</v>
      </c>
      <c r="Q3366" t="s">
        <v>8320</v>
      </c>
      <c r="R3366" t="s">
        <v>8321</v>
      </c>
      <c r="S3366" s="10">
        <f t="shared" si="314"/>
        <v>42422.769085648142</v>
      </c>
      <c r="T3366" s="10">
        <f t="shared" si="315"/>
        <v>42444.666666666664</v>
      </c>
      <c r="U3366" s="9">
        <f t="shared" si="316"/>
        <v>21</v>
      </c>
      <c r="V3366">
        <f>D3366*VLOOKUP(H3366,CURR,2)</f>
        <v>3840</v>
      </c>
      <c r="W3366">
        <f>E3366*VLOOKUP(H3366,CURR,2)</f>
        <v>4067.84</v>
      </c>
      <c r="X3366" s="11">
        <f t="shared" si="317"/>
        <v>1.0593333333333335</v>
      </c>
    </row>
    <row r="3367" spans="1:2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9">
        <f t="shared" si="313"/>
        <v>866.66666666666663</v>
      </c>
      <c r="Q3367" t="s">
        <v>8320</v>
      </c>
      <c r="R3367" t="s">
        <v>8321</v>
      </c>
      <c r="S3367" s="10">
        <f t="shared" si="314"/>
        <v>42320.893425925919</v>
      </c>
      <c r="T3367" s="10">
        <f t="shared" si="315"/>
        <v>42350.893425925919</v>
      </c>
      <c r="U3367" s="9">
        <f t="shared" si="316"/>
        <v>30</v>
      </c>
      <c r="V3367">
        <f>D3367*VLOOKUP(H3367,CURR,2)</f>
        <v>2500</v>
      </c>
      <c r="W3367">
        <f>E3367*VLOOKUP(H3367,CURR,2)</f>
        <v>2600</v>
      </c>
      <c r="X3367" s="11">
        <f t="shared" si="317"/>
        <v>1.04</v>
      </c>
    </row>
    <row r="3368" spans="1:2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9">
        <f t="shared" si="313"/>
        <v>61.388888888888886</v>
      </c>
      <c r="Q3368" t="s">
        <v>8320</v>
      </c>
      <c r="R3368" t="s">
        <v>8321</v>
      </c>
      <c r="S3368" s="10">
        <f t="shared" si="314"/>
        <v>42106.859224537031</v>
      </c>
      <c r="T3368" s="10">
        <f t="shared" si="315"/>
        <v>42136.859224537031</v>
      </c>
      <c r="U3368" s="9">
        <f t="shared" si="316"/>
        <v>30</v>
      </c>
      <c r="V3368">
        <f>D3368*VLOOKUP(H3368,CURR,2)</f>
        <v>500</v>
      </c>
      <c r="W3368">
        <f>E3368*VLOOKUP(H3368,CURR,2)</f>
        <v>1105</v>
      </c>
      <c r="X3368" s="11">
        <f t="shared" si="317"/>
        <v>2.21</v>
      </c>
    </row>
    <row r="3369" spans="1:2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9">
        <f t="shared" si="313"/>
        <v>29.666666666666668</v>
      </c>
      <c r="Q3369" t="s">
        <v>8320</v>
      </c>
      <c r="R3369" t="s">
        <v>8321</v>
      </c>
      <c r="S3369" s="10">
        <f t="shared" si="314"/>
        <v>42192.725624999999</v>
      </c>
      <c r="T3369" s="10">
        <f t="shared" si="315"/>
        <v>42217.725624999999</v>
      </c>
      <c r="U3369" s="9">
        <f t="shared" si="316"/>
        <v>25</v>
      </c>
      <c r="V3369">
        <f>D3369*VLOOKUP(H3369,CURR,2)</f>
        <v>960</v>
      </c>
      <c r="W3369">
        <f>E3369*VLOOKUP(H3369,CURR,2)</f>
        <v>1139.2</v>
      </c>
      <c r="X3369" s="11">
        <f t="shared" si="317"/>
        <v>1.1866666666666668</v>
      </c>
    </row>
    <row r="3370" spans="1:2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9">
        <f t="shared" si="313"/>
        <v>45.478260869565219</v>
      </c>
      <c r="Q3370" t="s">
        <v>8320</v>
      </c>
      <c r="R3370" t="s">
        <v>8321</v>
      </c>
      <c r="S3370" s="10">
        <f t="shared" si="314"/>
        <v>41968.991423611107</v>
      </c>
      <c r="T3370" s="10">
        <f t="shared" si="315"/>
        <v>42004.999999999993</v>
      </c>
      <c r="U3370" s="9">
        <f t="shared" si="316"/>
        <v>36</v>
      </c>
      <c r="V3370">
        <f>D3370*VLOOKUP(H3370,CURR,2)</f>
        <v>1000</v>
      </c>
      <c r="W3370">
        <f>E3370*VLOOKUP(H3370,CURR,2)</f>
        <v>1046</v>
      </c>
      <c r="X3370" s="11">
        <f t="shared" si="317"/>
        <v>1.046</v>
      </c>
    </row>
    <row r="3371" spans="1:2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9">
        <f t="shared" si="313"/>
        <v>96.203703703703709</v>
      </c>
      <c r="Q3371" t="s">
        <v>8320</v>
      </c>
      <c r="R3371" t="s">
        <v>8321</v>
      </c>
      <c r="S3371" s="10">
        <f t="shared" si="314"/>
        <v>42689.833101851851</v>
      </c>
      <c r="T3371" s="10">
        <f t="shared" si="315"/>
        <v>42749.833101851851</v>
      </c>
      <c r="U3371" s="9">
        <f t="shared" si="316"/>
        <v>60</v>
      </c>
      <c r="V3371">
        <f>D3371*VLOOKUP(H3371,CURR,2)</f>
        <v>5649.9999999999991</v>
      </c>
      <c r="W3371">
        <f>E3371*VLOOKUP(H3371,CURR,2)</f>
        <v>5870.3499999999995</v>
      </c>
      <c r="X3371" s="11">
        <f t="shared" si="317"/>
        <v>1.0390000000000001</v>
      </c>
    </row>
    <row r="3372" spans="1:2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9">
        <f t="shared" si="313"/>
        <v>67.92307692307692</v>
      </c>
      <c r="Q3372" t="s">
        <v>8320</v>
      </c>
      <c r="R3372" t="s">
        <v>8321</v>
      </c>
      <c r="S3372" s="10">
        <f t="shared" si="314"/>
        <v>42690.125983796293</v>
      </c>
      <c r="T3372" s="10">
        <f t="shared" si="315"/>
        <v>42721.124999999993</v>
      </c>
      <c r="U3372" s="9">
        <f t="shared" si="316"/>
        <v>30</v>
      </c>
      <c r="V3372">
        <f>D3372*VLOOKUP(H3372,CURR,2)</f>
        <v>1500</v>
      </c>
      <c r="W3372">
        <f>E3372*VLOOKUP(H3372,CURR,2)</f>
        <v>1766</v>
      </c>
      <c r="X3372" s="11">
        <f t="shared" si="317"/>
        <v>1.1773333333333333</v>
      </c>
    </row>
    <row r="3373" spans="1:2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9">
        <f t="shared" si="313"/>
        <v>30.777777777777779</v>
      </c>
      <c r="Q3373" t="s">
        <v>8320</v>
      </c>
      <c r="R3373" t="s">
        <v>8321</v>
      </c>
      <c r="S3373" s="10">
        <f t="shared" si="314"/>
        <v>42312.666261574072</v>
      </c>
      <c r="T3373" s="10">
        <f t="shared" si="315"/>
        <v>42340.666261574072</v>
      </c>
      <c r="U3373" s="9">
        <f t="shared" si="316"/>
        <v>28</v>
      </c>
      <c r="V3373">
        <f>D3373*VLOOKUP(H3373,CURR,2)</f>
        <v>200</v>
      </c>
      <c r="W3373">
        <f>E3373*VLOOKUP(H3373,CURR,2)</f>
        <v>277</v>
      </c>
      <c r="X3373" s="11">
        <f t="shared" si="317"/>
        <v>1.385</v>
      </c>
    </row>
    <row r="3374" spans="1:2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9">
        <f t="shared" si="313"/>
        <v>38.333333333333336</v>
      </c>
      <c r="Q3374" t="s">
        <v>8320</v>
      </c>
      <c r="R3374" t="s">
        <v>8321</v>
      </c>
      <c r="S3374" s="10">
        <f t="shared" si="314"/>
        <v>41855.339768518512</v>
      </c>
      <c r="T3374" s="10">
        <f t="shared" si="315"/>
        <v>41875.999305555553</v>
      </c>
      <c r="U3374" s="9">
        <f t="shared" si="316"/>
        <v>20</v>
      </c>
      <c r="V3374">
        <f>D3374*VLOOKUP(H3374,CURR,2)</f>
        <v>1000</v>
      </c>
      <c r="W3374">
        <f>E3374*VLOOKUP(H3374,CURR,2)</f>
        <v>1035</v>
      </c>
      <c r="X3374" s="11">
        <f t="shared" si="317"/>
        <v>1.0349999999999999</v>
      </c>
    </row>
    <row r="3375" spans="1:2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9">
        <f t="shared" si="313"/>
        <v>66.833333333333329</v>
      </c>
      <c r="Q3375" t="s">
        <v>8320</v>
      </c>
      <c r="R3375" t="s">
        <v>8321</v>
      </c>
      <c r="S3375" s="10">
        <f t="shared" si="314"/>
        <v>42179.646296296291</v>
      </c>
      <c r="T3375" s="10">
        <f t="shared" si="315"/>
        <v>42203.458333333336</v>
      </c>
      <c r="U3375" s="9">
        <f t="shared" si="316"/>
        <v>23</v>
      </c>
      <c r="V3375">
        <f>D3375*VLOOKUP(H3375,CURR,2)</f>
        <v>2560</v>
      </c>
      <c r="W3375">
        <f>E3375*VLOOKUP(H3375,CURR,2)</f>
        <v>2566.4</v>
      </c>
      <c r="X3375" s="11">
        <f t="shared" si="317"/>
        <v>1.0024999999999999</v>
      </c>
    </row>
    <row r="3376" spans="1:2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9">
        <f t="shared" si="313"/>
        <v>71.730769230769226</v>
      </c>
      <c r="Q3376" t="s">
        <v>8320</v>
      </c>
      <c r="R3376" t="s">
        <v>8321</v>
      </c>
      <c r="S3376" s="10">
        <f t="shared" si="314"/>
        <v>42275.523333333331</v>
      </c>
      <c r="T3376" s="10">
        <f t="shared" si="315"/>
        <v>42305.523333333331</v>
      </c>
      <c r="U3376" s="9">
        <f t="shared" si="316"/>
        <v>30</v>
      </c>
      <c r="V3376">
        <f>D3376*VLOOKUP(H3376,CURR,2)</f>
        <v>2660</v>
      </c>
      <c r="W3376">
        <f>E3376*VLOOKUP(H3376,CURR,2)</f>
        <v>2834.8</v>
      </c>
      <c r="X3376" s="11">
        <f t="shared" si="317"/>
        <v>1.0657142857142858</v>
      </c>
    </row>
    <row r="3377" spans="1:2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9">
        <f t="shared" si="313"/>
        <v>176.47058823529412</v>
      </c>
      <c r="Q3377" t="s">
        <v>8320</v>
      </c>
      <c r="R3377" t="s">
        <v>8321</v>
      </c>
      <c r="S3377" s="10">
        <f t="shared" si="314"/>
        <v>41765.402465277773</v>
      </c>
      <c r="T3377" s="10">
        <f t="shared" si="315"/>
        <v>41777.402465277773</v>
      </c>
      <c r="U3377" s="9">
        <f t="shared" si="316"/>
        <v>12</v>
      </c>
      <c r="V3377">
        <f>D3377*VLOOKUP(H3377,CURR,2)</f>
        <v>3840</v>
      </c>
      <c r="W3377">
        <f>E3377*VLOOKUP(H3377,CURR,2)</f>
        <v>3840</v>
      </c>
      <c r="X3377" s="11">
        <f t="shared" si="317"/>
        <v>1</v>
      </c>
    </row>
    <row r="3378" spans="1:2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9">
        <f t="shared" si="313"/>
        <v>421.10526315789474</v>
      </c>
      <c r="Q3378" t="s">
        <v>8320</v>
      </c>
      <c r="R3378" t="s">
        <v>8321</v>
      </c>
      <c r="S3378" s="10">
        <f t="shared" si="314"/>
        <v>42059.492986111109</v>
      </c>
      <c r="T3378" s="10">
        <f t="shared" si="315"/>
        <v>42119.451319444437</v>
      </c>
      <c r="U3378" s="9">
        <f t="shared" si="316"/>
        <v>59</v>
      </c>
      <c r="V3378">
        <f>D3378*VLOOKUP(H3378,CURR,2)</f>
        <v>8000</v>
      </c>
      <c r="W3378">
        <f>E3378*VLOOKUP(H3378,CURR,2)</f>
        <v>8001</v>
      </c>
      <c r="X3378" s="11">
        <f t="shared" si="317"/>
        <v>1.0001249999999999</v>
      </c>
    </row>
    <row r="3379" spans="1:2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9">
        <f t="shared" si="313"/>
        <v>104.98701298701299</v>
      </c>
      <c r="Q3379" t="s">
        <v>8320</v>
      </c>
      <c r="R3379" t="s">
        <v>8321</v>
      </c>
      <c r="S3379" s="10">
        <f t="shared" si="314"/>
        <v>42053.524293981478</v>
      </c>
      <c r="T3379" s="10">
        <f t="shared" si="315"/>
        <v>42083.49722222222</v>
      </c>
      <c r="U3379" s="9">
        <f t="shared" si="316"/>
        <v>29</v>
      </c>
      <c r="V3379">
        <f>D3379*VLOOKUP(H3379,CURR,2)</f>
        <v>10240</v>
      </c>
      <c r="W3379">
        <f>E3379*VLOOKUP(H3379,CURR,2)</f>
        <v>10347.52</v>
      </c>
      <c r="X3379" s="11">
        <f t="shared" si="317"/>
        <v>1.0105</v>
      </c>
    </row>
    <row r="3380" spans="1:2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9">
        <f t="shared" si="313"/>
        <v>28.19047619047619</v>
      </c>
      <c r="Q3380" t="s">
        <v>8320</v>
      </c>
      <c r="R3380" t="s">
        <v>8321</v>
      </c>
      <c r="S3380" s="10">
        <f t="shared" si="314"/>
        <v>41858.147060185183</v>
      </c>
      <c r="T3380" s="10">
        <f t="shared" si="315"/>
        <v>41882.338888888888</v>
      </c>
      <c r="U3380" s="9">
        <f t="shared" si="316"/>
        <v>24</v>
      </c>
      <c r="V3380">
        <f>D3380*VLOOKUP(H3380,CURR,2)</f>
        <v>704</v>
      </c>
      <c r="W3380">
        <f>E3380*VLOOKUP(H3380,CURR,2)</f>
        <v>757.76</v>
      </c>
      <c r="X3380" s="11">
        <f t="shared" si="317"/>
        <v>1.0763636363636364</v>
      </c>
    </row>
    <row r="3381" spans="1:2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9">
        <f t="shared" si="313"/>
        <v>54.55263157894737</v>
      </c>
      <c r="Q3381" t="s">
        <v>8320</v>
      </c>
      <c r="R3381" t="s">
        <v>8321</v>
      </c>
      <c r="S3381" s="10">
        <f t="shared" si="314"/>
        <v>42225.305555555555</v>
      </c>
      <c r="T3381" s="10">
        <f t="shared" si="315"/>
        <v>42242.749999999993</v>
      </c>
      <c r="U3381" s="9">
        <f t="shared" si="316"/>
        <v>17</v>
      </c>
      <c r="V3381">
        <f>D3381*VLOOKUP(H3381,CURR,2)</f>
        <v>2560</v>
      </c>
      <c r="W3381">
        <f>E3381*VLOOKUP(H3381,CURR,2)</f>
        <v>2653.44</v>
      </c>
      <c r="X3381" s="11">
        <f t="shared" si="317"/>
        <v>1.0365</v>
      </c>
    </row>
    <row r="3382" spans="1:2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9">
        <f t="shared" si="313"/>
        <v>111.89285714285714</v>
      </c>
      <c r="Q3382" t="s">
        <v>8320</v>
      </c>
      <c r="R3382" t="s">
        <v>8321</v>
      </c>
      <c r="S3382" s="10">
        <f t="shared" si="314"/>
        <v>41937.745115740741</v>
      </c>
      <c r="T3382" s="10">
        <f t="shared" si="315"/>
        <v>41972.786782407406</v>
      </c>
      <c r="U3382" s="9">
        <f t="shared" si="316"/>
        <v>35</v>
      </c>
      <c r="V3382">
        <f>D3382*VLOOKUP(H3382,CURR,2)</f>
        <v>3000</v>
      </c>
      <c r="W3382">
        <f>E3382*VLOOKUP(H3382,CURR,2)</f>
        <v>3133</v>
      </c>
      <c r="X3382" s="11">
        <f t="shared" si="317"/>
        <v>1.0443333333333333</v>
      </c>
    </row>
    <row r="3383" spans="1:2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9">
        <f t="shared" si="313"/>
        <v>85.208333333333329</v>
      </c>
      <c r="Q3383" t="s">
        <v>8320</v>
      </c>
      <c r="R3383" t="s">
        <v>8321</v>
      </c>
      <c r="S3383" s="10">
        <f t="shared" si="314"/>
        <v>42043.976655092592</v>
      </c>
      <c r="T3383" s="10">
        <f t="shared" si="315"/>
        <v>42073.934988425921</v>
      </c>
      <c r="U3383" s="9">
        <f t="shared" si="316"/>
        <v>29</v>
      </c>
      <c r="V3383">
        <f>D3383*VLOOKUP(H3383,CURR,2)</f>
        <v>4000</v>
      </c>
      <c r="W3383">
        <f>E3383*VLOOKUP(H3383,CURR,2)</f>
        <v>4090</v>
      </c>
      <c r="X3383" s="11">
        <f t="shared" si="317"/>
        <v>1.0225</v>
      </c>
    </row>
    <row r="3384" spans="1:2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9">
        <f t="shared" si="313"/>
        <v>76.652173913043484</v>
      </c>
      <c r="Q3384" t="s">
        <v>8320</v>
      </c>
      <c r="R3384" t="s">
        <v>8321</v>
      </c>
      <c r="S3384" s="10">
        <f t="shared" si="314"/>
        <v>42559.222870370366</v>
      </c>
      <c r="T3384" s="10">
        <f t="shared" si="315"/>
        <v>42583.749305555553</v>
      </c>
      <c r="U3384" s="9">
        <f t="shared" si="316"/>
        <v>24</v>
      </c>
      <c r="V3384">
        <f>D3384*VLOOKUP(H3384,CURR,2)</f>
        <v>4480</v>
      </c>
      <c r="W3384">
        <f>E3384*VLOOKUP(H3384,CURR,2)</f>
        <v>4513.28</v>
      </c>
      <c r="X3384" s="11">
        <f t="shared" si="317"/>
        <v>1.0074285714285713</v>
      </c>
    </row>
    <row r="3385" spans="1:2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9">
        <f t="shared" si="313"/>
        <v>65.166666666666671</v>
      </c>
      <c r="Q3385" t="s">
        <v>8320</v>
      </c>
      <c r="R3385" t="s">
        <v>8321</v>
      </c>
      <c r="S3385" s="10">
        <f t="shared" si="314"/>
        <v>42524.574305555558</v>
      </c>
      <c r="T3385" s="10">
        <f t="shared" si="315"/>
        <v>42544.574305555558</v>
      </c>
      <c r="U3385" s="9">
        <f t="shared" si="316"/>
        <v>20</v>
      </c>
      <c r="V3385">
        <f>D3385*VLOOKUP(H3385,CURR,2)</f>
        <v>1750</v>
      </c>
      <c r="W3385">
        <f>E3385*VLOOKUP(H3385,CURR,2)</f>
        <v>1955</v>
      </c>
      <c r="X3385" s="11">
        <f t="shared" si="317"/>
        <v>1.1171428571428572</v>
      </c>
    </row>
    <row r="3386" spans="1:2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9">
        <f t="shared" si="313"/>
        <v>93.760312499999998</v>
      </c>
      <c r="Q3386" t="s">
        <v>8320</v>
      </c>
      <c r="R3386" t="s">
        <v>8321</v>
      </c>
      <c r="S3386" s="10">
        <f t="shared" si="314"/>
        <v>42291.879259259258</v>
      </c>
      <c r="T3386" s="10">
        <f t="shared" si="315"/>
        <v>42328.916666666664</v>
      </c>
      <c r="U3386" s="9">
        <f t="shared" si="316"/>
        <v>37</v>
      </c>
      <c r="V3386">
        <f>D3386*VLOOKUP(H3386,CURR,2)</f>
        <v>6000</v>
      </c>
      <c r="W3386">
        <f>E3386*VLOOKUP(H3386,CURR,2)</f>
        <v>6000.66</v>
      </c>
      <c r="X3386" s="11">
        <f t="shared" si="317"/>
        <v>1.0001100000000001</v>
      </c>
    </row>
    <row r="3387" spans="1:2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9">
        <f t="shared" si="313"/>
        <v>133.33333333333334</v>
      </c>
      <c r="Q3387" t="s">
        <v>8320</v>
      </c>
      <c r="R3387" t="s">
        <v>8321</v>
      </c>
      <c r="S3387" s="10">
        <f t="shared" si="314"/>
        <v>41953.659166666665</v>
      </c>
      <c r="T3387" s="10">
        <f t="shared" si="315"/>
        <v>41983.659166666665</v>
      </c>
      <c r="U3387" s="9">
        <f t="shared" si="316"/>
        <v>30</v>
      </c>
      <c r="V3387">
        <f>D3387*VLOOKUP(H3387,CURR,2)</f>
        <v>2000</v>
      </c>
      <c r="W3387">
        <f>E3387*VLOOKUP(H3387,CURR,2)</f>
        <v>2000</v>
      </c>
      <c r="X3387" s="11">
        <f t="shared" si="317"/>
        <v>1</v>
      </c>
    </row>
    <row r="3388" spans="1:2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9">
        <f t="shared" si="313"/>
        <v>51.219512195121951</v>
      </c>
      <c r="Q3388" t="s">
        <v>8320</v>
      </c>
      <c r="R3388" t="s">
        <v>8321</v>
      </c>
      <c r="S3388" s="10">
        <f t="shared" si="314"/>
        <v>41946.436412037037</v>
      </c>
      <c r="T3388" s="10">
        <f t="shared" si="315"/>
        <v>41976.436412037037</v>
      </c>
      <c r="U3388" s="9">
        <f t="shared" si="316"/>
        <v>30</v>
      </c>
      <c r="V3388">
        <f>D3388*VLOOKUP(H3388,CURR,2)</f>
        <v>2000</v>
      </c>
      <c r="W3388">
        <f>E3388*VLOOKUP(H3388,CURR,2)</f>
        <v>2100</v>
      </c>
      <c r="X3388" s="11">
        <f t="shared" si="317"/>
        <v>1.05</v>
      </c>
    </row>
    <row r="3389" spans="1:2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9">
        <f t="shared" si="313"/>
        <v>100.17142857142858</v>
      </c>
      <c r="Q3389" t="s">
        <v>8320</v>
      </c>
      <c r="R3389" t="s">
        <v>8321</v>
      </c>
      <c r="S3389" s="10">
        <f t="shared" si="314"/>
        <v>41947.554259259261</v>
      </c>
      <c r="T3389" s="10">
        <f t="shared" si="315"/>
        <v>41987.554259259261</v>
      </c>
      <c r="U3389" s="9">
        <f t="shared" si="316"/>
        <v>40</v>
      </c>
      <c r="V3389">
        <f>D3389*VLOOKUP(H3389,CURR,2)</f>
        <v>3000</v>
      </c>
      <c r="W3389">
        <f>E3389*VLOOKUP(H3389,CURR,2)</f>
        <v>3506</v>
      </c>
      <c r="X3389" s="11">
        <f t="shared" si="317"/>
        <v>1.1686666666666667</v>
      </c>
    </row>
    <row r="3390" spans="1:2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9">
        <f t="shared" si="313"/>
        <v>34.6</v>
      </c>
      <c r="Q3390" t="s">
        <v>8320</v>
      </c>
      <c r="R3390" t="s">
        <v>8321</v>
      </c>
      <c r="S3390" s="10">
        <f t="shared" si="314"/>
        <v>42143.252789351849</v>
      </c>
      <c r="T3390" s="10">
        <f t="shared" si="315"/>
        <v>42173.252789351849</v>
      </c>
      <c r="U3390" s="9">
        <f t="shared" si="316"/>
        <v>30</v>
      </c>
      <c r="V3390">
        <f>D3390*VLOOKUP(H3390,CURR,2)</f>
        <v>1920</v>
      </c>
      <c r="W3390">
        <f>E3390*VLOOKUP(H3390,CURR,2)</f>
        <v>1992.96</v>
      </c>
      <c r="X3390" s="11">
        <f t="shared" si="317"/>
        <v>1.038</v>
      </c>
    </row>
    <row r="3391" spans="1:2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9">
        <f t="shared" si="313"/>
        <v>184.67741935483872</v>
      </c>
      <c r="Q3391" t="s">
        <v>8320</v>
      </c>
      <c r="R3391" t="s">
        <v>8321</v>
      </c>
      <c r="S3391" s="10">
        <f t="shared" si="314"/>
        <v>42494.355115740742</v>
      </c>
      <c r="T3391" s="10">
        <f t="shared" si="315"/>
        <v>42524.355115740742</v>
      </c>
      <c r="U3391" s="9">
        <f t="shared" si="316"/>
        <v>30</v>
      </c>
      <c r="V3391">
        <f>D3391*VLOOKUP(H3391,CURR,2)</f>
        <v>10000</v>
      </c>
      <c r="W3391">
        <f>E3391*VLOOKUP(H3391,CURR,2)</f>
        <v>11450</v>
      </c>
      <c r="X3391" s="11">
        <f t="shared" si="317"/>
        <v>1.145</v>
      </c>
    </row>
    <row r="3392" spans="1:2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9">
        <f t="shared" si="313"/>
        <v>69.818181818181813</v>
      </c>
      <c r="Q3392" t="s">
        <v>8320</v>
      </c>
      <c r="R3392" t="s">
        <v>8321</v>
      </c>
      <c r="S3392" s="10">
        <f t="shared" si="314"/>
        <v>41815.566493055558</v>
      </c>
      <c r="T3392" s="10">
        <f t="shared" si="315"/>
        <v>41830.566493055558</v>
      </c>
      <c r="U3392" s="9">
        <f t="shared" si="316"/>
        <v>15</v>
      </c>
      <c r="V3392">
        <f>D3392*VLOOKUP(H3392,CURR,2)</f>
        <v>1500</v>
      </c>
      <c r="W3392">
        <f>E3392*VLOOKUP(H3392,CURR,2)</f>
        <v>1536</v>
      </c>
      <c r="X3392" s="11">
        <f t="shared" si="317"/>
        <v>1.024</v>
      </c>
    </row>
    <row r="3393" spans="1:2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9">
        <f t="shared" si="313"/>
        <v>61.944444444444443</v>
      </c>
      <c r="Q3393" t="s">
        <v>8320</v>
      </c>
      <c r="R3393" t="s">
        <v>8321</v>
      </c>
      <c r="S3393" s="10">
        <f t="shared" si="314"/>
        <v>41830.337361111109</v>
      </c>
      <c r="T3393" s="10">
        <f t="shared" si="315"/>
        <v>41859.727777777771</v>
      </c>
      <c r="U3393" s="9">
        <f t="shared" si="316"/>
        <v>29</v>
      </c>
      <c r="V3393">
        <f>D3393*VLOOKUP(H3393,CURR,2)</f>
        <v>500</v>
      </c>
      <c r="W3393">
        <f>E3393*VLOOKUP(H3393,CURR,2)</f>
        <v>1115</v>
      </c>
      <c r="X3393" s="11">
        <f t="shared" si="317"/>
        <v>2.23</v>
      </c>
    </row>
    <row r="3394" spans="1:2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9">
        <f t="shared" si="313"/>
        <v>41.666666666666664</v>
      </c>
      <c r="Q3394" t="s">
        <v>8320</v>
      </c>
      <c r="R3394" t="s">
        <v>8321</v>
      </c>
      <c r="S3394" s="10">
        <f t="shared" si="314"/>
        <v>42446.63721064815</v>
      </c>
      <c r="T3394" s="10">
        <f t="shared" si="315"/>
        <v>42496.63721064815</v>
      </c>
      <c r="U3394" s="9">
        <f t="shared" si="316"/>
        <v>50</v>
      </c>
      <c r="V3394">
        <f>D3394*VLOOKUP(H3394,CURR,2)</f>
        <v>640</v>
      </c>
      <c r="W3394">
        <f>E3394*VLOOKUP(H3394,CURR,2)</f>
        <v>640</v>
      </c>
      <c r="X3394" s="11">
        <f t="shared" si="317"/>
        <v>1</v>
      </c>
    </row>
    <row r="3395" spans="1:2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E3395/D3395*100</f>
        <v>105.80000000000001</v>
      </c>
      <c r="P3395" s="9">
        <f t="shared" ref="P3395:P3458" si="319">E3395/L3395</f>
        <v>36.06818181818182</v>
      </c>
      <c r="Q3395" t="s">
        <v>8320</v>
      </c>
      <c r="R3395" t="s">
        <v>8321</v>
      </c>
      <c r="S3395" s="10">
        <f t="shared" ref="S3395:S3458" si="320">(J3395/86400)+25569+(-5/24)</f>
        <v>41923.713310185187</v>
      </c>
      <c r="T3395" s="10">
        <f t="shared" ref="T3395:T3458" si="321">(I3395/86400)+25569+(-5/24)</f>
        <v>41948.823611111111</v>
      </c>
      <c r="U3395" s="9">
        <f t="shared" ref="U3395:U3458" si="322">INT(T3395-S3395)</f>
        <v>25</v>
      </c>
      <c r="V3395">
        <f>D3395*VLOOKUP(H3395,CURR,2)</f>
        <v>1500</v>
      </c>
      <c r="W3395">
        <f>E3395*VLOOKUP(H3395,CURR,2)</f>
        <v>1587</v>
      </c>
      <c r="X3395" s="11">
        <f t="shared" ref="X3395:X3458" si="323">W3395/V3395</f>
        <v>1.0580000000000001</v>
      </c>
    </row>
    <row r="3396" spans="1:2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9">
        <f t="shared" si="319"/>
        <v>29</v>
      </c>
      <c r="Q3396" t="s">
        <v>8320</v>
      </c>
      <c r="R3396" t="s">
        <v>8321</v>
      </c>
      <c r="S3396" s="10">
        <f t="shared" si="320"/>
        <v>41817.387094907404</v>
      </c>
      <c r="T3396" s="10">
        <f t="shared" si="321"/>
        <v>41847.387094907404</v>
      </c>
      <c r="U3396" s="9">
        <f t="shared" si="322"/>
        <v>30</v>
      </c>
      <c r="V3396">
        <f>D3396*VLOOKUP(H3396,CURR,2)</f>
        <v>704</v>
      </c>
      <c r="W3396">
        <f>E3396*VLOOKUP(H3396,CURR,2)</f>
        <v>1002.24</v>
      </c>
      <c r="X3396" s="11">
        <f t="shared" si="323"/>
        <v>1.4236363636363636</v>
      </c>
    </row>
    <row r="3397" spans="1:2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9">
        <f t="shared" si="319"/>
        <v>24.210526315789473</v>
      </c>
      <c r="Q3397" t="s">
        <v>8320</v>
      </c>
      <c r="R3397" t="s">
        <v>8321</v>
      </c>
      <c r="S3397" s="10">
        <f t="shared" si="320"/>
        <v>42140.503981481474</v>
      </c>
      <c r="T3397" s="10">
        <f t="shared" si="321"/>
        <v>42154.548611111109</v>
      </c>
      <c r="U3397" s="9">
        <f t="shared" si="322"/>
        <v>14</v>
      </c>
      <c r="V3397">
        <f>D3397*VLOOKUP(H3397,CURR,2)</f>
        <v>640</v>
      </c>
      <c r="W3397">
        <f>E3397*VLOOKUP(H3397,CURR,2)</f>
        <v>1177.6000000000001</v>
      </c>
      <c r="X3397" s="11">
        <f t="shared" si="323"/>
        <v>1.8400000000000003</v>
      </c>
    </row>
    <row r="3398" spans="1:2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9">
        <f t="shared" si="319"/>
        <v>55.892857142857146</v>
      </c>
      <c r="Q3398" t="s">
        <v>8320</v>
      </c>
      <c r="R3398" t="s">
        <v>8321</v>
      </c>
      <c r="S3398" s="10">
        <f t="shared" si="320"/>
        <v>41764.238298611112</v>
      </c>
      <c r="T3398" s="10">
        <f t="shared" si="321"/>
        <v>41790.957638888889</v>
      </c>
      <c r="U3398" s="9">
        <f t="shared" si="322"/>
        <v>26</v>
      </c>
      <c r="V3398">
        <f>D3398*VLOOKUP(H3398,CURR,2)</f>
        <v>1500</v>
      </c>
      <c r="W3398">
        <f>E3398*VLOOKUP(H3398,CURR,2)</f>
        <v>1565</v>
      </c>
      <c r="X3398" s="11">
        <f t="shared" si="323"/>
        <v>1.0433333333333332</v>
      </c>
    </row>
    <row r="3399" spans="1:2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9">
        <f t="shared" si="319"/>
        <v>11.666666666666666</v>
      </c>
      <c r="Q3399" t="s">
        <v>8320</v>
      </c>
      <c r="R3399" t="s">
        <v>8321</v>
      </c>
      <c r="S3399" s="10">
        <f t="shared" si="320"/>
        <v>42378.270011574066</v>
      </c>
      <c r="T3399" s="10">
        <f t="shared" si="321"/>
        <v>42418.708333333336</v>
      </c>
      <c r="U3399" s="9">
        <f t="shared" si="322"/>
        <v>40</v>
      </c>
      <c r="V3399">
        <f>D3399*VLOOKUP(H3399,CURR,2)</f>
        <v>320</v>
      </c>
      <c r="W3399">
        <f>E3399*VLOOKUP(H3399,CURR,2)</f>
        <v>358.40000000000003</v>
      </c>
      <c r="X3399" s="11">
        <f t="shared" si="323"/>
        <v>1.1200000000000001</v>
      </c>
    </row>
    <row r="3400" spans="1:2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9">
        <f t="shared" si="319"/>
        <v>68.353846153846149</v>
      </c>
      <c r="Q3400" t="s">
        <v>8320</v>
      </c>
      <c r="R3400" t="s">
        <v>8321</v>
      </c>
      <c r="S3400" s="10">
        <f t="shared" si="320"/>
        <v>41941.543703703697</v>
      </c>
      <c r="T3400" s="10">
        <f t="shared" si="321"/>
        <v>41964.499999999993</v>
      </c>
      <c r="U3400" s="9">
        <f t="shared" si="322"/>
        <v>22</v>
      </c>
      <c r="V3400">
        <f>D3400*VLOOKUP(H3400,CURR,2)</f>
        <v>4000</v>
      </c>
      <c r="W3400">
        <f>E3400*VLOOKUP(H3400,CURR,2)</f>
        <v>4443</v>
      </c>
      <c r="X3400" s="11">
        <f t="shared" si="323"/>
        <v>1.1107499999999999</v>
      </c>
    </row>
    <row r="3401" spans="1:2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9">
        <f t="shared" si="319"/>
        <v>27.065217391304348</v>
      </c>
      <c r="Q3401" t="s">
        <v>8320</v>
      </c>
      <c r="R3401" t="s">
        <v>8321</v>
      </c>
      <c r="S3401" s="10">
        <f t="shared" si="320"/>
        <v>42026.712094907409</v>
      </c>
      <c r="T3401" s="10">
        <f t="shared" si="321"/>
        <v>42056.712094907409</v>
      </c>
      <c r="U3401" s="9">
        <f t="shared" si="322"/>
        <v>30</v>
      </c>
      <c r="V3401">
        <f>D3401*VLOOKUP(H3401,CURR,2)</f>
        <v>1536</v>
      </c>
      <c r="W3401">
        <f>E3401*VLOOKUP(H3401,CURR,2)</f>
        <v>1593.6000000000001</v>
      </c>
      <c r="X3401" s="11">
        <f t="shared" si="323"/>
        <v>1.0375000000000001</v>
      </c>
    </row>
    <row r="3402" spans="1:2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9">
        <f t="shared" si="319"/>
        <v>118.12941176470588</v>
      </c>
      <c r="Q3402" t="s">
        <v>8320</v>
      </c>
      <c r="R3402" t="s">
        <v>8321</v>
      </c>
      <c r="S3402" s="10">
        <f t="shared" si="320"/>
        <v>41834.745532407404</v>
      </c>
      <c r="T3402" s="10">
        <f t="shared" si="321"/>
        <v>41879.745532407404</v>
      </c>
      <c r="U3402" s="9">
        <f t="shared" si="322"/>
        <v>45</v>
      </c>
      <c r="V3402">
        <f>D3402*VLOOKUP(H3402,CURR,2)</f>
        <v>10000</v>
      </c>
      <c r="W3402">
        <f>E3402*VLOOKUP(H3402,CURR,2)</f>
        <v>10041</v>
      </c>
      <c r="X3402" s="11">
        <f t="shared" si="323"/>
        <v>1.0041</v>
      </c>
    </row>
    <row r="3403" spans="1:2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9">
        <f t="shared" si="319"/>
        <v>44.757575757575758</v>
      </c>
      <c r="Q3403" t="s">
        <v>8320</v>
      </c>
      <c r="R3403" t="s">
        <v>8321</v>
      </c>
      <c r="S3403" s="10">
        <f t="shared" si="320"/>
        <v>42193.5155787037</v>
      </c>
      <c r="T3403" s="10">
        <f t="shared" si="321"/>
        <v>42223.5155787037</v>
      </c>
      <c r="U3403" s="9">
        <f t="shared" si="322"/>
        <v>30</v>
      </c>
      <c r="V3403">
        <f>D3403*VLOOKUP(H3403,CURR,2)</f>
        <v>3712</v>
      </c>
      <c r="W3403">
        <f>E3403*VLOOKUP(H3403,CURR,2)</f>
        <v>3781.12</v>
      </c>
      <c r="X3403" s="11">
        <f t="shared" si="323"/>
        <v>1.0186206896551724</v>
      </c>
    </row>
    <row r="3404" spans="1:2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9">
        <f t="shared" si="319"/>
        <v>99.787878787878782</v>
      </c>
      <c r="Q3404" t="s">
        <v>8320</v>
      </c>
      <c r="R3404" t="s">
        <v>8321</v>
      </c>
      <c r="S3404" s="10">
        <f t="shared" si="320"/>
        <v>42290.410219907404</v>
      </c>
      <c r="T3404" s="10">
        <f t="shared" si="321"/>
        <v>42319.896527777775</v>
      </c>
      <c r="U3404" s="9">
        <f t="shared" si="322"/>
        <v>29</v>
      </c>
      <c r="V3404">
        <f>D3404*VLOOKUP(H3404,CURR,2)</f>
        <v>15000</v>
      </c>
      <c r="W3404">
        <f>E3404*VLOOKUP(H3404,CURR,2)</f>
        <v>16465</v>
      </c>
      <c r="X3404" s="11">
        <f t="shared" si="323"/>
        <v>1.0976666666666666</v>
      </c>
    </row>
    <row r="3405" spans="1:2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9">
        <f t="shared" si="319"/>
        <v>117.64705882352941</v>
      </c>
      <c r="Q3405" t="s">
        <v>8320</v>
      </c>
      <c r="R3405" t="s">
        <v>8321</v>
      </c>
      <c r="S3405" s="10">
        <f t="shared" si="320"/>
        <v>42150.253749999996</v>
      </c>
      <c r="T3405" s="10">
        <f t="shared" si="321"/>
        <v>42180.253749999996</v>
      </c>
      <c r="U3405" s="9">
        <f t="shared" si="322"/>
        <v>30</v>
      </c>
      <c r="V3405">
        <f>D3405*VLOOKUP(H3405,CURR,2)</f>
        <v>2560</v>
      </c>
      <c r="W3405">
        <f>E3405*VLOOKUP(H3405,CURR,2)</f>
        <v>2560</v>
      </c>
      <c r="X3405" s="11">
        <f t="shared" si="323"/>
        <v>1</v>
      </c>
    </row>
    <row r="3406" spans="1:2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9">
        <f t="shared" si="319"/>
        <v>203.33333333333334</v>
      </c>
      <c r="Q3406" t="s">
        <v>8320</v>
      </c>
      <c r="R3406" t="s">
        <v>8321</v>
      </c>
      <c r="S3406" s="10">
        <f t="shared" si="320"/>
        <v>42152.295162037037</v>
      </c>
      <c r="T3406" s="10">
        <f t="shared" si="321"/>
        <v>42172.295162037037</v>
      </c>
      <c r="U3406" s="9">
        <f t="shared" si="322"/>
        <v>20</v>
      </c>
      <c r="V3406">
        <f>D3406*VLOOKUP(H3406,CURR,2)</f>
        <v>500</v>
      </c>
      <c r="W3406">
        <f>E3406*VLOOKUP(H3406,CURR,2)</f>
        <v>610</v>
      </c>
      <c r="X3406" s="11">
        <f t="shared" si="323"/>
        <v>1.22</v>
      </c>
    </row>
    <row r="3407" spans="1:2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9">
        <f t="shared" si="319"/>
        <v>28.323529411764707</v>
      </c>
      <c r="Q3407" t="s">
        <v>8320</v>
      </c>
      <c r="R3407" t="s">
        <v>8321</v>
      </c>
      <c r="S3407" s="10">
        <f t="shared" si="320"/>
        <v>42409.808865740742</v>
      </c>
      <c r="T3407" s="10">
        <f t="shared" si="321"/>
        <v>42430.790972222218</v>
      </c>
      <c r="U3407" s="9">
        <f t="shared" si="322"/>
        <v>20</v>
      </c>
      <c r="V3407">
        <f>D3407*VLOOKUP(H3407,CURR,2)</f>
        <v>448</v>
      </c>
      <c r="W3407">
        <f>E3407*VLOOKUP(H3407,CURR,2)</f>
        <v>616.32000000000005</v>
      </c>
      <c r="X3407" s="11">
        <f t="shared" si="323"/>
        <v>1.3757142857142859</v>
      </c>
    </row>
    <row r="3408" spans="1:2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9">
        <f t="shared" si="319"/>
        <v>110.23076923076923</v>
      </c>
      <c r="Q3408" t="s">
        <v>8320</v>
      </c>
      <c r="R3408" t="s">
        <v>8321</v>
      </c>
      <c r="S3408" s="10">
        <f t="shared" si="320"/>
        <v>41791.284444444442</v>
      </c>
      <c r="T3408" s="10">
        <f t="shared" si="321"/>
        <v>41836.284444444442</v>
      </c>
      <c r="U3408" s="9">
        <f t="shared" si="322"/>
        <v>45</v>
      </c>
      <c r="V3408">
        <f>D3408*VLOOKUP(H3408,CURR,2)</f>
        <v>10000</v>
      </c>
      <c r="W3408">
        <f>E3408*VLOOKUP(H3408,CURR,2)</f>
        <v>10031</v>
      </c>
      <c r="X3408" s="11">
        <f t="shared" si="323"/>
        <v>1.0031000000000001</v>
      </c>
    </row>
    <row r="3409" spans="1:2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9">
        <f t="shared" si="319"/>
        <v>31.970149253731343</v>
      </c>
      <c r="Q3409" t="s">
        <v>8320</v>
      </c>
      <c r="R3409" t="s">
        <v>8321</v>
      </c>
      <c r="S3409" s="10">
        <f t="shared" si="320"/>
        <v>41796.21399305555</v>
      </c>
      <c r="T3409" s="10">
        <f t="shared" si="321"/>
        <v>41826.21399305555</v>
      </c>
      <c r="U3409" s="9">
        <f t="shared" si="322"/>
        <v>30</v>
      </c>
      <c r="V3409">
        <f>D3409*VLOOKUP(H3409,CURR,2)</f>
        <v>2560</v>
      </c>
      <c r="W3409">
        <f>E3409*VLOOKUP(H3409,CURR,2)</f>
        <v>2741.76</v>
      </c>
      <c r="X3409" s="11">
        <f t="shared" si="323"/>
        <v>1.0710000000000002</v>
      </c>
    </row>
    <row r="3410" spans="1:2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9">
        <f t="shared" si="319"/>
        <v>58.611111111111114</v>
      </c>
      <c r="Q3410" t="s">
        <v>8320</v>
      </c>
      <c r="R3410" t="s">
        <v>8321</v>
      </c>
      <c r="S3410" s="10">
        <f t="shared" si="320"/>
        <v>41808.78361111111</v>
      </c>
      <c r="T3410" s="10">
        <f t="shared" si="321"/>
        <v>41838.78361111111</v>
      </c>
      <c r="U3410" s="9">
        <f t="shared" si="322"/>
        <v>30</v>
      </c>
      <c r="V3410">
        <f>D3410*VLOOKUP(H3410,CURR,2)</f>
        <v>500</v>
      </c>
      <c r="W3410">
        <f>E3410*VLOOKUP(H3410,CURR,2)</f>
        <v>1055</v>
      </c>
      <c r="X3410" s="11">
        <f t="shared" si="323"/>
        <v>2.11</v>
      </c>
    </row>
    <row r="3411" spans="1:2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9">
        <f t="shared" si="319"/>
        <v>29.428571428571427</v>
      </c>
      <c r="Q3411" t="s">
        <v>8320</v>
      </c>
      <c r="R3411" t="s">
        <v>8321</v>
      </c>
      <c r="S3411" s="10">
        <f t="shared" si="320"/>
        <v>42544.605995370366</v>
      </c>
      <c r="T3411" s="10">
        <f t="shared" si="321"/>
        <v>42582.665277777771</v>
      </c>
      <c r="U3411" s="9">
        <f t="shared" si="322"/>
        <v>38</v>
      </c>
      <c r="V3411">
        <f>D3411*VLOOKUP(H3411,CURR,2)</f>
        <v>640</v>
      </c>
      <c r="W3411">
        <f>E3411*VLOOKUP(H3411,CURR,2)</f>
        <v>791.04</v>
      </c>
      <c r="X3411" s="11">
        <f t="shared" si="323"/>
        <v>1.236</v>
      </c>
    </row>
    <row r="3412" spans="1:2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9">
        <f t="shared" si="319"/>
        <v>81.375</v>
      </c>
      <c r="Q3412" t="s">
        <v>8320</v>
      </c>
      <c r="R3412" t="s">
        <v>8321</v>
      </c>
      <c r="S3412" s="10">
        <f t="shared" si="320"/>
        <v>42499.83321759259</v>
      </c>
      <c r="T3412" s="10">
        <f t="shared" si="321"/>
        <v>42527.083333333336</v>
      </c>
      <c r="U3412" s="9">
        <f t="shared" si="322"/>
        <v>27</v>
      </c>
      <c r="V3412">
        <f>D3412*VLOOKUP(H3412,CURR,2)</f>
        <v>3000</v>
      </c>
      <c r="W3412">
        <f>E3412*VLOOKUP(H3412,CURR,2)</f>
        <v>3255</v>
      </c>
      <c r="X3412" s="11">
        <f t="shared" si="323"/>
        <v>1.085</v>
      </c>
    </row>
    <row r="3413" spans="1:2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9">
        <f t="shared" si="319"/>
        <v>199.16666666666666</v>
      </c>
      <c r="Q3413" t="s">
        <v>8320</v>
      </c>
      <c r="R3413" t="s">
        <v>8321</v>
      </c>
      <c r="S3413" s="10">
        <f t="shared" si="320"/>
        <v>42264.814490740733</v>
      </c>
      <c r="T3413" s="10">
        <f t="shared" si="321"/>
        <v>42284.814490740733</v>
      </c>
      <c r="U3413" s="9">
        <f t="shared" si="322"/>
        <v>20</v>
      </c>
      <c r="V3413">
        <f>D3413*VLOOKUP(H3413,CURR,2)</f>
        <v>15000</v>
      </c>
      <c r="W3413">
        <f>E3413*VLOOKUP(H3413,CURR,2)</f>
        <v>15535</v>
      </c>
      <c r="X3413" s="11">
        <f t="shared" si="323"/>
        <v>1.0356666666666667</v>
      </c>
    </row>
    <row r="3414" spans="1:2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9">
        <f t="shared" si="319"/>
        <v>115.38461538461539</v>
      </c>
      <c r="Q3414" t="s">
        <v>8320</v>
      </c>
      <c r="R3414" t="s">
        <v>8321</v>
      </c>
      <c r="S3414" s="10">
        <f t="shared" si="320"/>
        <v>41879.750717592593</v>
      </c>
      <c r="T3414" s="10">
        <f t="shared" si="321"/>
        <v>41909.750717592593</v>
      </c>
      <c r="U3414" s="9">
        <f t="shared" si="322"/>
        <v>30</v>
      </c>
      <c r="V3414">
        <f>D3414*VLOOKUP(H3414,CURR,2)</f>
        <v>3840</v>
      </c>
      <c r="W3414">
        <f>E3414*VLOOKUP(H3414,CURR,2)</f>
        <v>3840</v>
      </c>
      <c r="X3414" s="11">
        <f t="shared" si="323"/>
        <v>1</v>
      </c>
    </row>
    <row r="3415" spans="1:2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9">
        <f t="shared" si="319"/>
        <v>46.428571428571431</v>
      </c>
      <c r="Q3415" t="s">
        <v>8320</v>
      </c>
      <c r="R3415" t="s">
        <v>8321</v>
      </c>
      <c r="S3415" s="10">
        <f t="shared" si="320"/>
        <v>42053.524745370371</v>
      </c>
      <c r="T3415" s="10">
        <f t="shared" si="321"/>
        <v>42062.999305555553</v>
      </c>
      <c r="U3415" s="9">
        <f t="shared" si="322"/>
        <v>9</v>
      </c>
      <c r="V3415">
        <f>D3415*VLOOKUP(H3415,CURR,2)</f>
        <v>500</v>
      </c>
      <c r="W3415">
        <f>E3415*VLOOKUP(H3415,CURR,2)</f>
        <v>650</v>
      </c>
      <c r="X3415" s="11">
        <f t="shared" si="323"/>
        <v>1.3</v>
      </c>
    </row>
    <row r="3416" spans="1:2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9">
        <f t="shared" si="319"/>
        <v>70.568181818181813</v>
      </c>
      <c r="Q3416" t="s">
        <v>8320</v>
      </c>
      <c r="R3416" t="s">
        <v>8321</v>
      </c>
      <c r="S3416" s="10">
        <f t="shared" si="320"/>
        <v>42675.624131944445</v>
      </c>
      <c r="T3416" s="10">
        <f t="shared" si="321"/>
        <v>42705.124305555553</v>
      </c>
      <c r="U3416" s="9">
        <f t="shared" si="322"/>
        <v>29</v>
      </c>
      <c r="V3416">
        <f>D3416*VLOOKUP(H3416,CURR,2)</f>
        <v>3000</v>
      </c>
      <c r="W3416">
        <f>E3416*VLOOKUP(H3416,CURR,2)</f>
        <v>3105</v>
      </c>
      <c r="X3416" s="11">
        <f t="shared" si="323"/>
        <v>1.0349999999999999</v>
      </c>
    </row>
    <row r="3417" spans="1:2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9">
        <f t="shared" si="319"/>
        <v>22.222222222222221</v>
      </c>
      <c r="Q3417" t="s">
        <v>8320</v>
      </c>
      <c r="R3417" t="s">
        <v>8321</v>
      </c>
      <c r="S3417" s="10">
        <f t="shared" si="320"/>
        <v>42466.935833333329</v>
      </c>
      <c r="T3417" s="10">
        <f t="shared" si="321"/>
        <v>42477.770833333336</v>
      </c>
      <c r="U3417" s="9">
        <f t="shared" si="322"/>
        <v>10</v>
      </c>
      <c r="V3417">
        <f>D3417*VLOOKUP(H3417,CURR,2)</f>
        <v>200</v>
      </c>
      <c r="W3417">
        <f>E3417*VLOOKUP(H3417,CURR,2)</f>
        <v>200</v>
      </c>
      <c r="X3417" s="11">
        <f t="shared" si="323"/>
        <v>1</v>
      </c>
    </row>
    <row r="3418" spans="1:2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9">
        <f t="shared" si="319"/>
        <v>159.46666666666667</v>
      </c>
      <c r="Q3418" t="s">
        <v>8320</v>
      </c>
      <c r="R3418" t="s">
        <v>8321</v>
      </c>
      <c r="S3418" s="10">
        <f t="shared" si="320"/>
        <v>42089.204224537032</v>
      </c>
      <c r="T3418" s="10">
        <f t="shared" si="321"/>
        <v>42117.562499999993</v>
      </c>
      <c r="U3418" s="9">
        <f t="shared" si="322"/>
        <v>28</v>
      </c>
      <c r="V3418">
        <f>D3418*VLOOKUP(H3418,CURR,2)</f>
        <v>5120</v>
      </c>
      <c r="W3418">
        <f>E3418*VLOOKUP(H3418,CURR,2)</f>
        <v>6123.52</v>
      </c>
      <c r="X3418" s="11">
        <f t="shared" si="323"/>
        <v>1.1960000000000002</v>
      </c>
    </row>
    <row r="3419" spans="1:2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9">
        <f t="shared" si="319"/>
        <v>37.777999999999999</v>
      </c>
      <c r="Q3419" t="s">
        <v>8320</v>
      </c>
      <c r="R3419" t="s">
        <v>8321</v>
      </c>
      <c r="S3419" s="10">
        <f t="shared" si="320"/>
        <v>41894.705416666664</v>
      </c>
      <c r="T3419" s="10">
        <f t="shared" si="321"/>
        <v>41937.821527777771</v>
      </c>
      <c r="U3419" s="9">
        <f t="shared" si="322"/>
        <v>43</v>
      </c>
      <c r="V3419">
        <f>D3419*VLOOKUP(H3419,CURR,2)</f>
        <v>1700</v>
      </c>
      <c r="W3419">
        <f>E3419*VLOOKUP(H3419,CURR,2)</f>
        <v>1700.01</v>
      </c>
      <c r="X3419" s="11">
        <f t="shared" si="323"/>
        <v>1.0000058823529412</v>
      </c>
    </row>
    <row r="3420" spans="1:2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9">
        <f t="shared" si="319"/>
        <v>72.053571428571431</v>
      </c>
      <c r="Q3420" t="s">
        <v>8320</v>
      </c>
      <c r="R3420" t="s">
        <v>8321</v>
      </c>
      <c r="S3420" s="10">
        <f t="shared" si="320"/>
        <v>41752.626238425924</v>
      </c>
      <c r="T3420" s="10">
        <f t="shared" si="321"/>
        <v>41782.626238425924</v>
      </c>
      <c r="U3420" s="9">
        <f t="shared" si="322"/>
        <v>30</v>
      </c>
      <c r="V3420">
        <f>D3420*VLOOKUP(H3420,CURR,2)</f>
        <v>4000</v>
      </c>
      <c r="W3420">
        <f>E3420*VLOOKUP(H3420,CURR,2)</f>
        <v>4035</v>
      </c>
      <c r="X3420" s="11">
        <f t="shared" si="323"/>
        <v>1.00875</v>
      </c>
    </row>
    <row r="3421" spans="1:2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9">
        <f t="shared" si="319"/>
        <v>63.695652173913047</v>
      </c>
      <c r="Q3421" t="s">
        <v>8320</v>
      </c>
      <c r="R3421" t="s">
        <v>8321</v>
      </c>
      <c r="S3421" s="10">
        <f t="shared" si="320"/>
        <v>42448.613252314812</v>
      </c>
      <c r="T3421" s="10">
        <f t="shared" si="321"/>
        <v>42466.687499999993</v>
      </c>
      <c r="U3421" s="9">
        <f t="shared" si="322"/>
        <v>18</v>
      </c>
      <c r="V3421">
        <f>D3421*VLOOKUP(H3421,CURR,2)</f>
        <v>3107.4999999999995</v>
      </c>
      <c r="W3421">
        <f>E3421*VLOOKUP(H3421,CURR,2)</f>
        <v>3310.8999999999996</v>
      </c>
      <c r="X3421" s="11">
        <f t="shared" si="323"/>
        <v>1.0654545454545454</v>
      </c>
    </row>
    <row r="3422" spans="1:2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9">
        <f t="shared" si="319"/>
        <v>28.411764705882351</v>
      </c>
      <c r="Q3422" t="s">
        <v>8320</v>
      </c>
      <c r="R3422" t="s">
        <v>8321</v>
      </c>
      <c r="S3422" s="10">
        <f t="shared" si="320"/>
        <v>42404.881967592592</v>
      </c>
      <c r="T3422" s="10">
        <f t="shared" si="321"/>
        <v>42413.791666666664</v>
      </c>
      <c r="U3422" s="9">
        <f t="shared" si="322"/>
        <v>8</v>
      </c>
      <c r="V3422">
        <f>D3422*VLOOKUP(H3422,CURR,2)</f>
        <v>896</v>
      </c>
      <c r="W3422">
        <f>E3422*VLOOKUP(H3422,CURR,2)</f>
        <v>1236.48</v>
      </c>
      <c r="X3422" s="11">
        <f t="shared" si="323"/>
        <v>1.3800000000000001</v>
      </c>
    </row>
    <row r="3423" spans="1:2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9">
        <f t="shared" si="319"/>
        <v>103.21428571428571</v>
      </c>
      <c r="Q3423" t="s">
        <v>8320</v>
      </c>
      <c r="R3423" t="s">
        <v>8321</v>
      </c>
      <c r="S3423" s="10">
        <f t="shared" si="320"/>
        <v>42037.582905092589</v>
      </c>
      <c r="T3423" s="10">
        <f t="shared" si="321"/>
        <v>42067.582905092589</v>
      </c>
      <c r="U3423" s="9">
        <f t="shared" si="322"/>
        <v>30</v>
      </c>
      <c r="V3423">
        <f>D3423*VLOOKUP(H3423,CURR,2)</f>
        <v>10000</v>
      </c>
      <c r="W3423">
        <f>E3423*VLOOKUP(H3423,CURR,2)</f>
        <v>10115</v>
      </c>
      <c r="X3423" s="11">
        <f t="shared" si="323"/>
        <v>1.0115000000000001</v>
      </c>
    </row>
    <row r="3424" spans="1:2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9">
        <f t="shared" si="319"/>
        <v>71.152173913043484</v>
      </c>
      <c r="Q3424" t="s">
        <v>8320</v>
      </c>
      <c r="R3424" t="s">
        <v>8321</v>
      </c>
      <c r="S3424" s="10">
        <f t="shared" si="320"/>
        <v>42323.353888888887</v>
      </c>
      <c r="T3424" s="10">
        <f t="shared" si="321"/>
        <v>42351.791666666664</v>
      </c>
      <c r="U3424" s="9">
        <f t="shared" si="322"/>
        <v>28</v>
      </c>
      <c r="V3424">
        <f>D3424*VLOOKUP(H3424,CURR,2)</f>
        <v>3840</v>
      </c>
      <c r="W3424">
        <f>E3424*VLOOKUP(H3424,CURR,2)</f>
        <v>4189.4400000000005</v>
      </c>
      <c r="X3424" s="11">
        <f t="shared" si="323"/>
        <v>1.0910000000000002</v>
      </c>
    </row>
    <row r="3425" spans="1:2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9">
        <f t="shared" si="319"/>
        <v>35</v>
      </c>
      <c r="Q3425" t="s">
        <v>8320</v>
      </c>
      <c r="R3425" t="s">
        <v>8321</v>
      </c>
      <c r="S3425" s="10">
        <f t="shared" si="320"/>
        <v>42088.703020833331</v>
      </c>
      <c r="T3425" s="10">
        <f t="shared" si="321"/>
        <v>42118.703020833331</v>
      </c>
      <c r="U3425" s="9">
        <f t="shared" si="322"/>
        <v>30</v>
      </c>
      <c r="V3425">
        <f>D3425*VLOOKUP(H3425,CURR,2)</f>
        <v>250</v>
      </c>
      <c r="W3425">
        <f>E3425*VLOOKUP(H3425,CURR,2)</f>
        <v>350</v>
      </c>
      <c r="X3425" s="11">
        <f t="shared" si="323"/>
        <v>1.4</v>
      </c>
    </row>
    <row r="3426" spans="1:2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9">
        <f t="shared" si="319"/>
        <v>81.776315789473685</v>
      </c>
      <c r="Q3426" t="s">
        <v>8320</v>
      </c>
      <c r="R3426" t="s">
        <v>8321</v>
      </c>
      <c r="S3426" s="10">
        <f t="shared" si="320"/>
        <v>42018.468564814808</v>
      </c>
      <c r="T3426" s="10">
        <f t="shared" si="321"/>
        <v>42040.082638888889</v>
      </c>
      <c r="U3426" s="9">
        <f t="shared" si="322"/>
        <v>21</v>
      </c>
      <c r="V3426">
        <f>D3426*VLOOKUP(H3426,CURR,2)</f>
        <v>6000</v>
      </c>
      <c r="W3426">
        <f>E3426*VLOOKUP(H3426,CURR,2)</f>
        <v>6215</v>
      </c>
      <c r="X3426" s="11">
        <f t="shared" si="323"/>
        <v>1.0358333333333334</v>
      </c>
    </row>
    <row r="3427" spans="1:2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9">
        <f t="shared" si="319"/>
        <v>297.02980769230766</v>
      </c>
      <c r="Q3427" t="s">
        <v>8320</v>
      </c>
      <c r="R3427" t="s">
        <v>8321</v>
      </c>
      <c r="S3427" s="10">
        <f t="shared" si="320"/>
        <v>41884.40898148148</v>
      </c>
      <c r="T3427" s="10">
        <f t="shared" si="321"/>
        <v>41916.40898148148</v>
      </c>
      <c r="U3427" s="9">
        <f t="shared" si="322"/>
        <v>32</v>
      </c>
      <c r="V3427">
        <f>D3427*VLOOKUP(H3427,CURR,2)</f>
        <v>30000</v>
      </c>
      <c r="W3427">
        <f>E3427*VLOOKUP(H3427,CURR,2)</f>
        <v>30891.1</v>
      </c>
      <c r="X3427" s="11">
        <f t="shared" si="323"/>
        <v>1.0297033333333332</v>
      </c>
    </row>
    <row r="3428" spans="1:2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9">
        <f t="shared" si="319"/>
        <v>46.609195402298852</v>
      </c>
      <c r="Q3428" t="s">
        <v>8320</v>
      </c>
      <c r="R3428" t="s">
        <v>8321</v>
      </c>
      <c r="S3428" s="10">
        <f t="shared" si="320"/>
        <v>41883.848414351851</v>
      </c>
      <c r="T3428" s="10">
        <f t="shared" si="321"/>
        <v>41902.875</v>
      </c>
      <c r="U3428" s="9">
        <f t="shared" si="322"/>
        <v>19</v>
      </c>
      <c r="V3428">
        <f>D3428*VLOOKUP(H3428,CURR,2)</f>
        <v>3750</v>
      </c>
      <c r="W3428">
        <f>E3428*VLOOKUP(H3428,CURR,2)</f>
        <v>4055</v>
      </c>
      <c r="X3428" s="11">
        <f t="shared" si="323"/>
        <v>1.0813333333333333</v>
      </c>
    </row>
    <row r="3429" spans="1:2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9">
        <f t="shared" si="319"/>
        <v>51.724137931034484</v>
      </c>
      <c r="Q3429" t="s">
        <v>8320</v>
      </c>
      <c r="R3429" t="s">
        <v>8321</v>
      </c>
      <c r="S3429" s="10">
        <f t="shared" si="320"/>
        <v>41792.436944444438</v>
      </c>
      <c r="T3429" s="10">
        <f t="shared" si="321"/>
        <v>41822.436944444438</v>
      </c>
      <c r="U3429" s="9">
        <f t="shared" si="322"/>
        <v>30</v>
      </c>
      <c r="V3429">
        <f>D3429*VLOOKUP(H3429,CURR,2)</f>
        <v>1920</v>
      </c>
      <c r="W3429">
        <f>E3429*VLOOKUP(H3429,CURR,2)</f>
        <v>1920</v>
      </c>
      <c r="X3429" s="11">
        <f t="shared" si="323"/>
        <v>1</v>
      </c>
    </row>
    <row r="3430" spans="1:2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9">
        <f t="shared" si="319"/>
        <v>40.294117647058826</v>
      </c>
      <c r="Q3430" t="s">
        <v>8320</v>
      </c>
      <c r="R3430" t="s">
        <v>8321</v>
      </c>
      <c r="S3430" s="10">
        <f t="shared" si="320"/>
        <v>42038.512118055551</v>
      </c>
      <c r="T3430" s="10">
        <f t="shared" si="321"/>
        <v>42063.499999999993</v>
      </c>
      <c r="U3430" s="9">
        <f t="shared" si="322"/>
        <v>24</v>
      </c>
      <c r="V3430">
        <f>D3430*VLOOKUP(H3430,CURR,2)</f>
        <v>2560</v>
      </c>
      <c r="W3430">
        <f>E3430*VLOOKUP(H3430,CURR,2)</f>
        <v>2630.4</v>
      </c>
      <c r="X3430" s="11">
        <f t="shared" si="323"/>
        <v>1.0275000000000001</v>
      </c>
    </row>
    <row r="3431" spans="1:2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9">
        <f t="shared" si="319"/>
        <v>16.25</v>
      </c>
      <c r="Q3431" t="s">
        <v>8320</v>
      </c>
      <c r="R3431" t="s">
        <v>8321</v>
      </c>
      <c r="S3431" s="10">
        <f t="shared" si="320"/>
        <v>42661.813206018516</v>
      </c>
      <c r="T3431" s="10">
        <f t="shared" si="321"/>
        <v>42675.813206018516</v>
      </c>
      <c r="U3431" s="9">
        <f t="shared" si="322"/>
        <v>14</v>
      </c>
      <c r="V3431">
        <f>D3431*VLOOKUP(H3431,CURR,2)</f>
        <v>192</v>
      </c>
      <c r="W3431">
        <f>E3431*VLOOKUP(H3431,CURR,2)</f>
        <v>249.6</v>
      </c>
      <c r="X3431" s="11">
        <f t="shared" si="323"/>
        <v>1.3</v>
      </c>
    </row>
    <row r="3432" spans="1:2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9">
        <f t="shared" si="319"/>
        <v>30.152638888888887</v>
      </c>
      <c r="Q3432" t="s">
        <v>8320</v>
      </c>
      <c r="R3432" t="s">
        <v>8321</v>
      </c>
      <c r="S3432" s="10">
        <f t="shared" si="320"/>
        <v>41820.737280092588</v>
      </c>
      <c r="T3432" s="10">
        <f t="shared" si="321"/>
        <v>41850.737280092588</v>
      </c>
      <c r="U3432" s="9">
        <f t="shared" si="322"/>
        <v>30</v>
      </c>
      <c r="V3432">
        <f>D3432*VLOOKUP(H3432,CURR,2)</f>
        <v>2560</v>
      </c>
      <c r="W3432">
        <f>E3432*VLOOKUP(H3432,CURR,2)</f>
        <v>2778.8671999999997</v>
      </c>
      <c r="X3432" s="11">
        <f t="shared" si="323"/>
        <v>1.0854949999999999</v>
      </c>
    </row>
    <row r="3433" spans="1:2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9">
        <f t="shared" si="319"/>
        <v>95.238095238095241</v>
      </c>
      <c r="Q3433" t="s">
        <v>8320</v>
      </c>
      <c r="R3433" t="s">
        <v>8321</v>
      </c>
      <c r="S3433" s="10">
        <f t="shared" si="320"/>
        <v>41839.522604166668</v>
      </c>
      <c r="T3433" s="10">
        <f t="shared" si="321"/>
        <v>41869.522604166668</v>
      </c>
      <c r="U3433" s="9">
        <f t="shared" si="322"/>
        <v>30</v>
      </c>
      <c r="V3433">
        <f>D3433*VLOOKUP(H3433,CURR,2)</f>
        <v>2000</v>
      </c>
      <c r="W3433">
        <f>E3433*VLOOKUP(H3433,CURR,2)</f>
        <v>2000</v>
      </c>
      <c r="X3433" s="11">
        <f t="shared" si="323"/>
        <v>1</v>
      </c>
    </row>
    <row r="3434" spans="1:2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9">
        <f t="shared" si="319"/>
        <v>52.214285714285715</v>
      </c>
      <c r="Q3434" t="s">
        <v>8320</v>
      </c>
      <c r="R3434" t="s">
        <v>8321</v>
      </c>
      <c r="S3434" s="10">
        <f t="shared" si="320"/>
        <v>42380.372847222221</v>
      </c>
      <c r="T3434" s="10">
        <f t="shared" si="321"/>
        <v>42405.708333333336</v>
      </c>
      <c r="U3434" s="9">
        <f t="shared" si="322"/>
        <v>25</v>
      </c>
      <c r="V3434">
        <f>D3434*VLOOKUP(H3434,CURR,2)</f>
        <v>2000</v>
      </c>
      <c r="W3434">
        <f>E3434*VLOOKUP(H3434,CURR,2)</f>
        <v>2193</v>
      </c>
      <c r="X3434" s="11">
        <f t="shared" si="323"/>
        <v>1.0965</v>
      </c>
    </row>
    <row r="3435" spans="1:2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9">
        <f t="shared" si="319"/>
        <v>134.1549295774648</v>
      </c>
      <c r="Q3435" t="s">
        <v>8320</v>
      </c>
      <c r="R3435" t="s">
        <v>8321</v>
      </c>
      <c r="S3435" s="10">
        <f t="shared" si="320"/>
        <v>41775.854803240734</v>
      </c>
      <c r="T3435" s="10">
        <f t="shared" si="321"/>
        <v>41806.916666666664</v>
      </c>
      <c r="U3435" s="9">
        <f t="shared" si="322"/>
        <v>31</v>
      </c>
      <c r="V3435">
        <f>D3435*VLOOKUP(H3435,CURR,2)</f>
        <v>9500</v>
      </c>
      <c r="W3435">
        <f>E3435*VLOOKUP(H3435,CURR,2)</f>
        <v>9525</v>
      </c>
      <c r="X3435" s="11">
        <f t="shared" si="323"/>
        <v>1.0026315789473683</v>
      </c>
    </row>
    <row r="3436" spans="1:2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9">
        <f t="shared" si="319"/>
        <v>62.827380952380949</v>
      </c>
      <c r="Q3436" t="s">
        <v>8320</v>
      </c>
      <c r="R3436" t="s">
        <v>8321</v>
      </c>
      <c r="S3436" s="10">
        <f t="shared" si="320"/>
        <v>41800.172094907401</v>
      </c>
      <c r="T3436" s="10">
        <f t="shared" si="321"/>
        <v>41830.172094907401</v>
      </c>
      <c r="U3436" s="9">
        <f t="shared" si="322"/>
        <v>30</v>
      </c>
      <c r="V3436">
        <f>D3436*VLOOKUP(H3436,CURR,2)</f>
        <v>10000</v>
      </c>
      <c r="W3436">
        <f>E3436*VLOOKUP(H3436,CURR,2)</f>
        <v>10555</v>
      </c>
      <c r="X3436" s="11">
        <f t="shared" si="323"/>
        <v>1.0555000000000001</v>
      </c>
    </row>
    <row r="3437" spans="1:2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9">
        <f t="shared" si="319"/>
        <v>58.94736842105263</v>
      </c>
      <c r="Q3437" t="s">
        <v>8320</v>
      </c>
      <c r="R3437" t="s">
        <v>8321</v>
      </c>
      <c r="S3437" s="10">
        <f t="shared" si="320"/>
        <v>42572.408483796295</v>
      </c>
      <c r="T3437" s="10">
        <f t="shared" si="321"/>
        <v>42588.916666666664</v>
      </c>
      <c r="U3437" s="9">
        <f t="shared" si="322"/>
        <v>16</v>
      </c>
      <c r="V3437">
        <f>D3437*VLOOKUP(H3437,CURR,2)</f>
        <v>1000</v>
      </c>
      <c r="W3437">
        <f>E3437*VLOOKUP(H3437,CURR,2)</f>
        <v>1120</v>
      </c>
      <c r="X3437" s="11">
        <f t="shared" si="323"/>
        <v>1.1200000000000001</v>
      </c>
    </row>
    <row r="3438" spans="1:2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9">
        <f t="shared" si="319"/>
        <v>143.1081081081081</v>
      </c>
      <c r="Q3438" t="s">
        <v>8320</v>
      </c>
      <c r="R3438" t="s">
        <v>8321</v>
      </c>
      <c r="S3438" s="10">
        <f t="shared" si="320"/>
        <v>41851.333252314813</v>
      </c>
      <c r="T3438" s="10">
        <f t="shared" si="321"/>
        <v>41872.477777777771</v>
      </c>
      <c r="U3438" s="9">
        <f t="shared" si="322"/>
        <v>21</v>
      </c>
      <c r="V3438">
        <f>D3438*VLOOKUP(H3438,CURR,2)</f>
        <v>5000</v>
      </c>
      <c r="W3438">
        <f>E3438*VLOOKUP(H3438,CURR,2)</f>
        <v>5295</v>
      </c>
      <c r="X3438" s="11">
        <f t="shared" si="323"/>
        <v>1.0589999999999999</v>
      </c>
    </row>
    <row r="3439" spans="1:2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9">
        <f t="shared" si="319"/>
        <v>84.166666666666671</v>
      </c>
      <c r="Q3439" t="s">
        <v>8320</v>
      </c>
      <c r="R3439" t="s">
        <v>8321</v>
      </c>
      <c r="S3439" s="10">
        <f t="shared" si="320"/>
        <v>42205.502546296295</v>
      </c>
      <c r="T3439" s="10">
        <f t="shared" si="321"/>
        <v>42235.502546296295</v>
      </c>
      <c r="U3439" s="9">
        <f t="shared" si="322"/>
        <v>30</v>
      </c>
      <c r="V3439">
        <f>D3439*VLOOKUP(H3439,CURR,2)</f>
        <v>3000</v>
      </c>
      <c r="W3439">
        <f>E3439*VLOOKUP(H3439,CURR,2)</f>
        <v>3030</v>
      </c>
      <c r="X3439" s="11">
        <f t="shared" si="323"/>
        <v>1.01</v>
      </c>
    </row>
    <row r="3440" spans="1:2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9">
        <f t="shared" si="319"/>
        <v>186.07142857142858</v>
      </c>
      <c r="Q3440" t="s">
        <v>8320</v>
      </c>
      <c r="R3440" t="s">
        <v>8321</v>
      </c>
      <c r="S3440" s="10">
        <f t="shared" si="320"/>
        <v>42100.719525462962</v>
      </c>
      <c r="T3440" s="10">
        <f t="shared" si="321"/>
        <v>42126.666666666664</v>
      </c>
      <c r="U3440" s="9">
        <f t="shared" si="322"/>
        <v>25</v>
      </c>
      <c r="V3440">
        <f>D3440*VLOOKUP(H3440,CURR,2)</f>
        <v>3200</v>
      </c>
      <c r="W3440">
        <f>E3440*VLOOKUP(H3440,CURR,2)</f>
        <v>3334.4</v>
      </c>
      <c r="X3440" s="11">
        <f t="shared" si="323"/>
        <v>1.042</v>
      </c>
    </row>
    <row r="3441" spans="1:2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9">
        <f t="shared" si="319"/>
        <v>89.785555555555561</v>
      </c>
      <c r="Q3441" t="s">
        <v>8320</v>
      </c>
      <c r="R3441" t="s">
        <v>8321</v>
      </c>
      <c r="S3441" s="10">
        <f t="shared" si="320"/>
        <v>42374.702893518515</v>
      </c>
      <c r="T3441" s="10">
        <f t="shared" si="321"/>
        <v>42387.999305555553</v>
      </c>
      <c r="U3441" s="9">
        <f t="shared" si="322"/>
        <v>13</v>
      </c>
      <c r="V3441">
        <f>D3441*VLOOKUP(H3441,CURR,2)</f>
        <v>1200</v>
      </c>
      <c r="W3441">
        <f>E3441*VLOOKUP(H3441,CURR,2)</f>
        <v>1616.14</v>
      </c>
      <c r="X3441" s="11">
        <f t="shared" si="323"/>
        <v>1.3467833333333334</v>
      </c>
    </row>
    <row r="3442" spans="1:2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9">
        <f t="shared" si="319"/>
        <v>64.157560975609755</v>
      </c>
      <c r="Q3442" t="s">
        <v>8320</v>
      </c>
      <c r="R3442" t="s">
        <v>8321</v>
      </c>
      <c r="S3442" s="10">
        <f t="shared" si="320"/>
        <v>41808.914675925924</v>
      </c>
      <c r="T3442" s="10">
        <f t="shared" si="321"/>
        <v>41831.46875</v>
      </c>
      <c r="U3442" s="9">
        <f t="shared" si="322"/>
        <v>22</v>
      </c>
      <c r="V3442">
        <f>D3442*VLOOKUP(H3442,CURR,2)</f>
        <v>5000</v>
      </c>
      <c r="W3442">
        <f>E3442*VLOOKUP(H3442,CURR,2)</f>
        <v>5260.92</v>
      </c>
      <c r="X3442" s="11">
        <f t="shared" si="323"/>
        <v>1.052184</v>
      </c>
    </row>
    <row r="3443" spans="1:2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9">
        <f t="shared" si="319"/>
        <v>59.651162790697676</v>
      </c>
      <c r="Q3443" t="s">
        <v>8320</v>
      </c>
      <c r="R3443" t="s">
        <v>8321</v>
      </c>
      <c r="S3443" s="10">
        <f t="shared" si="320"/>
        <v>42294.221307870372</v>
      </c>
      <c r="T3443" s="10">
        <f t="shared" si="321"/>
        <v>42321.636805555558</v>
      </c>
      <c r="U3443" s="9">
        <f t="shared" si="322"/>
        <v>27</v>
      </c>
      <c r="V3443">
        <f>D3443*VLOOKUP(H3443,CURR,2)</f>
        <v>2500</v>
      </c>
      <c r="W3443">
        <f>E3443*VLOOKUP(H3443,CURR,2)</f>
        <v>2565</v>
      </c>
      <c r="X3443" s="11">
        <f t="shared" si="323"/>
        <v>1.026</v>
      </c>
    </row>
    <row r="3444" spans="1:2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9">
        <f t="shared" si="319"/>
        <v>31.25</v>
      </c>
      <c r="Q3444" t="s">
        <v>8320</v>
      </c>
      <c r="R3444" t="s">
        <v>8321</v>
      </c>
      <c r="S3444" s="10">
        <f t="shared" si="320"/>
        <v>42124.632777777777</v>
      </c>
      <c r="T3444" s="10">
        <f t="shared" si="321"/>
        <v>42154.632777777777</v>
      </c>
      <c r="U3444" s="9">
        <f t="shared" si="322"/>
        <v>30</v>
      </c>
      <c r="V3444">
        <f>D3444*VLOOKUP(H3444,CURR,2)</f>
        <v>250</v>
      </c>
      <c r="W3444">
        <f>E3444*VLOOKUP(H3444,CURR,2)</f>
        <v>250</v>
      </c>
      <c r="X3444" s="11">
        <f t="shared" si="323"/>
        <v>1</v>
      </c>
    </row>
    <row r="3445" spans="1:2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9">
        <f t="shared" si="319"/>
        <v>41.222222222222221</v>
      </c>
      <c r="Q3445" t="s">
        <v>8320</v>
      </c>
      <c r="R3445" t="s">
        <v>8321</v>
      </c>
      <c r="S3445" s="10">
        <f t="shared" si="320"/>
        <v>41861.316504629627</v>
      </c>
      <c r="T3445" s="10">
        <f t="shared" si="321"/>
        <v>41891.316504629627</v>
      </c>
      <c r="U3445" s="9">
        <f t="shared" si="322"/>
        <v>30</v>
      </c>
      <c r="V3445">
        <f>D3445*VLOOKUP(H3445,CURR,2)</f>
        <v>1000</v>
      </c>
      <c r="W3445">
        <f>E3445*VLOOKUP(H3445,CURR,2)</f>
        <v>1855</v>
      </c>
      <c r="X3445" s="11">
        <f t="shared" si="323"/>
        <v>1.855</v>
      </c>
    </row>
    <row r="3446" spans="1:2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9">
        <f t="shared" si="319"/>
        <v>43.35</v>
      </c>
      <c r="Q3446" t="s">
        <v>8320</v>
      </c>
      <c r="R3446" t="s">
        <v>8321</v>
      </c>
      <c r="S3446" s="10">
        <f t="shared" si="320"/>
        <v>42521.08317129629</v>
      </c>
      <c r="T3446" s="10">
        <f t="shared" si="321"/>
        <v>42529.374305555553</v>
      </c>
      <c r="U3446" s="9">
        <f t="shared" si="322"/>
        <v>8</v>
      </c>
      <c r="V3446">
        <f>D3446*VLOOKUP(H3446,CURR,2)</f>
        <v>216</v>
      </c>
      <c r="W3446">
        <f>E3446*VLOOKUP(H3446,CURR,2)</f>
        <v>624.24</v>
      </c>
      <c r="X3446" s="11">
        <f t="shared" si="323"/>
        <v>2.89</v>
      </c>
    </row>
    <row r="3447" spans="1:2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9">
        <f t="shared" si="319"/>
        <v>64.516129032258064</v>
      </c>
      <c r="Q3447" t="s">
        <v>8320</v>
      </c>
      <c r="R3447" t="s">
        <v>8321</v>
      </c>
      <c r="S3447" s="10">
        <f t="shared" si="320"/>
        <v>42272.322175925925</v>
      </c>
      <c r="T3447" s="10">
        <f t="shared" si="321"/>
        <v>42300.322175925925</v>
      </c>
      <c r="U3447" s="9">
        <f t="shared" si="322"/>
        <v>28</v>
      </c>
      <c r="V3447">
        <f>D3447*VLOOKUP(H3447,CURR,2)</f>
        <v>2560</v>
      </c>
      <c r="W3447">
        <f>E3447*VLOOKUP(H3447,CURR,2)</f>
        <v>2560</v>
      </c>
      <c r="X3447" s="11">
        <f t="shared" si="323"/>
        <v>1</v>
      </c>
    </row>
    <row r="3448" spans="1:2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9">
        <f t="shared" si="319"/>
        <v>43.28</v>
      </c>
      <c r="Q3448" t="s">
        <v>8320</v>
      </c>
      <c r="R3448" t="s">
        <v>8321</v>
      </c>
      <c r="S3448" s="10">
        <f t="shared" si="320"/>
        <v>42016.624131944445</v>
      </c>
      <c r="T3448" s="10">
        <f t="shared" si="321"/>
        <v>42040.305555555555</v>
      </c>
      <c r="U3448" s="9">
        <f t="shared" si="322"/>
        <v>23</v>
      </c>
      <c r="V3448">
        <f>D3448*VLOOKUP(H3448,CURR,2)</f>
        <v>1280</v>
      </c>
      <c r="W3448">
        <f>E3448*VLOOKUP(H3448,CURR,2)</f>
        <v>1384.96</v>
      </c>
      <c r="X3448" s="11">
        <f t="shared" si="323"/>
        <v>1.0820000000000001</v>
      </c>
    </row>
    <row r="3449" spans="1:2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9">
        <f t="shared" si="319"/>
        <v>77</v>
      </c>
      <c r="Q3449" t="s">
        <v>8320</v>
      </c>
      <c r="R3449" t="s">
        <v>8321</v>
      </c>
      <c r="S3449" s="10">
        <f t="shared" si="320"/>
        <v>42402.680694444447</v>
      </c>
      <c r="T3449" s="10">
        <f t="shared" si="321"/>
        <v>42447.639027777775</v>
      </c>
      <c r="U3449" s="9">
        <f t="shared" si="322"/>
        <v>44</v>
      </c>
      <c r="V3449">
        <f>D3449*VLOOKUP(H3449,CURR,2)</f>
        <v>1000</v>
      </c>
      <c r="W3449">
        <f>E3449*VLOOKUP(H3449,CURR,2)</f>
        <v>1078</v>
      </c>
      <c r="X3449" s="11">
        <f t="shared" si="323"/>
        <v>1.0780000000000001</v>
      </c>
    </row>
    <row r="3450" spans="1:2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9">
        <f t="shared" si="319"/>
        <v>51.222222222222221</v>
      </c>
      <c r="Q3450" t="s">
        <v>8320</v>
      </c>
      <c r="R3450" t="s">
        <v>8321</v>
      </c>
      <c r="S3450" s="10">
        <f t="shared" si="320"/>
        <v>41959.910752314812</v>
      </c>
      <c r="T3450" s="10">
        <f t="shared" si="321"/>
        <v>41989.910752314812</v>
      </c>
      <c r="U3450" s="9">
        <f t="shared" si="322"/>
        <v>30</v>
      </c>
      <c r="V3450">
        <f>D3450*VLOOKUP(H3450,CURR,2)</f>
        <v>2100</v>
      </c>
      <c r="W3450">
        <f>E3450*VLOOKUP(H3450,CURR,2)</f>
        <v>2305</v>
      </c>
      <c r="X3450" s="11">
        <f t="shared" si="323"/>
        <v>1.0976190476190477</v>
      </c>
    </row>
    <row r="3451" spans="1:2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9">
        <f t="shared" si="319"/>
        <v>68.25</v>
      </c>
      <c r="Q3451" t="s">
        <v>8320</v>
      </c>
      <c r="R3451" t="s">
        <v>8321</v>
      </c>
      <c r="S3451" s="10">
        <f t="shared" si="320"/>
        <v>42531.844189814808</v>
      </c>
      <c r="T3451" s="10">
        <f t="shared" si="321"/>
        <v>42559.958333333336</v>
      </c>
      <c r="U3451" s="9">
        <f t="shared" si="322"/>
        <v>28</v>
      </c>
      <c r="V3451">
        <f>D3451*VLOOKUP(H3451,CURR,2)</f>
        <v>800</v>
      </c>
      <c r="W3451">
        <f>E3451*VLOOKUP(H3451,CURR,2)</f>
        <v>1365</v>
      </c>
      <c r="X3451" s="11">
        <f t="shared" si="323"/>
        <v>1.70625</v>
      </c>
    </row>
    <row r="3452" spans="1:2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9">
        <f t="shared" si="319"/>
        <v>19.487179487179485</v>
      </c>
      <c r="Q3452" t="s">
        <v>8320</v>
      </c>
      <c r="R3452" t="s">
        <v>8321</v>
      </c>
      <c r="S3452" s="10">
        <f t="shared" si="320"/>
        <v>42036.496192129627</v>
      </c>
      <c r="T3452" s="10">
        <f t="shared" si="321"/>
        <v>42096.454525462956</v>
      </c>
      <c r="U3452" s="9">
        <f t="shared" si="322"/>
        <v>59</v>
      </c>
      <c r="V3452">
        <f>D3452*VLOOKUP(H3452,CURR,2)</f>
        <v>640</v>
      </c>
      <c r="W3452">
        <f>E3452*VLOOKUP(H3452,CURR,2)</f>
        <v>972.80000000000007</v>
      </c>
      <c r="X3452" s="11">
        <f t="shared" si="323"/>
        <v>1.52</v>
      </c>
    </row>
    <row r="3453" spans="1:2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9">
        <f t="shared" si="319"/>
        <v>41.125</v>
      </c>
      <c r="Q3453" t="s">
        <v>8320</v>
      </c>
      <c r="R3453" t="s">
        <v>8321</v>
      </c>
      <c r="S3453" s="10">
        <f t="shared" si="320"/>
        <v>42088.515358796292</v>
      </c>
      <c r="T3453" s="10">
        <f t="shared" si="321"/>
        <v>42115.515358796292</v>
      </c>
      <c r="U3453" s="9">
        <f t="shared" si="322"/>
        <v>27</v>
      </c>
      <c r="V3453">
        <f>D3453*VLOOKUP(H3453,CURR,2)</f>
        <v>650</v>
      </c>
      <c r="W3453">
        <f>E3453*VLOOKUP(H3453,CURR,2)</f>
        <v>658</v>
      </c>
      <c r="X3453" s="11">
        <f t="shared" si="323"/>
        <v>1.0123076923076924</v>
      </c>
    </row>
    <row r="3454" spans="1:2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9">
        <f t="shared" si="319"/>
        <v>41.405405405405403</v>
      </c>
      <c r="Q3454" t="s">
        <v>8320</v>
      </c>
      <c r="R3454" t="s">
        <v>8321</v>
      </c>
      <c r="S3454" s="10">
        <f t="shared" si="320"/>
        <v>41820.430856481478</v>
      </c>
      <c r="T3454" s="10">
        <f t="shared" si="321"/>
        <v>41842.957638888889</v>
      </c>
      <c r="U3454" s="9">
        <f t="shared" si="322"/>
        <v>22</v>
      </c>
      <c r="V3454">
        <f>D3454*VLOOKUP(H3454,CURR,2)</f>
        <v>1000</v>
      </c>
      <c r="W3454">
        <f>E3454*VLOOKUP(H3454,CURR,2)</f>
        <v>1532</v>
      </c>
      <c r="X3454" s="11">
        <f t="shared" si="323"/>
        <v>1.532</v>
      </c>
    </row>
    <row r="3455" spans="1:2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9">
        <f t="shared" si="319"/>
        <v>27.5</v>
      </c>
      <c r="Q3455" t="s">
        <v>8320</v>
      </c>
      <c r="R3455" t="s">
        <v>8321</v>
      </c>
      <c r="S3455" s="10">
        <f t="shared" si="320"/>
        <v>42535.770324074074</v>
      </c>
      <c r="T3455" s="10">
        <f t="shared" si="321"/>
        <v>42595.770324074074</v>
      </c>
      <c r="U3455" s="9">
        <f t="shared" si="322"/>
        <v>60</v>
      </c>
      <c r="V3455">
        <f>D3455*VLOOKUP(H3455,CURR,2)</f>
        <v>384</v>
      </c>
      <c r="W3455">
        <f>E3455*VLOOKUP(H3455,CURR,2)</f>
        <v>492.8</v>
      </c>
      <c r="X3455" s="11">
        <f t="shared" si="323"/>
        <v>1.2833333333333334</v>
      </c>
    </row>
    <row r="3456" spans="1:2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9">
        <f t="shared" si="319"/>
        <v>33.571428571428569</v>
      </c>
      <c r="Q3456" t="s">
        <v>8320</v>
      </c>
      <c r="R3456" t="s">
        <v>8321</v>
      </c>
      <c r="S3456" s="10">
        <f t="shared" si="320"/>
        <v>41821.490266203698</v>
      </c>
      <c r="T3456" s="10">
        <f t="shared" si="321"/>
        <v>41851.490266203698</v>
      </c>
      <c r="U3456" s="9">
        <f t="shared" si="322"/>
        <v>30</v>
      </c>
      <c r="V3456">
        <f>D3456*VLOOKUP(H3456,CURR,2)</f>
        <v>896</v>
      </c>
      <c r="W3456">
        <f>E3456*VLOOKUP(H3456,CURR,2)</f>
        <v>902.4</v>
      </c>
      <c r="X3456" s="11">
        <f t="shared" si="323"/>
        <v>1.0071428571428571</v>
      </c>
    </row>
    <row r="3457" spans="1:2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9">
        <f t="shared" si="319"/>
        <v>145.86956521739131</v>
      </c>
      <c r="Q3457" t="s">
        <v>8320</v>
      </c>
      <c r="R3457" t="s">
        <v>8321</v>
      </c>
      <c r="S3457" s="10">
        <f t="shared" si="320"/>
        <v>42626.541979166665</v>
      </c>
      <c r="T3457" s="10">
        <f t="shared" si="321"/>
        <v>42656.541979166665</v>
      </c>
      <c r="U3457" s="9">
        <f t="shared" si="322"/>
        <v>30</v>
      </c>
      <c r="V3457">
        <f>D3457*VLOOKUP(H3457,CURR,2)</f>
        <v>10000</v>
      </c>
      <c r="W3457">
        <f>E3457*VLOOKUP(H3457,CURR,2)</f>
        <v>10065</v>
      </c>
      <c r="X3457" s="11">
        <f t="shared" si="323"/>
        <v>1.0065</v>
      </c>
    </row>
    <row r="3458" spans="1:2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9">
        <f t="shared" si="319"/>
        <v>358.6875</v>
      </c>
      <c r="Q3458" t="s">
        <v>8320</v>
      </c>
      <c r="R3458" t="s">
        <v>8321</v>
      </c>
      <c r="S3458" s="10">
        <f t="shared" si="320"/>
        <v>41820.997303240736</v>
      </c>
      <c r="T3458" s="10">
        <f t="shared" si="321"/>
        <v>41852.082638888889</v>
      </c>
      <c r="U3458" s="9">
        <f t="shared" si="322"/>
        <v>31</v>
      </c>
      <c r="V3458">
        <f>D3458*VLOOKUP(H3458,CURR,2)</f>
        <v>3000</v>
      </c>
      <c r="W3458">
        <f>E3458*VLOOKUP(H3458,CURR,2)</f>
        <v>5739</v>
      </c>
      <c r="X3458" s="11">
        <f t="shared" si="323"/>
        <v>1.913</v>
      </c>
    </row>
    <row r="3459" spans="1:2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E3459/D3459*100</f>
        <v>140.19999999999999</v>
      </c>
      <c r="P3459" s="9">
        <f t="shared" ref="P3459:P3522" si="325">E3459/L3459</f>
        <v>50.981818181818184</v>
      </c>
      <c r="Q3459" t="s">
        <v>8320</v>
      </c>
      <c r="R3459" t="s">
        <v>8321</v>
      </c>
      <c r="S3459" s="10">
        <f t="shared" ref="S3459:S3522" si="326">(J3459/86400)+25569+(-5/24)</f>
        <v>42016.498344907406</v>
      </c>
      <c r="T3459" s="10">
        <f t="shared" ref="T3459:T3522" si="327">(I3459/86400)+25569+(-5/24)</f>
        <v>42047.040972222218</v>
      </c>
      <c r="U3459" s="9">
        <f t="shared" ref="U3459:U3522" si="328">INT(T3459-S3459)</f>
        <v>30</v>
      </c>
      <c r="V3459">
        <f>D3459*VLOOKUP(H3459,CURR,2)</f>
        <v>2000</v>
      </c>
      <c r="W3459">
        <f>E3459*VLOOKUP(H3459,CURR,2)</f>
        <v>2804</v>
      </c>
      <c r="X3459" s="11">
        <f t="shared" ref="X3459:X3522" si="329">W3459/V3459</f>
        <v>1.4019999999999999</v>
      </c>
    </row>
    <row r="3460" spans="1:2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9">
        <f t="shared" si="325"/>
        <v>45.037037037037038</v>
      </c>
      <c r="Q3460" t="s">
        <v>8320</v>
      </c>
      <c r="R3460" t="s">
        <v>8321</v>
      </c>
      <c r="S3460" s="10">
        <f t="shared" si="326"/>
        <v>42010.994247685179</v>
      </c>
      <c r="T3460" s="10">
        <f t="shared" si="327"/>
        <v>42037.977083333331</v>
      </c>
      <c r="U3460" s="9">
        <f t="shared" si="328"/>
        <v>26</v>
      </c>
      <c r="V3460">
        <f>D3460*VLOOKUP(H3460,CURR,2)</f>
        <v>978</v>
      </c>
      <c r="W3460">
        <f>E3460*VLOOKUP(H3460,CURR,2)</f>
        <v>1216</v>
      </c>
      <c r="X3460" s="11">
        <f t="shared" si="329"/>
        <v>1.2433537832310839</v>
      </c>
    </row>
    <row r="3461" spans="1:2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9">
        <f t="shared" si="325"/>
        <v>17.527777777777779</v>
      </c>
      <c r="Q3461" t="s">
        <v>8320</v>
      </c>
      <c r="R3461" t="s">
        <v>8321</v>
      </c>
      <c r="S3461" s="10">
        <f t="shared" si="326"/>
        <v>42480.271527777775</v>
      </c>
      <c r="T3461" s="10">
        <f t="shared" si="327"/>
        <v>42510.271527777775</v>
      </c>
      <c r="U3461" s="9">
        <f t="shared" si="328"/>
        <v>30</v>
      </c>
      <c r="V3461">
        <f>D3461*VLOOKUP(H3461,CURR,2)</f>
        <v>640</v>
      </c>
      <c r="W3461">
        <f>E3461*VLOOKUP(H3461,CURR,2)</f>
        <v>807.68000000000006</v>
      </c>
      <c r="X3461" s="11">
        <f t="shared" si="329"/>
        <v>1.262</v>
      </c>
    </row>
    <row r="3462" spans="1:2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9">
        <f t="shared" si="325"/>
        <v>50</v>
      </c>
      <c r="Q3462" t="s">
        <v>8320</v>
      </c>
      <c r="R3462" t="s">
        <v>8321</v>
      </c>
      <c r="S3462" s="10">
        <f t="shared" si="326"/>
        <v>41852.318888888891</v>
      </c>
      <c r="T3462" s="10">
        <f t="shared" si="327"/>
        <v>41866.318888888891</v>
      </c>
      <c r="U3462" s="9">
        <f t="shared" si="328"/>
        <v>14</v>
      </c>
      <c r="V3462">
        <f>D3462*VLOOKUP(H3462,CURR,2)</f>
        <v>640</v>
      </c>
      <c r="W3462">
        <f>E3462*VLOOKUP(H3462,CURR,2)</f>
        <v>1216</v>
      </c>
      <c r="X3462" s="11">
        <f t="shared" si="329"/>
        <v>1.9</v>
      </c>
    </row>
    <row r="3463" spans="1:2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9">
        <f t="shared" si="325"/>
        <v>57.916666666666664</v>
      </c>
      <c r="Q3463" t="s">
        <v>8320</v>
      </c>
      <c r="R3463" t="s">
        <v>8321</v>
      </c>
      <c r="S3463" s="10">
        <f t="shared" si="326"/>
        <v>42643.424525462957</v>
      </c>
      <c r="T3463" s="10">
        <f t="shared" si="327"/>
        <v>42671.916666666664</v>
      </c>
      <c r="U3463" s="9">
        <f t="shared" si="328"/>
        <v>28</v>
      </c>
      <c r="V3463">
        <f>D3463*VLOOKUP(H3463,CURR,2)</f>
        <v>500</v>
      </c>
      <c r="W3463">
        <f>E3463*VLOOKUP(H3463,CURR,2)</f>
        <v>695</v>
      </c>
      <c r="X3463" s="11">
        <f t="shared" si="329"/>
        <v>1.39</v>
      </c>
    </row>
    <row r="3464" spans="1:2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9">
        <f t="shared" si="325"/>
        <v>29.705882352941178</v>
      </c>
      <c r="Q3464" t="s">
        <v>8320</v>
      </c>
      <c r="R3464" t="s">
        <v>8321</v>
      </c>
      <c r="S3464" s="10">
        <f t="shared" si="326"/>
        <v>42179.690138888887</v>
      </c>
      <c r="T3464" s="10">
        <f t="shared" si="327"/>
        <v>42195.541666666664</v>
      </c>
      <c r="U3464" s="9">
        <f t="shared" si="328"/>
        <v>15</v>
      </c>
      <c r="V3464">
        <f>D3464*VLOOKUP(H3464,CURR,2)</f>
        <v>250</v>
      </c>
      <c r="W3464">
        <f>E3464*VLOOKUP(H3464,CURR,2)</f>
        <v>505</v>
      </c>
      <c r="X3464" s="11">
        <f t="shared" si="329"/>
        <v>2.02</v>
      </c>
    </row>
    <row r="3465" spans="1:2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9">
        <f t="shared" si="325"/>
        <v>90.684210526315795</v>
      </c>
      <c r="Q3465" t="s">
        <v>8320</v>
      </c>
      <c r="R3465" t="s">
        <v>8321</v>
      </c>
      <c r="S3465" s="10">
        <f t="shared" si="326"/>
        <v>42612.710474537038</v>
      </c>
      <c r="T3465" s="10">
        <f t="shared" si="327"/>
        <v>42653.957638888889</v>
      </c>
      <c r="U3465" s="9">
        <f t="shared" si="328"/>
        <v>41</v>
      </c>
      <c r="V3465">
        <f>D3465*VLOOKUP(H3465,CURR,2)</f>
        <v>7600</v>
      </c>
      <c r="W3465">
        <f>E3465*VLOOKUP(H3465,CURR,2)</f>
        <v>7856.88</v>
      </c>
      <c r="X3465" s="11">
        <f t="shared" si="329"/>
        <v>1.0338000000000001</v>
      </c>
    </row>
    <row r="3466" spans="1:2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9">
        <f t="shared" si="325"/>
        <v>55.012688172043013</v>
      </c>
      <c r="Q3466" t="s">
        <v>8320</v>
      </c>
      <c r="R3466" t="s">
        <v>8321</v>
      </c>
      <c r="S3466" s="10">
        <f t="shared" si="326"/>
        <v>42574.921724537031</v>
      </c>
      <c r="T3466" s="10">
        <f t="shared" si="327"/>
        <v>42604.921724537031</v>
      </c>
      <c r="U3466" s="9">
        <f t="shared" si="328"/>
        <v>30</v>
      </c>
      <c r="V3466">
        <f>D3466*VLOOKUP(H3466,CURR,2)</f>
        <v>5000</v>
      </c>
      <c r="W3466">
        <f>E3466*VLOOKUP(H3466,CURR,2)</f>
        <v>5116.18</v>
      </c>
      <c r="X3466" s="11">
        <f t="shared" si="329"/>
        <v>1.023236</v>
      </c>
    </row>
    <row r="3467" spans="1:2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9">
        <f t="shared" si="325"/>
        <v>57.222222222222221</v>
      </c>
      <c r="Q3467" t="s">
        <v>8320</v>
      </c>
      <c r="R3467" t="s">
        <v>8321</v>
      </c>
      <c r="S3467" s="10">
        <f t="shared" si="326"/>
        <v>42200.417499999996</v>
      </c>
      <c r="T3467" s="10">
        <f t="shared" si="327"/>
        <v>42225.458333333336</v>
      </c>
      <c r="U3467" s="9">
        <f t="shared" si="328"/>
        <v>25</v>
      </c>
      <c r="V3467">
        <f>D3467*VLOOKUP(H3467,CURR,2)</f>
        <v>2560</v>
      </c>
      <c r="W3467">
        <f>E3467*VLOOKUP(H3467,CURR,2)</f>
        <v>2636.8</v>
      </c>
      <c r="X3467" s="11">
        <f t="shared" si="329"/>
        <v>1.03</v>
      </c>
    </row>
    <row r="3468" spans="1:2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9">
        <f t="shared" si="325"/>
        <v>72.950819672131146</v>
      </c>
      <c r="Q3468" t="s">
        <v>8320</v>
      </c>
      <c r="R3468" t="s">
        <v>8321</v>
      </c>
      <c r="S3468" s="10">
        <f t="shared" si="326"/>
        <v>42419.810763888883</v>
      </c>
      <c r="T3468" s="10">
        <f t="shared" si="327"/>
        <v>42479.769097222219</v>
      </c>
      <c r="U3468" s="9">
        <f t="shared" si="328"/>
        <v>59</v>
      </c>
      <c r="V3468">
        <f>D3468*VLOOKUP(H3468,CURR,2)</f>
        <v>3500</v>
      </c>
      <c r="W3468">
        <f>E3468*VLOOKUP(H3468,CURR,2)</f>
        <v>4450</v>
      </c>
      <c r="X3468" s="11">
        <f t="shared" si="329"/>
        <v>1.2714285714285714</v>
      </c>
    </row>
    <row r="3469" spans="1:2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9">
        <f t="shared" si="325"/>
        <v>64.468085106382972</v>
      </c>
      <c r="Q3469" t="s">
        <v>8320</v>
      </c>
      <c r="R3469" t="s">
        <v>8321</v>
      </c>
      <c r="S3469" s="10">
        <f t="shared" si="326"/>
        <v>42053.463333333326</v>
      </c>
      <c r="T3469" s="10">
        <f t="shared" si="327"/>
        <v>42083.421666666669</v>
      </c>
      <c r="U3469" s="9">
        <f t="shared" si="328"/>
        <v>29</v>
      </c>
      <c r="V3469">
        <f>D3469*VLOOKUP(H3469,CURR,2)</f>
        <v>3000</v>
      </c>
      <c r="W3469">
        <f>E3469*VLOOKUP(H3469,CURR,2)</f>
        <v>3030</v>
      </c>
      <c r="X3469" s="11">
        <f t="shared" si="329"/>
        <v>1.01</v>
      </c>
    </row>
    <row r="3470" spans="1:2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9">
        <f t="shared" si="325"/>
        <v>716.35294117647061</v>
      </c>
      <c r="Q3470" t="s">
        <v>8320</v>
      </c>
      <c r="R3470" t="s">
        <v>8321</v>
      </c>
      <c r="S3470" s="10">
        <f t="shared" si="326"/>
        <v>42605.55704861111</v>
      </c>
      <c r="T3470" s="10">
        <f t="shared" si="327"/>
        <v>42633.916666666664</v>
      </c>
      <c r="U3470" s="9">
        <f t="shared" si="328"/>
        <v>28</v>
      </c>
      <c r="V3470">
        <f>D3470*VLOOKUP(H3470,CURR,2)</f>
        <v>10000</v>
      </c>
      <c r="W3470">
        <f>E3470*VLOOKUP(H3470,CURR,2)</f>
        <v>12178</v>
      </c>
      <c r="X3470" s="11">
        <f t="shared" si="329"/>
        <v>1.2178</v>
      </c>
    </row>
    <row r="3471" spans="1:2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9">
        <f t="shared" si="325"/>
        <v>50.396825396825399</v>
      </c>
      <c r="Q3471" t="s">
        <v>8320</v>
      </c>
      <c r="R3471" t="s">
        <v>8321</v>
      </c>
      <c r="S3471" s="10">
        <f t="shared" si="326"/>
        <v>42458.433391203704</v>
      </c>
      <c r="T3471" s="10">
        <f t="shared" si="327"/>
        <v>42488.433391203704</v>
      </c>
      <c r="U3471" s="9">
        <f t="shared" si="328"/>
        <v>30</v>
      </c>
      <c r="V3471">
        <f>D3471*VLOOKUP(H3471,CURR,2)</f>
        <v>2800</v>
      </c>
      <c r="W3471">
        <f>E3471*VLOOKUP(H3471,CURR,2)</f>
        <v>3175</v>
      </c>
      <c r="X3471" s="11">
        <f t="shared" si="329"/>
        <v>1.1339285714285714</v>
      </c>
    </row>
    <row r="3472" spans="1:2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9">
        <f t="shared" si="325"/>
        <v>41.666666666666664</v>
      </c>
      <c r="Q3472" t="s">
        <v>8320</v>
      </c>
      <c r="R3472" t="s">
        <v>8321</v>
      </c>
      <c r="S3472" s="10">
        <f t="shared" si="326"/>
        <v>42528.813680555548</v>
      </c>
      <c r="T3472" s="10">
        <f t="shared" si="327"/>
        <v>42566.693055555552</v>
      </c>
      <c r="U3472" s="9">
        <f t="shared" si="328"/>
        <v>37</v>
      </c>
      <c r="V3472">
        <f>D3472*VLOOKUP(H3472,CURR,2)</f>
        <v>250</v>
      </c>
      <c r="W3472">
        <f>E3472*VLOOKUP(H3472,CURR,2)</f>
        <v>375</v>
      </c>
      <c r="X3472" s="11">
        <f t="shared" si="329"/>
        <v>1.5</v>
      </c>
    </row>
    <row r="3473" spans="1:2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9">
        <f t="shared" si="325"/>
        <v>35.766666666666666</v>
      </c>
      <c r="Q3473" t="s">
        <v>8320</v>
      </c>
      <c r="R3473" t="s">
        <v>8321</v>
      </c>
      <c r="S3473" s="10">
        <f t="shared" si="326"/>
        <v>41841.61215277778</v>
      </c>
      <c r="T3473" s="10">
        <f t="shared" si="327"/>
        <v>41882.625</v>
      </c>
      <c r="U3473" s="9">
        <f t="shared" si="328"/>
        <v>41</v>
      </c>
      <c r="V3473">
        <f>D3473*VLOOKUP(H3473,CURR,2)</f>
        <v>640</v>
      </c>
      <c r="W3473">
        <f>E3473*VLOOKUP(H3473,CURR,2)</f>
        <v>1373.44</v>
      </c>
      <c r="X3473" s="11">
        <f t="shared" si="329"/>
        <v>2.1459999999999999</v>
      </c>
    </row>
    <row r="3474" spans="1:2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9">
        <f t="shared" si="325"/>
        <v>88.739130434782609</v>
      </c>
      <c r="Q3474" t="s">
        <v>8320</v>
      </c>
      <c r="R3474" t="s">
        <v>8321</v>
      </c>
      <c r="S3474" s="10">
        <f t="shared" si="326"/>
        <v>41927.962164351848</v>
      </c>
      <c r="T3474" s="10">
        <f t="shared" si="327"/>
        <v>41949.040972222218</v>
      </c>
      <c r="U3474" s="9">
        <f t="shared" si="328"/>
        <v>21</v>
      </c>
      <c r="V3474">
        <f>D3474*VLOOKUP(H3474,CURR,2)</f>
        <v>2000</v>
      </c>
      <c r="W3474">
        <f>E3474*VLOOKUP(H3474,CURR,2)</f>
        <v>2041</v>
      </c>
      <c r="X3474" s="11">
        <f t="shared" si="329"/>
        <v>1.0205</v>
      </c>
    </row>
    <row r="3475" spans="1:2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9">
        <f t="shared" si="325"/>
        <v>148.4848484848485</v>
      </c>
      <c r="Q3475" t="s">
        <v>8320</v>
      </c>
      <c r="R3475" t="s">
        <v>8321</v>
      </c>
      <c r="S3475" s="10">
        <f t="shared" si="326"/>
        <v>42062.626111111109</v>
      </c>
      <c r="T3475" s="10">
        <f t="shared" si="327"/>
        <v>42083.643749999996</v>
      </c>
      <c r="U3475" s="9">
        <f t="shared" si="328"/>
        <v>21</v>
      </c>
      <c r="V3475">
        <f>D3475*VLOOKUP(H3475,CURR,2)</f>
        <v>4900</v>
      </c>
      <c r="W3475">
        <f>E3475*VLOOKUP(H3475,CURR,2)</f>
        <v>4900</v>
      </c>
      <c r="X3475" s="11">
        <f t="shared" si="329"/>
        <v>1</v>
      </c>
    </row>
    <row r="3476" spans="1:2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9">
        <f t="shared" si="325"/>
        <v>51.794871794871796</v>
      </c>
      <c r="Q3476" t="s">
        <v>8320</v>
      </c>
      <c r="R3476" t="s">
        <v>8321</v>
      </c>
      <c r="S3476" s="10">
        <f t="shared" si="326"/>
        <v>42541.293182870366</v>
      </c>
      <c r="T3476" s="10">
        <f t="shared" si="327"/>
        <v>42571.293182870366</v>
      </c>
      <c r="U3476" s="9">
        <f t="shared" si="328"/>
        <v>30</v>
      </c>
      <c r="V3476">
        <f>D3476*VLOOKUP(H3476,CURR,2)</f>
        <v>2560</v>
      </c>
      <c r="W3476">
        <f>E3476*VLOOKUP(H3476,CURR,2)</f>
        <v>2585.6</v>
      </c>
      <c r="X3476" s="11">
        <f t="shared" si="329"/>
        <v>1.01</v>
      </c>
    </row>
    <row r="3477" spans="1:2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9">
        <f t="shared" si="325"/>
        <v>20</v>
      </c>
      <c r="Q3477" t="s">
        <v>8320</v>
      </c>
      <c r="R3477" t="s">
        <v>8321</v>
      </c>
      <c r="S3477" s="10">
        <f t="shared" si="326"/>
        <v>41918.672499999993</v>
      </c>
      <c r="T3477" s="10">
        <f t="shared" si="327"/>
        <v>41945.791666666664</v>
      </c>
      <c r="U3477" s="9">
        <f t="shared" si="328"/>
        <v>27</v>
      </c>
      <c r="V3477">
        <f>D3477*VLOOKUP(H3477,CURR,2)</f>
        <v>384</v>
      </c>
      <c r="W3477">
        <f>E3477*VLOOKUP(H3477,CURR,2)</f>
        <v>435.2</v>
      </c>
      <c r="X3477" s="11">
        <f t="shared" si="329"/>
        <v>1.1333333333333333</v>
      </c>
    </row>
    <row r="3478" spans="1:2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9">
        <f t="shared" si="325"/>
        <v>52</v>
      </c>
      <c r="Q3478" t="s">
        <v>8320</v>
      </c>
      <c r="R3478" t="s">
        <v>8321</v>
      </c>
      <c r="S3478" s="10">
        <f t="shared" si="326"/>
        <v>41921.071643518517</v>
      </c>
      <c r="T3478" s="10">
        <f t="shared" si="327"/>
        <v>41938.916666666664</v>
      </c>
      <c r="U3478" s="9">
        <f t="shared" si="328"/>
        <v>17</v>
      </c>
      <c r="V3478">
        <f>D3478*VLOOKUP(H3478,CURR,2)</f>
        <v>300</v>
      </c>
      <c r="W3478">
        <f>E3478*VLOOKUP(H3478,CURR,2)</f>
        <v>312</v>
      </c>
      <c r="X3478" s="11">
        <f t="shared" si="329"/>
        <v>1.04</v>
      </c>
    </row>
    <row r="3479" spans="1:2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9">
        <f t="shared" si="325"/>
        <v>53.230769230769234</v>
      </c>
      <c r="Q3479" t="s">
        <v>8320</v>
      </c>
      <c r="R3479" t="s">
        <v>8321</v>
      </c>
      <c r="S3479" s="10">
        <f t="shared" si="326"/>
        <v>42128.528275462959</v>
      </c>
      <c r="T3479" s="10">
        <f t="shared" si="327"/>
        <v>42140.916666666664</v>
      </c>
      <c r="U3479" s="9">
        <f t="shared" si="328"/>
        <v>12</v>
      </c>
      <c r="V3479">
        <f>D3479*VLOOKUP(H3479,CURR,2)</f>
        <v>1800</v>
      </c>
      <c r="W3479">
        <f>E3479*VLOOKUP(H3479,CURR,2)</f>
        <v>2076</v>
      </c>
      <c r="X3479" s="11">
        <f t="shared" si="329"/>
        <v>1.1533333333333333</v>
      </c>
    </row>
    <row r="3480" spans="1:2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9">
        <f t="shared" si="325"/>
        <v>39.596491228070178</v>
      </c>
      <c r="Q3480" t="s">
        <v>8320</v>
      </c>
      <c r="R3480" t="s">
        <v>8321</v>
      </c>
      <c r="S3480" s="10">
        <f t="shared" si="326"/>
        <v>42053.708587962959</v>
      </c>
      <c r="T3480" s="10">
        <f t="shared" si="327"/>
        <v>42079.666666666664</v>
      </c>
      <c r="U3480" s="9">
        <f t="shared" si="328"/>
        <v>25</v>
      </c>
      <c r="V3480">
        <f>D3480*VLOOKUP(H3480,CURR,2)</f>
        <v>2000</v>
      </c>
      <c r="W3480">
        <f>E3480*VLOOKUP(H3480,CURR,2)</f>
        <v>2257</v>
      </c>
      <c r="X3480" s="11">
        <f t="shared" si="329"/>
        <v>1.1285000000000001</v>
      </c>
    </row>
    <row r="3481" spans="1:2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9">
        <f t="shared" si="325"/>
        <v>34.25</v>
      </c>
      <c r="Q3481" t="s">
        <v>8320</v>
      </c>
      <c r="R3481" t="s">
        <v>8321</v>
      </c>
      <c r="S3481" s="10">
        <f t="shared" si="326"/>
        <v>41781.64675925926</v>
      </c>
      <c r="T3481" s="10">
        <f t="shared" si="327"/>
        <v>41811.64675925926</v>
      </c>
      <c r="U3481" s="9">
        <f t="shared" si="328"/>
        <v>30</v>
      </c>
      <c r="V3481">
        <f>D3481*VLOOKUP(H3481,CURR,2)</f>
        <v>1920</v>
      </c>
      <c r="W3481">
        <f>E3481*VLOOKUP(H3481,CURR,2)</f>
        <v>2455.04</v>
      </c>
      <c r="X3481" s="11">
        <f t="shared" si="329"/>
        <v>1.2786666666666666</v>
      </c>
    </row>
    <row r="3482" spans="1:2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9">
        <f t="shared" si="325"/>
        <v>164.61538461538461</v>
      </c>
      <c r="Q3482" t="s">
        <v>8320</v>
      </c>
      <c r="R3482" t="s">
        <v>8321</v>
      </c>
      <c r="S3482" s="10">
        <f t="shared" si="326"/>
        <v>42171.109108796292</v>
      </c>
      <c r="T3482" s="10">
        <f t="shared" si="327"/>
        <v>42195.666666666664</v>
      </c>
      <c r="U3482" s="9">
        <f t="shared" si="328"/>
        <v>24</v>
      </c>
      <c r="V3482">
        <f>D3482*VLOOKUP(H3482,CURR,2)</f>
        <v>1500</v>
      </c>
      <c r="W3482">
        <f>E3482*VLOOKUP(H3482,CURR,2)</f>
        <v>2140</v>
      </c>
      <c r="X3482" s="11">
        <f t="shared" si="329"/>
        <v>1.4266666666666667</v>
      </c>
    </row>
    <row r="3483" spans="1:2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9">
        <f t="shared" si="325"/>
        <v>125.05263157894737</v>
      </c>
      <c r="Q3483" t="s">
        <v>8320</v>
      </c>
      <c r="R3483" t="s">
        <v>8321</v>
      </c>
      <c r="S3483" s="10">
        <f t="shared" si="326"/>
        <v>41989.039212962962</v>
      </c>
      <c r="T3483" s="10">
        <f t="shared" si="327"/>
        <v>42006.039212962962</v>
      </c>
      <c r="U3483" s="9">
        <f t="shared" si="328"/>
        <v>17</v>
      </c>
      <c r="V3483">
        <f>D3483*VLOOKUP(H3483,CURR,2)</f>
        <v>7200</v>
      </c>
      <c r="W3483">
        <f>E3483*VLOOKUP(H3483,CURR,2)</f>
        <v>8553.6</v>
      </c>
      <c r="X3483" s="11">
        <f t="shared" si="329"/>
        <v>1.1879999999999999</v>
      </c>
    </row>
    <row r="3484" spans="1:2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9">
        <f t="shared" si="325"/>
        <v>51.875</v>
      </c>
      <c r="Q3484" t="s">
        <v>8320</v>
      </c>
      <c r="R3484" t="s">
        <v>8321</v>
      </c>
      <c r="S3484" s="10">
        <f t="shared" si="326"/>
        <v>41796.563263888886</v>
      </c>
      <c r="T3484" s="10">
        <f t="shared" si="327"/>
        <v>41826.563263888886</v>
      </c>
      <c r="U3484" s="9">
        <f t="shared" si="328"/>
        <v>30</v>
      </c>
      <c r="V3484">
        <f>D3484*VLOOKUP(H3484,CURR,2)</f>
        <v>3840</v>
      </c>
      <c r="W3484">
        <f>E3484*VLOOKUP(H3484,CURR,2)</f>
        <v>5312</v>
      </c>
      <c r="X3484" s="11">
        <f t="shared" si="329"/>
        <v>1.3833333333333333</v>
      </c>
    </row>
    <row r="3485" spans="1:2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9">
        <f t="shared" si="325"/>
        <v>40.285714285714285</v>
      </c>
      <c r="Q3485" t="s">
        <v>8320</v>
      </c>
      <c r="R3485" t="s">
        <v>8321</v>
      </c>
      <c r="S3485" s="10">
        <f t="shared" si="326"/>
        <v>41793.460428240738</v>
      </c>
      <c r="T3485" s="10">
        <f t="shared" si="327"/>
        <v>41823.460428240738</v>
      </c>
      <c r="U3485" s="9">
        <f t="shared" si="328"/>
        <v>30</v>
      </c>
      <c r="V3485">
        <f>D3485*VLOOKUP(H3485,CURR,2)</f>
        <v>3350</v>
      </c>
      <c r="W3485">
        <f>E3485*VLOOKUP(H3485,CURR,2)</f>
        <v>5358</v>
      </c>
      <c r="X3485" s="11">
        <f t="shared" si="329"/>
        <v>1.599402985074627</v>
      </c>
    </row>
    <row r="3486" spans="1:2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9">
        <f t="shared" si="325"/>
        <v>64.909090909090907</v>
      </c>
      <c r="Q3486" t="s">
        <v>8320</v>
      </c>
      <c r="R3486" t="s">
        <v>8321</v>
      </c>
      <c r="S3486" s="10">
        <f t="shared" si="326"/>
        <v>42506.552071759252</v>
      </c>
      <c r="T3486" s="10">
        <f t="shared" si="327"/>
        <v>42536.552071759252</v>
      </c>
      <c r="U3486" s="9">
        <f t="shared" si="328"/>
        <v>30</v>
      </c>
      <c r="V3486">
        <f>D3486*VLOOKUP(H3486,CURR,2)</f>
        <v>2500</v>
      </c>
      <c r="W3486">
        <f>E3486*VLOOKUP(H3486,CURR,2)</f>
        <v>2856</v>
      </c>
      <c r="X3486" s="11">
        <f t="shared" si="329"/>
        <v>1.1424000000000001</v>
      </c>
    </row>
    <row r="3487" spans="1:2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9">
        <f t="shared" si="325"/>
        <v>55.333333333333336</v>
      </c>
      <c r="Q3487" t="s">
        <v>8320</v>
      </c>
      <c r="R3487" t="s">
        <v>8321</v>
      </c>
      <c r="S3487" s="10">
        <f t="shared" si="326"/>
        <v>42372.484722222223</v>
      </c>
      <c r="T3487" s="10">
        <f t="shared" si="327"/>
        <v>42402.484722222223</v>
      </c>
      <c r="U3487" s="9">
        <f t="shared" si="328"/>
        <v>30</v>
      </c>
      <c r="V3487">
        <f>D3487*VLOOKUP(H3487,CURR,2)</f>
        <v>1650</v>
      </c>
      <c r="W3487">
        <f>E3487*VLOOKUP(H3487,CURR,2)</f>
        <v>1660</v>
      </c>
      <c r="X3487" s="11">
        <f t="shared" si="329"/>
        <v>1.0060606060606061</v>
      </c>
    </row>
    <row r="3488" spans="1:2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9">
        <f t="shared" si="325"/>
        <v>83.142857142857139</v>
      </c>
      <c r="Q3488" t="s">
        <v>8320</v>
      </c>
      <c r="R3488" t="s">
        <v>8321</v>
      </c>
      <c r="S3488" s="10">
        <f t="shared" si="326"/>
        <v>42126.666678240734</v>
      </c>
      <c r="T3488" s="10">
        <f t="shared" si="327"/>
        <v>42158.082638888889</v>
      </c>
      <c r="U3488" s="9">
        <f t="shared" si="328"/>
        <v>31</v>
      </c>
      <c r="V3488">
        <f>D3488*VLOOKUP(H3488,CURR,2)</f>
        <v>3000</v>
      </c>
      <c r="W3488">
        <f>E3488*VLOOKUP(H3488,CURR,2)</f>
        <v>4656</v>
      </c>
      <c r="X3488" s="11">
        <f t="shared" si="329"/>
        <v>1.552</v>
      </c>
    </row>
    <row r="3489" spans="1:2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9">
        <f t="shared" si="325"/>
        <v>38.712121212121211</v>
      </c>
      <c r="Q3489" t="s">
        <v>8320</v>
      </c>
      <c r="R3489" t="s">
        <v>8321</v>
      </c>
      <c r="S3489" s="10">
        <f t="shared" si="326"/>
        <v>42149.732083333329</v>
      </c>
      <c r="T3489" s="10">
        <f t="shared" si="327"/>
        <v>42179.732083333329</v>
      </c>
      <c r="U3489" s="9">
        <f t="shared" si="328"/>
        <v>30</v>
      </c>
      <c r="V3489">
        <f>D3489*VLOOKUP(H3489,CURR,2)</f>
        <v>2560</v>
      </c>
      <c r="W3489">
        <f>E3489*VLOOKUP(H3489,CURR,2)</f>
        <v>3270.4</v>
      </c>
      <c r="X3489" s="11">
        <f t="shared" si="329"/>
        <v>1.2775000000000001</v>
      </c>
    </row>
    <row r="3490" spans="1:2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9">
        <f t="shared" si="325"/>
        <v>125.37931034482759</v>
      </c>
      <c r="Q3490" t="s">
        <v>8320</v>
      </c>
      <c r="R3490" t="s">
        <v>8321</v>
      </c>
      <c r="S3490" s="10">
        <f t="shared" si="326"/>
        <v>42087.55972222222</v>
      </c>
      <c r="T3490" s="10">
        <f t="shared" si="327"/>
        <v>42111.458333333336</v>
      </c>
      <c r="U3490" s="9">
        <f t="shared" si="328"/>
        <v>23</v>
      </c>
      <c r="V3490">
        <f>D3490*VLOOKUP(H3490,CURR,2)</f>
        <v>3000</v>
      </c>
      <c r="W3490">
        <f>E3490*VLOOKUP(H3490,CURR,2)</f>
        <v>3636</v>
      </c>
      <c r="X3490" s="11">
        <f t="shared" si="329"/>
        <v>1.212</v>
      </c>
    </row>
    <row r="3491" spans="1:2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9">
        <f t="shared" si="325"/>
        <v>78.263888888888886</v>
      </c>
      <c r="Q3491" t="s">
        <v>8320</v>
      </c>
      <c r="R3491" t="s">
        <v>8321</v>
      </c>
      <c r="S3491" s="10">
        <f t="shared" si="326"/>
        <v>41753.427442129629</v>
      </c>
      <c r="T3491" s="10">
        <f t="shared" si="327"/>
        <v>41783.666666666664</v>
      </c>
      <c r="U3491" s="9">
        <f t="shared" si="328"/>
        <v>30</v>
      </c>
      <c r="V3491">
        <f>D3491*VLOOKUP(H3491,CURR,2)</f>
        <v>6400</v>
      </c>
      <c r="W3491">
        <f>E3491*VLOOKUP(H3491,CURR,2)</f>
        <v>7212.8</v>
      </c>
      <c r="X3491" s="11">
        <f t="shared" si="329"/>
        <v>1.127</v>
      </c>
    </row>
    <row r="3492" spans="1:2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9">
        <f t="shared" si="325"/>
        <v>47.222222222222221</v>
      </c>
      <c r="Q3492" t="s">
        <v>8320</v>
      </c>
      <c r="R3492" t="s">
        <v>8321</v>
      </c>
      <c r="S3492" s="10">
        <f t="shared" si="326"/>
        <v>42443.594027777777</v>
      </c>
      <c r="T3492" s="10">
        <f t="shared" si="327"/>
        <v>42473.594027777777</v>
      </c>
      <c r="U3492" s="9">
        <f t="shared" si="328"/>
        <v>30</v>
      </c>
      <c r="V3492">
        <f>D3492*VLOOKUP(H3492,CURR,2)</f>
        <v>1000</v>
      </c>
      <c r="W3492">
        <f>E3492*VLOOKUP(H3492,CURR,2)</f>
        <v>1275</v>
      </c>
      <c r="X3492" s="11">
        <f t="shared" si="329"/>
        <v>1.2749999999999999</v>
      </c>
    </row>
    <row r="3493" spans="1:2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9">
        <f t="shared" si="325"/>
        <v>79.099999999999994</v>
      </c>
      <c r="Q3493" t="s">
        <v>8320</v>
      </c>
      <c r="R3493" t="s">
        <v>8321</v>
      </c>
      <c r="S3493" s="10">
        <f t="shared" si="326"/>
        <v>42121.041481481479</v>
      </c>
      <c r="T3493" s="10">
        <f t="shared" si="327"/>
        <v>42142.041481481479</v>
      </c>
      <c r="U3493" s="9">
        <f t="shared" si="328"/>
        <v>21</v>
      </c>
      <c r="V3493">
        <f>D3493*VLOOKUP(H3493,CURR,2)</f>
        <v>500</v>
      </c>
      <c r="W3493">
        <f>E3493*VLOOKUP(H3493,CURR,2)</f>
        <v>791</v>
      </c>
      <c r="X3493" s="11">
        <f t="shared" si="329"/>
        <v>1.5820000000000001</v>
      </c>
    </row>
    <row r="3494" spans="1:2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9">
        <f t="shared" si="325"/>
        <v>114.29199999999999</v>
      </c>
      <c r="Q3494" t="s">
        <v>8320</v>
      </c>
      <c r="R3494" t="s">
        <v>8321</v>
      </c>
      <c r="S3494" s="10">
        <f t="shared" si="326"/>
        <v>42267.800891203697</v>
      </c>
      <c r="T3494" s="10">
        <f t="shared" si="327"/>
        <v>42302.800891203697</v>
      </c>
      <c r="U3494" s="9">
        <f t="shared" si="328"/>
        <v>35</v>
      </c>
      <c r="V3494">
        <f>D3494*VLOOKUP(H3494,CURR,2)</f>
        <v>3800</v>
      </c>
      <c r="W3494">
        <f>E3494*VLOOKUP(H3494,CURR,2)</f>
        <v>4000.22</v>
      </c>
      <c r="X3494" s="11">
        <f t="shared" si="329"/>
        <v>1.0526894736842105</v>
      </c>
    </row>
    <row r="3495" spans="1:2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9">
        <f t="shared" si="325"/>
        <v>51.724137931034484</v>
      </c>
      <c r="Q3495" t="s">
        <v>8320</v>
      </c>
      <c r="R3495" t="s">
        <v>8321</v>
      </c>
      <c r="S3495" s="10">
        <f t="shared" si="326"/>
        <v>41848.657824074071</v>
      </c>
      <c r="T3495" s="10">
        <f t="shared" si="327"/>
        <v>41868.007638888885</v>
      </c>
      <c r="U3495" s="9">
        <f t="shared" si="328"/>
        <v>19</v>
      </c>
      <c r="V3495">
        <f>D3495*VLOOKUP(H3495,CURR,2)</f>
        <v>1500</v>
      </c>
      <c r="W3495">
        <f>E3495*VLOOKUP(H3495,CURR,2)</f>
        <v>1500</v>
      </c>
      <c r="X3495" s="11">
        <f t="shared" si="329"/>
        <v>1</v>
      </c>
    </row>
    <row r="3496" spans="1:2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9">
        <f t="shared" si="325"/>
        <v>30.76923076923077</v>
      </c>
      <c r="Q3496" t="s">
        <v>8320</v>
      </c>
      <c r="R3496" t="s">
        <v>8321</v>
      </c>
      <c r="S3496" s="10">
        <f t="shared" si="326"/>
        <v>42689.006655092591</v>
      </c>
      <c r="T3496" s="10">
        <f t="shared" si="327"/>
        <v>42700.041666666664</v>
      </c>
      <c r="U3496" s="9">
        <f t="shared" si="328"/>
        <v>11</v>
      </c>
      <c r="V3496">
        <f>D3496*VLOOKUP(H3496,CURR,2)</f>
        <v>400</v>
      </c>
      <c r="W3496">
        <f>E3496*VLOOKUP(H3496,CURR,2)</f>
        <v>400</v>
      </c>
      <c r="X3496" s="11">
        <f t="shared" si="329"/>
        <v>1</v>
      </c>
    </row>
    <row r="3497" spans="1:2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9">
        <f t="shared" si="325"/>
        <v>74.208333333333329</v>
      </c>
      <c r="Q3497" t="s">
        <v>8320</v>
      </c>
      <c r="R3497" t="s">
        <v>8321</v>
      </c>
      <c r="S3497" s="10">
        <f t="shared" si="326"/>
        <v>41915.554502314808</v>
      </c>
      <c r="T3497" s="10">
        <f t="shared" si="327"/>
        <v>41944.512499999997</v>
      </c>
      <c r="U3497" s="9">
        <f t="shared" si="328"/>
        <v>28</v>
      </c>
      <c r="V3497">
        <f>D3497*VLOOKUP(H3497,CURR,2)</f>
        <v>3800</v>
      </c>
      <c r="W3497">
        <f>E3497*VLOOKUP(H3497,CURR,2)</f>
        <v>4060.68</v>
      </c>
      <c r="X3497" s="11">
        <f t="shared" si="329"/>
        <v>1.0686</v>
      </c>
    </row>
    <row r="3498" spans="1:2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9">
        <f t="shared" si="325"/>
        <v>47.846153846153847</v>
      </c>
      <c r="Q3498" t="s">
        <v>8320</v>
      </c>
      <c r="R3498" t="s">
        <v>8321</v>
      </c>
      <c r="S3498" s="10">
        <f t="shared" si="326"/>
        <v>42584.638495370367</v>
      </c>
      <c r="T3498" s="10">
        <f t="shared" si="327"/>
        <v>42624.638495370367</v>
      </c>
      <c r="U3498" s="9">
        <f t="shared" si="328"/>
        <v>40</v>
      </c>
      <c r="V3498">
        <f>D3498*VLOOKUP(H3498,CURR,2)</f>
        <v>3000</v>
      </c>
      <c r="W3498">
        <f>E3498*VLOOKUP(H3498,CURR,2)</f>
        <v>3732</v>
      </c>
      <c r="X3498" s="11">
        <f t="shared" si="329"/>
        <v>1.244</v>
      </c>
    </row>
    <row r="3499" spans="1:2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9">
        <f t="shared" si="325"/>
        <v>34.408163265306122</v>
      </c>
      <c r="Q3499" t="s">
        <v>8320</v>
      </c>
      <c r="R3499" t="s">
        <v>8321</v>
      </c>
      <c r="S3499" s="10">
        <f t="shared" si="326"/>
        <v>42511.53361111111</v>
      </c>
      <c r="T3499" s="10">
        <f t="shared" si="327"/>
        <v>42523.708333333336</v>
      </c>
      <c r="U3499" s="9">
        <f t="shared" si="328"/>
        <v>12</v>
      </c>
      <c r="V3499">
        <f>D3499*VLOOKUP(H3499,CURR,2)</f>
        <v>1551</v>
      </c>
      <c r="W3499">
        <f>E3499*VLOOKUP(H3499,CURR,2)</f>
        <v>1686</v>
      </c>
      <c r="X3499" s="11">
        <f t="shared" si="329"/>
        <v>1.0870406189555126</v>
      </c>
    </row>
    <row r="3500" spans="1:2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9">
        <f t="shared" si="325"/>
        <v>40.238095238095241</v>
      </c>
      <c r="Q3500" t="s">
        <v>8320</v>
      </c>
      <c r="R3500" t="s">
        <v>8321</v>
      </c>
      <c r="S3500" s="10">
        <f t="shared" si="326"/>
        <v>42458.950277777774</v>
      </c>
      <c r="T3500" s="10">
        <f t="shared" si="327"/>
        <v>42518.697222222218</v>
      </c>
      <c r="U3500" s="9">
        <f t="shared" si="328"/>
        <v>59</v>
      </c>
      <c r="V3500">
        <f>D3500*VLOOKUP(H3500,CURR,2)</f>
        <v>1254</v>
      </c>
      <c r="W3500">
        <f>E3500*VLOOKUP(H3500,CURR,2)</f>
        <v>1284.4000000000001</v>
      </c>
      <c r="X3500" s="11">
        <f t="shared" si="329"/>
        <v>1.0242424242424244</v>
      </c>
    </row>
    <row r="3501" spans="1:2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9">
        <f t="shared" si="325"/>
        <v>60.285714285714285</v>
      </c>
      <c r="Q3501" t="s">
        <v>8320</v>
      </c>
      <c r="R3501" t="s">
        <v>8321</v>
      </c>
      <c r="S3501" s="10">
        <f t="shared" si="326"/>
        <v>42131.827835648146</v>
      </c>
      <c r="T3501" s="10">
        <f t="shared" si="327"/>
        <v>42186.082638888889</v>
      </c>
      <c r="U3501" s="9">
        <f t="shared" si="328"/>
        <v>54</v>
      </c>
      <c r="V3501">
        <f>D3501*VLOOKUP(H3501,CURR,2)</f>
        <v>2000</v>
      </c>
      <c r="W3501">
        <f>E3501*VLOOKUP(H3501,CURR,2)</f>
        <v>2110</v>
      </c>
      <c r="X3501" s="11">
        <f t="shared" si="329"/>
        <v>1.0549999999999999</v>
      </c>
    </row>
    <row r="3502" spans="1:2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9">
        <f t="shared" si="325"/>
        <v>25.30952380952381</v>
      </c>
      <c r="Q3502" t="s">
        <v>8320</v>
      </c>
      <c r="R3502" t="s">
        <v>8321</v>
      </c>
      <c r="S3502" s="10">
        <f t="shared" si="326"/>
        <v>42419.711087962962</v>
      </c>
      <c r="T3502" s="10">
        <f t="shared" si="327"/>
        <v>42435.999305555553</v>
      </c>
      <c r="U3502" s="9">
        <f t="shared" si="328"/>
        <v>16</v>
      </c>
      <c r="V3502">
        <f>D3502*VLOOKUP(H3502,CURR,2)</f>
        <v>1000</v>
      </c>
      <c r="W3502">
        <f>E3502*VLOOKUP(H3502,CURR,2)</f>
        <v>1063</v>
      </c>
      <c r="X3502" s="11">
        <f t="shared" si="329"/>
        <v>1.0629999999999999</v>
      </c>
    </row>
    <row r="3503" spans="1:2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9">
        <f t="shared" si="325"/>
        <v>35.952380952380949</v>
      </c>
      <c r="Q3503" t="s">
        <v>8320</v>
      </c>
      <c r="R3503" t="s">
        <v>8321</v>
      </c>
      <c r="S3503" s="10">
        <f t="shared" si="326"/>
        <v>42233.555497685178</v>
      </c>
      <c r="T3503" s="10">
        <f t="shared" si="327"/>
        <v>42258.555497685178</v>
      </c>
      <c r="U3503" s="9">
        <f t="shared" si="328"/>
        <v>25</v>
      </c>
      <c r="V3503">
        <f>D3503*VLOOKUP(H3503,CURR,2)</f>
        <v>1920</v>
      </c>
      <c r="W3503">
        <f>E3503*VLOOKUP(H3503,CURR,2)</f>
        <v>1932.8</v>
      </c>
      <c r="X3503" s="11">
        <f t="shared" si="329"/>
        <v>1.0066666666666666</v>
      </c>
    </row>
    <row r="3504" spans="1:2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9">
        <f t="shared" si="325"/>
        <v>136</v>
      </c>
      <c r="Q3504" t="s">
        <v>8320</v>
      </c>
      <c r="R3504" t="s">
        <v>8321</v>
      </c>
      <c r="S3504" s="10">
        <f t="shared" si="326"/>
        <v>42430.631064814814</v>
      </c>
      <c r="T3504" s="10">
        <f t="shared" si="327"/>
        <v>42444.957638888889</v>
      </c>
      <c r="U3504" s="9">
        <f t="shared" si="328"/>
        <v>14</v>
      </c>
      <c r="V3504">
        <f>D3504*VLOOKUP(H3504,CURR,2)</f>
        <v>4000</v>
      </c>
      <c r="W3504">
        <f>E3504*VLOOKUP(H3504,CURR,2)</f>
        <v>4216</v>
      </c>
      <c r="X3504" s="11">
        <f t="shared" si="329"/>
        <v>1.054</v>
      </c>
    </row>
    <row r="3505" spans="1:2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9">
        <f t="shared" si="325"/>
        <v>70.763157894736835</v>
      </c>
      <c r="Q3505" t="s">
        <v>8320</v>
      </c>
      <c r="R3505" t="s">
        <v>8321</v>
      </c>
      <c r="S3505" s="10">
        <f t="shared" si="326"/>
        <v>42545.27</v>
      </c>
      <c r="T3505" s="10">
        <f t="shared" si="327"/>
        <v>42575.27</v>
      </c>
      <c r="U3505" s="9">
        <f t="shared" si="328"/>
        <v>30</v>
      </c>
      <c r="V3505">
        <f>D3505*VLOOKUP(H3505,CURR,2)</f>
        <v>3200</v>
      </c>
      <c r="W3505">
        <f>E3505*VLOOKUP(H3505,CURR,2)</f>
        <v>3441.92</v>
      </c>
      <c r="X3505" s="11">
        <f t="shared" si="329"/>
        <v>1.0756000000000001</v>
      </c>
    </row>
    <row r="3506" spans="1:2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9">
        <f t="shared" si="325"/>
        <v>125</v>
      </c>
      <c r="Q3506" t="s">
        <v>8320</v>
      </c>
      <c r="R3506" t="s">
        <v>8321</v>
      </c>
      <c r="S3506" s="10">
        <f t="shared" si="326"/>
        <v>42297.540405092594</v>
      </c>
      <c r="T3506" s="10">
        <f t="shared" si="327"/>
        <v>42327.582071759258</v>
      </c>
      <c r="U3506" s="9">
        <f t="shared" si="328"/>
        <v>30</v>
      </c>
      <c r="V3506">
        <f>D3506*VLOOKUP(H3506,CURR,2)</f>
        <v>1000</v>
      </c>
      <c r="W3506">
        <f>E3506*VLOOKUP(H3506,CURR,2)</f>
        <v>1000</v>
      </c>
      <c r="X3506" s="11">
        <f t="shared" si="329"/>
        <v>1</v>
      </c>
    </row>
    <row r="3507" spans="1:2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9">
        <f t="shared" si="325"/>
        <v>66.512820512820511</v>
      </c>
      <c r="Q3507" t="s">
        <v>8320</v>
      </c>
      <c r="R3507" t="s">
        <v>8321</v>
      </c>
      <c r="S3507" s="10">
        <f t="shared" si="326"/>
        <v>41760.727372685185</v>
      </c>
      <c r="T3507" s="10">
        <f t="shared" si="327"/>
        <v>41771.958333333328</v>
      </c>
      <c r="U3507" s="9">
        <f t="shared" si="328"/>
        <v>11</v>
      </c>
      <c r="V3507">
        <f>D3507*VLOOKUP(H3507,CURR,2)</f>
        <v>2500</v>
      </c>
      <c r="W3507">
        <f>E3507*VLOOKUP(H3507,CURR,2)</f>
        <v>2594</v>
      </c>
      <c r="X3507" s="11">
        <f t="shared" si="329"/>
        <v>1.0376000000000001</v>
      </c>
    </row>
    <row r="3508" spans="1:2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9">
        <f t="shared" si="325"/>
        <v>105</v>
      </c>
      <c r="Q3508" t="s">
        <v>8320</v>
      </c>
      <c r="R3508" t="s">
        <v>8321</v>
      </c>
      <c r="S3508" s="10">
        <f t="shared" si="326"/>
        <v>41829.525925925926</v>
      </c>
      <c r="T3508" s="10">
        <f t="shared" si="327"/>
        <v>41874.525925925926</v>
      </c>
      <c r="U3508" s="9">
        <f t="shared" si="328"/>
        <v>45</v>
      </c>
      <c r="V3508">
        <f>D3508*VLOOKUP(H3508,CURR,2)</f>
        <v>3000</v>
      </c>
      <c r="W3508">
        <f>E3508*VLOOKUP(H3508,CURR,2)</f>
        <v>3045</v>
      </c>
      <c r="X3508" s="11">
        <f t="shared" si="329"/>
        <v>1.0149999999999999</v>
      </c>
    </row>
    <row r="3509" spans="1:2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9">
        <f t="shared" si="325"/>
        <v>145</v>
      </c>
      <c r="Q3509" t="s">
        <v>8320</v>
      </c>
      <c r="R3509" t="s">
        <v>8321</v>
      </c>
      <c r="S3509" s="10">
        <f t="shared" si="326"/>
        <v>42491.714548611104</v>
      </c>
      <c r="T3509" s="10">
        <f t="shared" si="327"/>
        <v>42521.714548611104</v>
      </c>
      <c r="U3509" s="9">
        <f t="shared" si="328"/>
        <v>30</v>
      </c>
      <c r="V3509">
        <f>D3509*VLOOKUP(H3509,CURR,2)</f>
        <v>10000</v>
      </c>
      <c r="W3509">
        <f>E3509*VLOOKUP(H3509,CURR,2)</f>
        <v>10440</v>
      </c>
      <c r="X3509" s="11">
        <f t="shared" si="329"/>
        <v>1.044</v>
      </c>
    </row>
    <row r="3510" spans="1:2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9">
        <f t="shared" si="325"/>
        <v>12</v>
      </c>
      <c r="Q3510" t="s">
        <v>8320</v>
      </c>
      <c r="R3510" t="s">
        <v>8321</v>
      </c>
      <c r="S3510" s="10">
        <f t="shared" si="326"/>
        <v>42477.521446759252</v>
      </c>
      <c r="T3510" s="10">
        <f t="shared" si="327"/>
        <v>42500.666666666664</v>
      </c>
      <c r="U3510" s="9">
        <f t="shared" si="328"/>
        <v>23</v>
      </c>
      <c r="V3510">
        <f>D3510*VLOOKUP(H3510,CURR,2)</f>
        <v>128</v>
      </c>
      <c r="W3510">
        <f>E3510*VLOOKUP(H3510,CURR,2)</f>
        <v>230.4</v>
      </c>
      <c r="X3510" s="11">
        <f t="shared" si="329"/>
        <v>1.8</v>
      </c>
    </row>
    <row r="3511" spans="1:2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9">
        <f t="shared" si="325"/>
        <v>96.666666666666671</v>
      </c>
      <c r="Q3511" t="s">
        <v>8320</v>
      </c>
      <c r="R3511" t="s">
        <v>8321</v>
      </c>
      <c r="S3511" s="10">
        <f t="shared" si="326"/>
        <v>41950.651226851849</v>
      </c>
      <c r="T3511" s="10">
        <f t="shared" si="327"/>
        <v>41963.996527777774</v>
      </c>
      <c r="U3511" s="9">
        <f t="shared" si="328"/>
        <v>13</v>
      </c>
      <c r="V3511">
        <f>D3511*VLOOKUP(H3511,CURR,2)</f>
        <v>3000</v>
      </c>
      <c r="W3511">
        <f>E3511*VLOOKUP(H3511,CURR,2)</f>
        <v>3190</v>
      </c>
      <c r="X3511" s="11">
        <f t="shared" si="329"/>
        <v>1.0633333333333332</v>
      </c>
    </row>
    <row r="3512" spans="1:2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9">
        <f t="shared" si="325"/>
        <v>60.333333333333336</v>
      </c>
      <c r="Q3512" t="s">
        <v>8320</v>
      </c>
      <c r="R3512" t="s">
        <v>8321</v>
      </c>
      <c r="S3512" s="10">
        <f t="shared" si="326"/>
        <v>41802.412569444445</v>
      </c>
      <c r="T3512" s="10">
        <f t="shared" si="327"/>
        <v>41822.412569444445</v>
      </c>
      <c r="U3512" s="9">
        <f t="shared" si="328"/>
        <v>20</v>
      </c>
      <c r="V3512">
        <f>D3512*VLOOKUP(H3512,CURR,2)</f>
        <v>900</v>
      </c>
      <c r="W3512">
        <f>E3512*VLOOKUP(H3512,CURR,2)</f>
        <v>905</v>
      </c>
      <c r="X3512" s="11">
        <f t="shared" si="329"/>
        <v>1.0055555555555555</v>
      </c>
    </row>
    <row r="3513" spans="1:2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9">
        <f t="shared" si="325"/>
        <v>79.89473684210526</v>
      </c>
      <c r="Q3513" t="s">
        <v>8320</v>
      </c>
      <c r="R3513" t="s">
        <v>8321</v>
      </c>
      <c r="S3513" s="10">
        <f t="shared" si="326"/>
        <v>41927.665451388886</v>
      </c>
      <c r="T3513" s="10">
        <f t="shared" si="327"/>
        <v>41950.5625</v>
      </c>
      <c r="U3513" s="9">
        <f t="shared" si="328"/>
        <v>22</v>
      </c>
      <c r="V3513">
        <f>D3513*VLOOKUP(H3513,CURR,2)</f>
        <v>1920</v>
      </c>
      <c r="W3513">
        <f>E3513*VLOOKUP(H3513,CURR,2)</f>
        <v>1943.04</v>
      </c>
      <c r="X3513" s="11">
        <f t="shared" si="329"/>
        <v>1.012</v>
      </c>
    </row>
    <row r="3514" spans="1:2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9">
        <f t="shared" si="325"/>
        <v>58.823529411764703</v>
      </c>
      <c r="Q3514" t="s">
        <v>8320</v>
      </c>
      <c r="R3514" t="s">
        <v>8321</v>
      </c>
      <c r="S3514" s="10">
        <f t="shared" si="326"/>
        <v>42057.328611111108</v>
      </c>
      <c r="T3514" s="10">
        <f t="shared" si="327"/>
        <v>42117.286944444444</v>
      </c>
      <c r="U3514" s="9">
        <f t="shared" si="328"/>
        <v>59</v>
      </c>
      <c r="V3514">
        <f>D3514*VLOOKUP(H3514,CURR,2)</f>
        <v>1280</v>
      </c>
      <c r="W3514">
        <f>E3514*VLOOKUP(H3514,CURR,2)</f>
        <v>1280</v>
      </c>
      <c r="X3514" s="11">
        <f t="shared" si="329"/>
        <v>1</v>
      </c>
    </row>
    <row r="3515" spans="1:2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9">
        <f t="shared" si="325"/>
        <v>75.340909090909093</v>
      </c>
      <c r="Q3515" t="s">
        <v>8320</v>
      </c>
      <c r="R3515" t="s">
        <v>8321</v>
      </c>
      <c r="S3515" s="10">
        <f t="shared" si="326"/>
        <v>41780.887870370367</v>
      </c>
      <c r="T3515" s="10">
        <f t="shared" si="327"/>
        <v>41793.999305555553</v>
      </c>
      <c r="U3515" s="9">
        <f t="shared" si="328"/>
        <v>13</v>
      </c>
      <c r="V3515">
        <f>D3515*VLOOKUP(H3515,CURR,2)</f>
        <v>2800</v>
      </c>
      <c r="W3515">
        <f>E3515*VLOOKUP(H3515,CURR,2)</f>
        <v>3315</v>
      </c>
      <c r="X3515" s="11">
        <f t="shared" si="329"/>
        <v>1.1839285714285714</v>
      </c>
    </row>
    <row r="3516" spans="1:2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9">
        <f t="shared" si="325"/>
        <v>55</v>
      </c>
      <c r="Q3516" t="s">
        <v>8320</v>
      </c>
      <c r="R3516" t="s">
        <v>8321</v>
      </c>
      <c r="S3516" s="10">
        <f t="shared" si="326"/>
        <v>42020.638333333329</v>
      </c>
      <c r="T3516" s="10">
        <f t="shared" si="327"/>
        <v>42036.999305555553</v>
      </c>
      <c r="U3516" s="9">
        <f t="shared" si="328"/>
        <v>16</v>
      </c>
      <c r="V3516">
        <f>D3516*VLOOKUP(H3516,CURR,2)</f>
        <v>500</v>
      </c>
      <c r="W3516">
        <f>E3516*VLOOKUP(H3516,CURR,2)</f>
        <v>550</v>
      </c>
      <c r="X3516" s="11">
        <f t="shared" si="329"/>
        <v>1.1000000000000001</v>
      </c>
    </row>
    <row r="3517" spans="1:2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9">
        <f t="shared" si="325"/>
        <v>66.956521739130437</v>
      </c>
      <c r="Q3517" t="s">
        <v>8320</v>
      </c>
      <c r="R3517" t="s">
        <v>8321</v>
      </c>
      <c r="S3517" s="10">
        <f t="shared" si="326"/>
        <v>42125.564479166664</v>
      </c>
      <c r="T3517" s="10">
        <f t="shared" si="327"/>
        <v>42155.564479166664</v>
      </c>
      <c r="U3517" s="9">
        <f t="shared" si="328"/>
        <v>30</v>
      </c>
      <c r="V3517">
        <f>D3517*VLOOKUP(H3517,CURR,2)</f>
        <v>3000</v>
      </c>
      <c r="W3517">
        <f>E3517*VLOOKUP(H3517,CURR,2)</f>
        <v>3080</v>
      </c>
      <c r="X3517" s="11">
        <f t="shared" si="329"/>
        <v>1.0266666666666666</v>
      </c>
    </row>
    <row r="3518" spans="1:2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9">
        <f t="shared" si="325"/>
        <v>227.27272727272728</v>
      </c>
      <c r="Q3518" t="s">
        <v>8320</v>
      </c>
      <c r="R3518" t="s">
        <v>8321</v>
      </c>
      <c r="S3518" s="10">
        <f t="shared" si="326"/>
        <v>41855.801736111105</v>
      </c>
      <c r="T3518" s="10">
        <f t="shared" si="327"/>
        <v>41889.916666666664</v>
      </c>
      <c r="U3518" s="9">
        <f t="shared" si="328"/>
        <v>34</v>
      </c>
      <c r="V3518">
        <f>D3518*VLOOKUP(H3518,CURR,2)</f>
        <v>2500</v>
      </c>
      <c r="W3518">
        <f>E3518*VLOOKUP(H3518,CURR,2)</f>
        <v>2500</v>
      </c>
      <c r="X3518" s="11">
        <f t="shared" si="329"/>
        <v>1</v>
      </c>
    </row>
    <row r="3519" spans="1:2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9">
        <f t="shared" si="325"/>
        <v>307.69230769230768</v>
      </c>
      <c r="Q3519" t="s">
        <v>8320</v>
      </c>
      <c r="R3519" t="s">
        <v>8321</v>
      </c>
      <c r="S3519" s="10">
        <f t="shared" si="326"/>
        <v>41794.609189814808</v>
      </c>
      <c r="T3519" s="10">
        <f t="shared" si="327"/>
        <v>41824.25</v>
      </c>
      <c r="U3519" s="9">
        <f t="shared" si="328"/>
        <v>29</v>
      </c>
      <c r="V3519">
        <f>D3519*VLOOKUP(H3519,CURR,2)</f>
        <v>5120</v>
      </c>
      <c r="W3519">
        <f>E3519*VLOOKUP(H3519,CURR,2)</f>
        <v>5120</v>
      </c>
      <c r="X3519" s="11">
        <f t="shared" si="329"/>
        <v>1</v>
      </c>
    </row>
    <row r="3520" spans="1:2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9">
        <f t="shared" si="325"/>
        <v>50.020909090909093</v>
      </c>
      <c r="Q3520" t="s">
        <v>8320</v>
      </c>
      <c r="R3520" t="s">
        <v>8321</v>
      </c>
      <c r="S3520" s="10">
        <f t="shared" si="326"/>
        <v>41893.575219907405</v>
      </c>
      <c r="T3520" s="10">
        <f t="shared" si="327"/>
        <v>41914.38958333333</v>
      </c>
      <c r="U3520" s="9">
        <f t="shared" si="328"/>
        <v>20</v>
      </c>
      <c r="V3520">
        <f>D3520*VLOOKUP(H3520,CURR,2)</f>
        <v>1500</v>
      </c>
      <c r="W3520">
        <f>E3520*VLOOKUP(H3520,CURR,2)</f>
        <v>1650.69</v>
      </c>
      <c r="X3520" s="11">
        <f t="shared" si="329"/>
        <v>1.10046</v>
      </c>
    </row>
    <row r="3521" spans="1:2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9">
        <f t="shared" si="325"/>
        <v>72.392857142857139</v>
      </c>
      <c r="Q3521" t="s">
        <v>8320</v>
      </c>
      <c r="R3521" t="s">
        <v>8321</v>
      </c>
      <c r="S3521" s="10">
        <f t="shared" si="326"/>
        <v>42037.390624999993</v>
      </c>
      <c r="T3521" s="10">
        <f t="shared" si="327"/>
        <v>42067.390624999993</v>
      </c>
      <c r="U3521" s="9">
        <f t="shared" si="328"/>
        <v>30</v>
      </c>
      <c r="V3521">
        <f>D3521*VLOOKUP(H3521,CURR,2)</f>
        <v>2560</v>
      </c>
      <c r="W3521">
        <f>E3521*VLOOKUP(H3521,CURR,2)</f>
        <v>2594.56</v>
      </c>
      <c r="X3521" s="11">
        <f t="shared" si="329"/>
        <v>1.0135000000000001</v>
      </c>
    </row>
    <row r="3522" spans="1:2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9">
        <f t="shared" si="325"/>
        <v>95.952380952380949</v>
      </c>
      <c r="Q3522" t="s">
        <v>8320</v>
      </c>
      <c r="R3522" t="s">
        <v>8321</v>
      </c>
      <c r="S3522" s="10">
        <f t="shared" si="326"/>
        <v>42227.615879629629</v>
      </c>
      <c r="T3522" s="10">
        <f t="shared" si="327"/>
        <v>42253.365972222215</v>
      </c>
      <c r="U3522" s="9">
        <f t="shared" si="328"/>
        <v>25</v>
      </c>
      <c r="V3522">
        <f>D3522*VLOOKUP(H3522,CURR,2)</f>
        <v>2560</v>
      </c>
      <c r="W3522">
        <f>E3522*VLOOKUP(H3522,CURR,2)</f>
        <v>2579.2000000000003</v>
      </c>
      <c r="X3522" s="11">
        <f t="shared" si="329"/>
        <v>1.0075000000000001</v>
      </c>
    </row>
    <row r="3523" spans="1:2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E3523/D3523*100</f>
        <v>169.42857142857144</v>
      </c>
      <c r="P3523" s="9">
        <f t="shared" ref="P3523:P3586" si="331">E3523/L3523</f>
        <v>45.615384615384613</v>
      </c>
      <c r="Q3523" t="s">
        <v>8320</v>
      </c>
      <c r="R3523" t="s">
        <v>8321</v>
      </c>
      <c r="S3523" s="10">
        <f t="shared" ref="S3523:S3586" si="332">(J3523/86400)+25569+(-5/24)</f>
        <v>41881.153009259258</v>
      </c>
      <c r="T3523" s="10">
        <f t="shared" ref="T3523:T3586" si="333">(I3523/86400)+25569+(-5/24)</f>
        <v>41911.153009259258</v>
      </c>
      <c r="U3523" s="9">
        <f t="shared" ref="U3523:U3586" si="334">INT(T3523-S3523)</f>
        <v>30</v>
      </c>
      <c r="V3523">
        <f>D3523*VLOOKUP(H3523,CURR,2)</f>
        <v>350</v>
      </c>
      <c r="W3523">
        <f>E3523*VLOOKUP(H3523,CURR,2)</f>
        <v>593</v>
      </c>
      <c r="X3523" s="11">
        <f t="shared" ref="X3523:X3586" si="335">W3523/V3523</f>
        <v>1.6942857142857144</v>
      </c>
    </row>
    <row r="3524" spans="1:2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9">
        <f t="shared" si="331"/>
        <v>41.029411764705884</v>
      </c>
      <c r="Q3524" t="s">
        <v>8320</v>
      </c>
      <c r="R3524" t="s">
        <v>8321</v>
      </c>
      <c r="S3524" s="10">
        <f t="shared" si="332"/>
        <v>42234.581550925919</v>
      </c>
      <c r="T3524" s="10">
        <f t="shared" si="333"/>
        <v>42262.212500000001</v>
      </c>
      <c r="U3524" s="9">
        <f t="shared" si="334"/>
        <v>27</v>
      </c>
      <c r="V3524">
        <f>D3524*VLOOKUP(H3524,CURR,2)</f>
        <v>1785.6000000000001</v>
      </c>
      <c r="W3524">
        <f>E3524*VLOOKUP(H3524,CURR,2)</f>
        <v>1785.6000000000001</v>
      </c>
      <c r="X3524" s="11">
        <f t="shared" si="335"/>
        <v>1</v>
      </c>
    </row>
    <row r="3525" spans="1:2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9">
        <f t="shared" si="331"/>
        <v>56.825000000000003</v>
      </c>
      <c r="Q3525" t="s">
        <v>8320</v>
      </c>
      <c r="R3525" t="s">
        <v>8321</v>
      </c>
      <c r="S3525" s="10">
        <f t="shared" si="332"/>
        <v>42581.189212962963</v>
      </c>
      <c r="T3525" s="10">
        <f t="shared" si="333"/>
        <v>42638.749999999993</v>
      </c>
      <c r="U3525" s="9">
        <f t="shared" si="334"/>
        <v>57</v>
      </c>
      <c r="V3525">
        <f>D3525*VLOOKUP(H3525,CURR,2)</f>
        <v>5120</v>
      </c>
      <c r="W3525">
        <f>E3525*VLOOKUP(H3525,CURR,2)</f>
        <v>5818.88</v>
      </c>
      <c r="X3525" s="11">
        <f t="shared" si="335"/>
        <v>1.1365000000000001</v>
      </c>
    </row>
    <row r="3526" spans="1:2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9">
        <f t="shared" si="331"/>
        <v>137.24324324324326</v>
      </c>
      <c r="Q3526" t="s">
        <v>8320</v>
      </c>
      <c r="R3526" t="s">
        <v>8321</v>
      </c>
      <c r="S3526" s="10">
        <f t="shared" si="332"/>
        <v>41880.555243055554</v>
      </c>
      <c r="T3526" s="10">
        <f t="shared" si="333"/>
        <v>41894.958333333328</v>
      </c>
      <c r="U3526" s="9">
        <f t="shared" si="334"/>
        <v>14</v>
      </c>
      <c r="V3526">
        <f>D3526*VLOOKUP(H3526,CURR,2)</f>
        <v>10000</v>
      </c>
      <c r="W3526">
        <f>E3526*VLOOKUP(H3526,CURR,2)</f>
        <v>10156</v>
      </c>
      <c r="X3526" s="11">
        <f t="shared" si="335"/>
        <v>1.0156000000000001</v>
      </c>
    </row>
    <row r="3527" spans="1:2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9">
        <f t="shared" si="331"/>
        <v>75.714285714285708</v>
      </c>
      <c r="Q3527" t="s">
        <v>8320</v>
      </c>
      <c r="R3527" t="s">
        <v>8321</v>
      </c>
      <c r="S3527" s="10">
        <f t="shared" si="332"/>
        <v>42214.487337962964</v>
      </c>
      <c r="T3527" s="10">
        <f t="shared" si="333"/>
        <v>42225.458333333336</v>
      </c>
      <c r="U3527" s="9">
        <f t="shared" si="334"/>
        <v>10</v>
      </c>
      <c r="V3527">
        <f>D3527*VLOOKUP(H3527,CURR,2)</f>
        <v>500</v>
      </c>
      <c r="W3527">
        <f>E3527*VLOOKUP(H3527,CURR,2)</f>
        <v>530</v>
      </c>
      <c r="X3527" s="11">
        <f t="shared" si="335"/>
        <v>1.06</v>
      </c>
    </row>
    <row r="3528" spans="1:2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9">
        <f t="shared" si="331"/>
        <v>99</v>
      </c>
      <c r="Q3528" t="s">
        <v>8320</v>
      </c>
      <c r="R3528" t="s">
        <v>8321</v>
      </c>
      <c r="S3528" s="10">
        <f t="shared" si="332"/>
        <v>42460.126979166664</v>
      </c>
      <c r="T3528" s="10">
        <f t="shared" si="333"/>
        <v>42488.040972222218</v>
      </c>
      <c r="U3528" s="9">
        <f t="shared" si="334"/>
        <v>27</v>
      </c>
      <c r="V3528">
        <f>D3528*VLOOKUP(H3528,CURR,2)</f>
        <v>3300</v>
      </c>
      <c r="W3528">
        <f>E3528*VLOOKUP(H3528,CURR,2)</f>
        <v>3366</v>
      </c>
      <c r="X3528" s="11">
        <f t="shared" si="335"/>
        <v>1.02</v>
      </c>
    </row>
    <row r="3529" spans="1:2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9">
        <f t="shared" si="331"/>
        <v>81.569767441860463</v>
      </c>
      <c r="Q3529" t="s">
        <v>8320</v>
      </c>
      <c r="R3529" t="s">
        <v>8321</v>
      </c>
      <c r="S3529" s="10">
        <f t="shared" si="332"/>
        <v>42166.814872685187</v>
      </c>
      <c r="T3529" s="10">
        <f t="shared" si="333"/>
        <v>42195.957638888889</v>
      </c>
      <c r="U3529" s="9">
        <f t="shared" si="334"/>
        <v>29</v>
      </c>
      <c r="V3529">
        <f>D3529*VLOOKUP(H3529,CURR,2)</f>
        <v>6000</v>
      </c>
      <c r="W3529">
        <f>E3529*VLOOKUP(H3529,CURR,2)</f>
        <v>7015</v>
      </c>
      <c r="X3529" s="11">
        <f t="shared" si="335"/>
        <v>1.1691666666666667</v>
      </c>
    </row>
    <row r="3530" spans="1:2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9">
        <f t="shared" si="331"/>
        <v>45.108108108108105</v>
      </c>
      <c r="Q3530" t="s">
        <v>8320</v>
      </c>
      <c r="R3530" t="s">
        <v>8321</v>
      </c>
      <c r="S3530" s="10">
        <f t="shared" si="332"/>
        <v>42733.293032407404</v>
      </c>
      <c r="T3530" s="10">
        <f t="shared" si="333"/>
        <v>42753.293032407404</v>
      </c>
      <c r="U3530" s="9">
        <f t="shared" si="334"/>
        <v>20</v>
      </c>
      <c r="V3530">
        <f>D3530*VLOOKUP(H3530,CURR,2)</f>
        <v>2112</v>
      </c>
      <c r="W3530">
        <f>E3530*VLOOKUP(H3530,CURR,2)</f>
        <v>2136.3200000000002</v>
      </c>
      <c r="X3530" s="11">
        <f t="shared" si="335"/>
        <v>1.0115151515151517</v>
      </c>
    </row>
    <row r="3531" spans="1:2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9">
        <f t="shared" si="331"/>
        <v>36.666666666666664</v>
      </c>
      <c r="Q3531" t="s">
        <v>8320</v>
      </c>
      <c r="R3531" t="s">
        <v>8321</v>
      </c>
      <c r="S3531" s="10">
        <f t="shared" si="332"/>
        <v>42177.553449074076</v>
      </c>
      <c r="T3531" s="10">
        <f t="shared" si="333"/>
        <v>42197.833333333336</v>
      </c>
      <c r="U3531" s="9">
        <f t="shared" si="334"/>
        <v>20</v>
      </c>
      <c r="V3531">
        <f>D3531*VLOOKUP(H3531,CURR,2)</f>
        <v>500</v>
      </c>
      <c r="W3531">
        <f>E3531*VLOOKUP(H3531,CURR,2)</f>
        <v>660</v>
      </c>
      <c r="X3531" s="11">
        <f t="shared" si="335"/>
        <v>1.32</v>
      </c>
    </row>
    <row r="3532" spans="1:2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9">
        <f t="shared" si="331"/>
        <v>125</v>
      </c>
      <c r="Q3532" t="s">
        <v>8320</v>
      </c>
      <c r="R3532" t="s">
        <v>8321</v>
      </c>
      <c r="S3532" s="10">
        <f t="shared" si="332"/>
        <v>42442.41501157407</v>
      </c>
      <c r="T3532" s="10">
        <f t="shared" si="333"/>
        <v>42470.624999999993</v>
      </c>
      <c r="U3532" s="9">
        <f t="shared" si="334"/>
        <v>28</v>
      </c>
      <c r="V3532">
        <f>D3532*VLOOKUP(H3532,CURR,2)</f>
        <v>3520</v>
      </c>
      <c r="W3532">
        <f>E3532*VLOOKUP(H3532,CURR,2)</f>
        <v>3520</v>
      </c>
      <c r="X3532" s="11">
        <f t="shared" si="335"/>
        <v>1</v>
      </c>
    </row>
    <row r="3533" spans="1:2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9">
        <f t="shared" si="331"/>
        <v>49.230769230769234</v>
      </c>
      <c r="Q3533" t="s">
        <v>8320</v>
      </c>
      <c r="R3533" t="s">
        <v>8321</v>
      </c>
      <c r="S3533" s="10">
        <f t="shared" si="332"/>
        <v>42521.44599537037</v>
      </c>
      <c r="T3533" s="10">
        <f t="shared" si="333"/>
        <v>42551.44599537037</v>
      </c>
      <c r="U3533" s="9">
        <f t="shared" si="334"/>
        <v>30</v>
      </c>
      <c r="V3533">
        <f>D3533*VLOOKUP(H3533,CURR,2)</f>
        <v>1000</v>
      </c>
      <c r="W3533">
        <f>E3533*VLOOKUP(H3533,CURR,2)</f>
        <v>1280</v>
      </c>
      <c r="X3533" s="11">
        <f t="shared" si="335"/>
        <v>1.28</v>
      </c>
    </row>
    <row r="3534" spans="1:2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9">
        <f t="shared" si="331"/>
        <v>42.296296296296298</v>
      </c>
      <c r="Q3534" t="s">
        <v>8320</v>
      </c>
      <c r="R3534" t="s">
        <v>8321</v>
      </c>
      <c r="S3534" s="10">
        <f t="shared" si="332"/>
        <v>41884.391516203701</v>
      </c>
      <c r="T3534" s="10">
        <f t="shared" si="333"/>
        <v>41899.957638888889</v>
      </c>
      <c r="U3534" s="9">
        <f t="shared" si="334"/>
        <v>15</v>
      </c>
      <c r="V3534">
        <f>D3534*VLOOKUP(H3534,CURR,2)</f>
        <v>960</v>
      </c>
      <c r="W3534">
        <f>E3534*VLOOKUP(H3534,CURR,2)</f>
        <v>1142</v>
      </c>
      <c r="X3534" s="11">
        <f t="shared" si="335"/>
        <v>1.1895833333333334</v>
      </c>
    </row>
    <row r="3535" spans="1:2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9">
        <f t="shared" si="331"/>
        <v>78.875</v>
      </c>
      <c r="Q3535" t="s">
        <v>8320</v>
      </c>
      <c r="R3535" t="s">
        <v>8321</v>
      </c>
      <c r="S3535" s="10">
        <f t="shared" si="332"/>
        <v>42289.552858796298</v>
      </c>
      <c r="T3535" s="10">
        <f t="shared" si="333"/>
        <v>42319.594525462962</v>
      </c>
      <c r="U3535" s="9">
        <f t="shared" si="334"/>
        <v>30</v>
      </c>
      <c r="V3535">
        <f>D3535*VLOOKUP(H3535,CURR,2)</f>
        <v>500</v>
      </c>
      <c r="W3535">
        <f>E3535*VLOOKUP(H3535,CURR,2)</f>
        <v>631</v>
      </c>
      <c r="X3535" s="11">
        <f t="shared" si="335"/>
        <v>1.262</v>
      </c>
    </row>
    <row r="3536" spans="1:2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9">
        <f t="shared" si="331"/>
        <v>38.284313725490193</v>
      </c>
      <c r="Q3536" t="s">
        <v>8320</v>
      </c>
      <c r="R3536" t="s">
        <v>8321</v>
      </c>
      <c r="S3536" s="10">
        <f t="shared" si="332"/>
        <v>42243.416932870365</v>
      </c>
      <c r="T3536" s="10">
        <f t="shared" si="333"/>
        <v>42278.416932870365</v>
      </c>
      <c r="U3536" s="9">
        <f t="shared" si="334"/>
        <v>35</v>
      </c>
      <c r="V3536">
        <f>D3536*VLOOKUP(H3536,CURR,2)</f>
        <v>5000</v>
      </c>
      <c r="W3536">
        <f>E3536*VLOOKUP(H3536,CURR,2)</f>
        <v>7810</v>
      </c>
      <c r="X3536" s="11">
        <f t="shared" si="335"/>
        <v>1.5620000000000001</v>
      </c>
    </row>
    <row r="3537" spans="1:2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9">
        <f t="shared" si="331"/>
        <v>44.847826086956523</v>
      </c>
      <c r="Q3537" t="s">
        <v>8320</v>
      </c>
      <c r="R3537" t="s">
        <v>8321</v>
      </c>
      <c r="S3537" s="10">
        <f t="shared" si="332"/>
        <v>42248.431828703702</v>
      </c>
      <c r="T3537" s="10">
        <f t="shared" si="333"/>
        <v>42279.541666666664</v>
      </c>
      <c r="U3537" s="9">
        <f t="shared" si="334"/>
        <v>31</v>
      </c>
      <c r="V3537">
        <f>D3537*VLOOKUP(H3537,CURR,2)</f>
        <v>2560</v>
      </c>
      <c r="W3537">
        <f>E3537*VLOOKUP(H3537,CURR,2)</f>
        <v>2640.64</v>
      </c>
      <c r="X3537" s="11">
        <f t="shared" si="335"/>
        <v>1.0314999999999999</v>
      </c>
    </row>
    <row r="3538" spans="1:2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9">
        <f t="shared" si="331"/>
        <v>13.529411764705882</v>
      </c>
      <c r="Q3538" t="s">
        <v>8320</v>
      </c>
      <c r="R3538" t="s">
        <v>8321</v>
      </c>
      <c r="S3538" s="10">
        <f t="shared" si="332"/>
        <v>42328.518807870372</v>
      </c>
      <c r="T3538" s="10">
        <f t="shared" si="333"/>
        <v>42358.290972222218</v>
      </c>
      <c r="U3538" s="9">
        <f t="shared" si="334"/>
        <v>29</v>
      </c>
      <c r="V3538">
        <f>D3538*VLOOKUP(H3538,CURR,2)</f>
        <v>192</v>
      </c>
      <c r="W3538">
        <f>E3538*VLOOKUP(H3538,CURR,2)</f>
        <v>294.40000000000003</v>
      </c>
      <c r="X3538" s="11">
        <f t="shared" si="335"/>
        <v>1.5333333333333334</v>
      </c>
    </row>
    <row r="3539" spans="1:2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9">
        <f t="shared" si="331"/>
        <v>43.5</v>
      </c>
      <c r="Q3539" t="s">
        <v>8320</v>
      </c>
      <c r="R3539" t="s">
        <v>8321</v>
      </c>
      <c r="S3539" s="10">
        <f t="shared" si="332"/>
        <v>41923.146018518521</v>
      </c>
      <c r="T3539" s="10">
        <f t="shared" si="333"/>
        <v>41960.124305555553</v>
      </c>
      <c r="U3539" s="9">
        <f t="shared" si="334"/>
        <v>36</v>
      </c>
      <c r="V3539">
        <f>D3539*VLOOKUP(H3539,CURR,2)</f>
        <v>513</v>
      </c>
      <c r="W3539">
        <f>E3539*VLOOKUP(H3539,CURR,2)</f>
        <v>925.68000000000006</v>
      </c>
      <c r="X3539" s="11">
        <f t="shared" si="335"/>
        <v>1.8044444444444445</v>
      </c>
    </row>
    <row r="3540" spans="1:2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9">
        <f t="shared" si="331"/>
        <v>30.951807228915662</v>
      </c>
      <c r="Q3540" t="s">
        <v>8320</v>
      </c>
      <c r="R3540" t="s">
        <v>8321</v>
      </c>
      <c r="S3540" s="10">
        <f t="shared" si="332"/>
        <v>42571.212268518517</v>
      </c>
      <c r="T3540" s="10">
        <f t="shared" si="333"/>
        <v>42599.212268518517</v>
      </c>
      <c r="U3540" s="9">
        <f t="shared" si="334"/>
        <v>28</v>
      </c>
      <c r="V3540">
        <f>D3540*VLOOKUP(H3540,CURR,2)</f>
        <v>2560</v>
      </c>
      <c r="W3540">
        <f>E3540*VLOOKUP(H3540,CURR,2)</f>
        <v>3288.32</v>
      </c>
      <c r="X3540" s="11">
        <f t="shared" si="335"/>
        <v>1.2845</v>
      </c>
    </row>
    <row r="3541" spans="1:2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9">
        <f t="shared" si="331"/>
        <v>55.230769230769234</v>
      </c>
      <c r="Q3541" t="s">
        <v>8320</v>
      </c>
      <c r="R3541" t="s">
        <v>8321</v>
      </c>
      <c r="S3541" s="10">
        <f t="shared" si="332"/>
        <v>42600.547708333332</v>
      </c>
      <c r="T3541" s="10">
        <f t="shared" si="333"/>
        <v>42621.547708333332</v>
      </c>
      <c r="U3541" s="9">
        <f t="shared" si="334"/>
        <v>21</v>
      </c>
      <c r="V3541">
        <f>D3541*VLOOKUP(H3541,CURR,2)</f>
        <v>600</v>
      </c>
      <c r="W3541">
        <f>E3541*VLOOKUP(H3541,CURR,2)</f>
        <v>718</v>
      </c>
      <c r="X3541" s="11">
        <f t="shared" si="335"/>
        <v>1.1966666666666668</v>
      </c>
    </row>
    <row r="3542" spans="1:2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9">
        <f t="shared" si="331"/>
        <v>46.125</v>
      </c>
      <c r="Q3542" t="s">
        <v>8320</v>
      </c>
      <c r="R3542" t="s">
        <v>8321</v>
      </c>
      <c r="S3542" s="10">
        <f t="shared" si="332"/>
        <v>42516.795034722221</v>
      </c>
      <c r="T3542" s="10">
        <f t="shared" si="333"/>
        <v>42546.795034722221</v>
      </c>
      <c r="U3542" s="9">
        <f t="shared" si="334"/>
        <v>30</v>
      </c>
      <c r="V3542">
        <f>D3542*VLOOKUP(H3542,CURR,2)</f>
        <v>384</v>
      </c>
      <c r="W3542">
        <f>E3542*VLOOKUP(H3542,CURR,2)</f>
        <v>472.32</v>
      </c>
      <c r="X3542" s="11">
        <f t="shared" si="335"/>
        <v>1.23</v>
      </c>
    </row>
    <row r="3543" spans="1:2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9">
        <f t="shared" si="331"/>
        <v>39.375</v>
      </c>
      <c r="Q3543" t="s">
        <v>8320</v>
      </c>
      <c r="R3543" t="s">
        <v>8321</v>
      </c>
      <c r="S3543" s="10">
        <f t="shared" si="332"/>
        <v>42222.521701388883</v>
      </c>
      <c r="T3543" s="10">
        <f t="shared" si="333"/>
        <v>42247.521701388883</v>
      </c>
      <c r="U3543" s="9">
        <f t="shared" si="334"/>
        <v>25</v>
      </c>
      <c r="V3543">
        <f>D3543*VLOOKUP(H3543,CURR,2)</f>
        <v>1536</v>
      </c>
      <c r="W3543">
        <f>E3543*VLOOKUP(H3543,CURR,2)</f>
        <v>1612.8</v>
      </c>
      <c r="X3543" s="11">
        <f t="shared" si="335"/>
        <v>1.05</v>
      </c>
    </row>
    <row r="3544" spans="1:2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9">
        <f t="shared" si="331"/>
        <v>66.152941176470591</v>
      </c>
      <c r="Q3544" t="s">
        <v>8320</v>
      </c>
      <c r="R3544" t="s">
        <v>8321</v>
      </c>
      <c r="S3544" s="10">
        <f t="shared" si="332"/>
        <v>41829.391458333332</v>
      </c>
      <c r="T3544" s="10">
        <f t="shared" si="333"/>
        <v>41889.391458333332</v>
      </c>
      <c r="U3544" s="9">
        <f t="shared" si="334"/>
        <v>60</v>
      </c>
      <c r="V3544">
        <f>D3544*VLOOKUP(H3544,CURR,2)</f>
        <v>5500</v>
      </c>
      <c r="W3544">
        <f>E3544*VLOOKUP(H3544,CURR,2)</f>
        <v>5623</v>
      </c>
      <c r="X3544" s="11">
        <f t="shared" si="335"/>
        <v>1.0223636363636364</v>
      </c>
    </row>
    <row r="3545" spans="1:2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9">
        <f t="shared" si="331"/>
        <v>54.137931034482762</v>
      </c>
      <c r="Q3545" t="s">
        <v>8320</v>
      </c>
      <c r="R3545" t="s">
        <v>8321</v>
      </c>
      <c r="S3545" s="10">
        <f t="shared" si="332"/>
        <v>42150.546979166662</v>
      </c>
      <c r="T3545" s="10">
        <f t="shared" si="333"/>
        <v>42180.546979166662</v>
      </c>
      <c r="U3545" s="9">
        <f t="shared" si="334"/>
        <v>30</v>
      </c>
      <c r="V3545">
        <f>D3545*VLOOKUP(H3545,CURR,2)</f>
        <v>1694.9999999999998</v>
      </c>
      <c r="W3545">
        <f>E3545*VLOOKUP(H3545,CURR,2)</f>
        <v>1774.1</v>
      </c>
      <c r="X3545" s="11">
        <f t="shared" si="335"/>
        <v>1.0466666666666669</v>
      </c>
    </row>
    <row r="3546" spans="1:2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9">
        <f t="shared" si="331"/>
        <v>104.16666666666667</v>
      </c>
      <c r="Q3546" t="s">
        <v>8320</v>
      </c>
      <c r="R3546" t="s">
        <v>8321</v>
      </c>
      <c r="S3546" s="10">
        <f t="shared" si="332"/>
        <v>42040.623344907406</v>
      </c>
      <c r="T3546" s="10">
        <f t="shared" si="333"/>
        <v>42070.623344907406</v>
      </c>
      <c r="U3546" s="9">
        <f t="shared" si="334"/>
        <v>30</v>
      </c>
      <c r="V3546">
        <f>D3546*VLOOKUP(H3546,CURR,2)</f>
        <v>2500</v>
      </c>
      <c r="W3546">
        <f>E3546*VLOOKUP(H3546,CURR,2)</f>
        <v>2500</v>
      </c>
      <c r="X3546" s="11">
        <f t="shared" si="335"/>
        <v>1</v>
      </c>
    </row>
    <row r="3547" spans="1:2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9">
        <f t="shared" si="331"/>
        <v>31.375</v>
      </c>
      <c r="Q3547" t="s">
        <v>8320</v>
      </c>
      <c r="R3547" t="s">
        <v>8321</v>
      </c>
      <c r="S3547" s="10">
        <f t="shared" si="332"/>
        <v>42075.599062499998</v>
      </c>
      <c r="T3547" s="10">
        <f t="shared" si="333"/>
        <v>42105.599062499998</v>
      </c>
      <c r="U3547" s="9">
        <f t="shared" si="334"/>
        <v>30</v>
      </c>
      <c r="V3547">
        <f>D3547*VLOOKUP(H3547,CURR,2)</f>
        <v>250</v>
      </c>
      <c r="W3547">
        <f>E3547*VLOOKUP(H3547,CURR,2)</f>
        <v>251</v>
      </c>
      <c r="X3547" s="11">
        <f t="shared" si="335"/>
        <v>1.004</v>
      </c>
    </row>
    <row r="3548" spans="1:2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9">
        <f t="shared" si="331"/>
        <v>59.210526315789473</v>
      </c>
      <c r="Q3548" t="s">
        <v>8320</v>
      </c>
      <c r="R3548" t="s">
        <v>8321</v>
      </c>
      <c r="S3548" s="10">
        <f t="shared" si="332"/>
        <v>42073.452361111107</v>
      </c>
      <c r="T3548" s="10">
        <f t="shared" si="333"/>
        <v>42094.957638888889</v>
      </c>
      <c r="U3548" s="9">
        <f t="shared" si="334"/>
        <v>21</v>
      </c>
      <c r="V3548">
        <f>D3548*VLOOKUP(H3548,CURR,2)</f>
        <v>1100</v>
      </c>
      <c r="W3548">
        <f>E3548*VLOOKUP(H3548,CURR,2)</f>
        <v>1125</v>
      </c>
      <c r="X3548" s="11">
        <f t="shared" si="335"/>
        <v>1.0227272727272727</v>
      </c>
    </row>
    <row r="3549" spans="1:2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9">
        <f t="shared" si="331"/>
        <v>119.17633928571429</v>
      </c>
      <c r="Q3549" t="s">
        <v>8320</v>
      </c>
      <c r="R3549" t="s">
        <v>8321</v>
      </c>
      <c r="S3549" s="10">
        <f t="shared" si="332"/>
        <v>42479.870381944442</v>
      </c>
      <c r="T3549" s="10">
        <f t="shared" si="333"/>
        <v>42503.957638888889</v>
      </c>
      <c r="U3549" s="9">
        <f t="shared" si="334"/>
        <v>24</v>
      </c>
      <c r="V3549">
        <f>D3549*VLOOKUP(H3549,CURR,2)</f>
        <v>35000</v>
      </c>
      <c r="W3549">
        <f>E3549*VLOOKUP(H3549,CURR,2)</f>
        <v>40043.25</v>
      </c>
      <c r="X3549" s="11">
        <f t="shared" si="335"/>
        <v>1.1440928571428572</v>
      </c>
    </row>
    <row r="3550" spans="1:2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9">
        <f t="shared" si="331"/>
        <v>164.61538461538461</v>
      </c>
      <c r="Q3550" t="s">
        <v>8320</v>
      </c>
      <c r="R3550" t="s">
        <v>8321</v>
      </c>
      <c r="S3550" s="10">
        <f t="shared" si="332"/>
        <v>42411.733958333331</v>
      </c>
      <c r="T3550" s="10">
        <f t="shared" si="333"/>
        <v>42433.833333333336</v>
      </c>
      <c r="U3550" s="9">
        <f t="shared" si="334"/>
        <v>22</v>
      </c>
      <c r="V3550">
        <f>D3550*VLOOKUP(H3550,CURR,2)</f>
        <v>2100</v>
      </c>
      <c r="W3550">
        <f>E3550*VLOOKUP(H3550,CURR,2)</f>
        <v>2140</v>
      </c>
      <c r="X3550" s="11">
        <f t="shared" si="335"/>
        <v>1.019047619047619</v>
      </c>
    </row>
    <row r="3551" spans="1:2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9">
        <f t="shared" si="331"/>
        <v>24.285714285714285</v>
      </c>
      <c r="Q3551" t="s">
        <v>8320</v>
      </c>
      <c r="R3551" t="s">
        <v>8321</v>
      </c>
      <c r="S3551" s="10">
        <f t="shared" si="332"/>
        <v>42223.186030092591</v>
      </c>
      <c r="T3551" s="10">
        <f t="shared" si="333"/>
        <v>42251.186030092591</v>
      </c>
      <c r="U3551" s="9">
        <f t="shared" si="334"/>
        <v>28</v>
      </c>
      <c r="V3551">
        <f>D3551*VLOOKUP(H3551,CURR,2)</f>
        <v>1280</v>
      </c>
      <c r="W3551">
        <f>E3551*VLOOKUP(H3551,CURR,2)</f>
        <v>1305.6000000000001</v>
      </c>
      <c r="X3551" s="11">
        <f t="shared" si="335"/>
        <v>1.02</v>
      </c>
    </row>
    <row r="3552" spans="1:2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9">
        <f t="shared" si="331"/>
        <v>40.9375</v>
      </c>
      <c r="Q3552" t="s">
        <v>8320</v>
      </c>
      <c r="R3552" t="s">
        <v>8321</v>
      </c>
      <c r="S3552" s="10">
        <f t="shared" si="332"/>
        <v>42462.685162037036</v>
      </c>
      <c r="T3552" s="10">
        <f t="shared" si="333"/>
        <v>42492.685162037036</v>
      </c>
      <c r="U3552" s="9">
        <f t="shared" si="334"/>
        <v>30</v>
      </c>
      <c r="V3552">
        <f>D3552*VLOOKUP(H3552,CURR,2)</f>
        <v>3200</v>
      </c>
      <c r="W3552">
        <f>E3552*VLOOKUP(H3552,CURR,2)</f>
        <v>3353.6</v>
      </c>
      <c r="X3552" s="11">
        <f t="shared" si="335"/>
        <v>1.048</v>
      </c>
    </row>
    <row r="3553" spans="1:2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9">
        <f t="shared" si="331"/>
        <v>61.1</v>
      </c>
      <c r="Q3553" t="s">
        <v>8320</v>
      </c>
      <c r="R3553" t="s">
        <v>8321</v>
      </c>
      <c r="S3553" s="10">
        <f t="shared" si="332"/>
        <v>41753.307523148142</v>
      </c>
      <c r="T3553" s="10">
        <f t="shared" si="333"/>
        <v>41781.713194444441</v>
      </c>
      <c r="U3553" s="9">
        <f t="shared" si="334"/>
        <v>28</v>
      </c>
      <c r="V3553">
        <f>D3553*VLOOKUP(H3553,CURR,2)</f>
        <v>1500</v>
      </c>
      <c r="W3553">
        <f>E3553*VLOOKUP(H3553,CURR,2)</f>
        <v>1527.5</v>
      </c>
      <c r="X3553" s="11">
        <f t="shared" si="335"/>
        <v>1.0183333333333333</v>
      </c>
    </row>
    <row r="3554" spans="1:2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9">
        <f t="shared" si="331"/>
        <v>38.65</v>
      </c>
      <c r="Q3554" t="s">
        <v>8320</v>
      </c>
      <c r="R3554" t="s">
        <v>8321</v>
      </c>
      <c r="S3554" s="10">
        <f t="shared" si="332"/>
        <v>41788.378749999996</v>
      </c>
      <c r="T3554" s="10">
        <f t="shared" si="333"/>
        <v>41818.378749999996</v>
      </c>
      <c r="U3554" s="9">
        <f t="shared" si="334"/>
        <v>30</v>
      </c>
      <c r="V3554">
        <f>D3554*VLOOKUP(H3554,CURR,2)</f>
        <v>989.44</v>
      </c>
      <c r="W3554">
        <f>E3554*VLOOKUP(H3554,CURR,2)</f>
        <v>989.44</v>
      </c>
      <c r="X3554" s="11">
        <f t="shared" si="335"/>
        <v>1</v>
      </c>
    </row>
    <row r="3555" spans="1:2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9">
        <f t="shared" si="331"/>
        <v>56.20192307692308</v>
      </c>
      <c r="Q3555" t="s">
        <v>8320</v>
      </c>
      <c r="R3555" t="s">
        <v>8321</v>
      </c>
      <c r="S3555" s="10">
        <f t="shared" si="332"/>
        <v>42195.820370370369</v>
      </c>
      <c r="T3555" s="10">
        <f t="shared" si="333"/>
        <v>42227.791666666664</v>
      </c>
      <c r="U3555" s="9">
        <f t="shared" si="334"/>
        <v>31</v>
      </c>
      <c r="V3555">
        <f>D3555*VLOOKUP(H3555,CURR,2)</f>
        <v>5500</v>
      </c>
      <c r="W3555">
        <f>E3555*VLOOKUP(H3555,CURR,2)</f>
        <v>5845</v>
      </c>
      <c r="X3555" s="11">
        <f t="shared" si="335"/>
        <v>1.0627272727272727</v>
      </c>
    </row>
    <row r="3556" spans="1:2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9">
        <f t="shared" si="331"/>
        <v>107.00207547169811</v>
      </c>
      <c r="Q3556" t="s">
        <v>8320</v>
      </c>
      <c r="R3556" t="s">
        <v>8321</v>
      </c>
      <c r="S3556" s="10">
        <f t="shared" si="332"/>
        <v>42015.842118055552</v>
      </c>
      <c r="T3556" s="10">
        <f t="shared" si="333"/>
        <v>42046.499999999993</v>
      </c>
      <c r="U3556" s="9">
        <f t="shared" si="334"/>
        <v>30</v>
      </c>
      <c r="V3556">
        <f>D3556*VLOOKUP(H3556,CURR,2)</f>
        <v>5000</v>
      </c>
      <c r="W3556">
        <f>E3556*VLOOKUP(H3556,CURR,2)</f>
        <v>5671.11</v>
      </c>
      <c r="X3556" s="11">
        <f t="shared" si="335"/>
        <v>1.1342219999999998</v>
      </c>
    </row>
    <row r="3557" spans="1:2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9">
        <f t="shared" si="331"/>
        <v>171.42857142857142</v>
      </c>
      <c r="Q3557" t="s">
        <v>8320</v>
      </c>
      <c r="R3557" t="s">
        <v>8321</v>
      </c>
      <c r="S3557" s="10">
        <f t="shared" si="332"/>
        <v>42661.233726851853</v>
      </c>
      <c r="T3557" s="10">
        <f t="shared" si="333"/>
        <v>42691.275393518517</v>
      </c>
      <c r="U3557" s="9">
        <f t="shared" si="334"/>
        <v>30</v>
      </c>
      <c r="V3557">
        <f>D3557*VLOOKUP(H3557,CURR,2)</f>
        <v>2711.9999999999995</v>
      </c>
      <c r="W3557">
        <f>E3557*VLOOKUP(H3557,CURR,2)</f>
        <v>2711.9999999999995</v>
      </c>
      <c r="X3557" s="11">
        <f t="shared" si="335"/>
        <v>1</v>
      </c>
    </row>
    <row r="3558" spans="1:2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9">
        <f t="shared" si="331"/>
        <v>110.5</v>
      </c>
      <c r="Q3558" t="s">
        <v>8320</v>
      </c>
      <c r="R3558" t="s">
        <v>8321</v>
      </c>
      <c r="S3558" s="10">
        <f t="shared" si="332"/>
        <v>41808.441249999996</v>
      </c>
      <c r="T3558" s="10">
        <f t="shared" si="333"/>
        <v>41868.441249999996</v>
      </c>
      <c r="U3558" s="9">
        <f t="shared" si="334"/>
        <v>60</v>
      </c>
      <c r="V3558">
        <f>D3558*VLOOKUP(H3558,CURR,2)</f>
        <v>2816</v>
      </c>
      <c r="W3558">
        <f>E3558*VLOOKUP(H3558,CURR,2)</f>
        <v>2828.8</v>
      </c>
      <c r="X3558" s="11">
        <f t="shared" si="335"/>
        <v>1.0045454545454546</v>
      </c>
    </row>
    <row r="3559" spans="1:2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9">
        <f t="shared" si="331"/>
        <v>179.27598566308242</v>
      </c>
      <c r="Q3559" t="s">
        <v>8320</v>
      </c>
      <c r="R3559" t="s">
        <v>8321</v>
      </c>
      <c r="S3559" s="10">
        <f t="shared" si="332"/>
        <v>41730.068414351852</v>
      </c>
      <c r="T3559" s="10">
        <f t="shared" si="333"/>
        <v>41764.068414351852</v>
      </c>
      <c r="U3559" s="9">
        <f t="shared" si="334"/>
        <v>34</v>
      </c>
      <c r="V3559">
        <f>D3559*VLOOKUP(H3559,CURR,2)</f>
        <v>100000</v>
      </c>
      <c r="W3559">
        <f>E3559*VLOOKUP(H3559,CURR,2)</f>
        <v>100036</v>
      </c>
      <c r="X3559" s="11">
        <f t="shared" si="335"/>
        <v>1.0003599999999999</v>
      </c>
    </row>
    <row r="3560" spans="1:2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9">
        <f t="shared" si="331"/>
        <v>22.90909090909091</v>
      </c>
      <c r="Q3560" t="s">
        <v>8320</v>
      </c>
      <c r="R3560" t="s">
        <v>8321</v>
      </c>
      <c r="S3560" s="10">
        <f t="shared" si="332"/>
        <v>42139.608506944445</v>
      </c>
      <c r="T3560" s="10">
        <f t="shared" si="333"/>
        <v>42181.666666666664</v>
      </c>
      <c r="U3560" s="9">
        <f t="shared" si="334"/>
        <v>42</v>
      </c>
      <c r="V3560">
        <f>D3560*VLOOKUP(H3560,CURR,2)</f>
        <v>448</v>
      </c>
      <c r="W3560">
        <f>E3560*VLOOKUP(H3560,CURR,2)</f>
        <v>645.12</v>
      </c>
      <c r="X3560" s="11">
        <f t="shared" si="335"/>
        <v>1.44</v>
      </c>
    </row>
    <row r="3561" spans="1:2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9">
        <f t="shared" si="331"/>
        <v>43.125</v>
      </c>
      <c r="Q3561" t="s">
        <v>8320</v>
      </c>
      <c r="R3561" t="s">
        <v>8321</v>
      </c>
      <c r="S3561" s="10">
        <f t="shared" si="332"/>
        <v>42193.887824074067</v>
      </c>
      <c r="T3561" s="10">
        <f t="shared" si="333"/>
        <v>42216.165277777771</v>
      </c>
      <c r="U3561" s="9">
        <f t="shared" si="334"/>
        <v>22</v>
      </c>
      <c r="V3561">
        <f>D3561*VLOOKUP(H3561,CURR,2)</f>
        <v>720</v>
      </c>
      <c r="W3561">
        <f>E3561*VLOOKUP(H3561,CURR,2)</f>
        <v>745.19999999999993</v>
      </c>
      <c r="X3561" s="11">
        <f t="shared" si="335"/>
        <v>1.0349999999999999</v>
      </c>
    </row>
    <row r="3562" spans="1:2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9">
        <f t="shared" si="331"/>
        <v>46.891891891891895</v>
      </c>
      <c r="Q3562" t="s">
        <v>8320</v>
      </c>
      <c r="R3562" t="s">
        <v>8321</v>
      </c>
      <c r="S3562" s="10">
        <f t="shared" si="332"/>
        <v>42115.68131944444</v>
      </c>
      <c r="T3562" s="10">
        <f t="shared" si="333"/>
        <v>42150.906249999993</v>
      </c>
      <c r="U3562" s="9">
        <f t="shared" si="334"/>
        <v>35</v>
      </c>
      <c r="V3562">
        <f>D3562*VLOOKUP(H3562,CURR,2)</f>
        <v>2432</v>
      </c>
      <c r="W3562">
        <f>E3562*VLOOKUP(H3562,CURR,2)</f>
        <v>2637.2</v>
      </c>
      <c r="X3562" s="11">
        <f t="shared" si="335"/>
        <v>1.0843749999999999</v>
      </c>
    </row>
    <row r="3563" spans="1:2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9">
        <f t="shared" si="331"/>
        <v>47.407407407407405</v>
      </c>
      <c r="Q3563" t="s">
        <v>8320</v>
      </c>
      <c r="R3563" t="s">
        <v>8321</v>
      </c>
      <c r="S3563" s="10">
        <f t="shared" si="332"/>
        <v>42203.471967592595</v>
      </c>
      <c r="T3563" s="10">
        <f t="shared" si="333"/>
        <v>42221.566666666666</v>
      </c>
      <c r="U3563" s="9">
        <f t="shared" si="334"/>
        <v>18</v>
      </c>
      <c r="V3563">
        <f>D3563*VLOOKUP(H3563,CURR,2)</f>
        <v>2500</v>
      </c>
      <c r="W3563">
        <f>E3563*VLOOKUP(H3563,CURR,2)</f>
        <v>2560</v>
      </c>
      <c r="X3563" s="11">
        <f t="shared" si="335"/>
        <v>1.024</v>
      </c>
    </row>
    <row r="3564" spans="1:2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9">
        <f t="shared" si="331"/>
        <v>15.129032258064516</v>
      </c>
      <c r="Q3564" t="s">
        <v>8320</v>
      </c>
      <c r="R3564" t="s">
        <v>8321</v>
      </c>
      <c r="S3564" s="10">
        <f t="shared" si="332"/>
        <v>42433.553553240738</v>
      </c>
      <c r="T3564" s="10">
        <f t="shared" si="333"/>
        <v>42442.708333333336</v>
      </c>
      <c r="U3564" s="9">
        <f t="shared" si="334"/>
        <v>9</v>
      </c>
      <c r="V3564">
        <f>D3564*VLOOKUP(H3564,CURR,2)</f>
        <v>403.2</v>
      </c>
      <c r="W3564">
        <f>E3564*VLOOKUP(H3564,CURR,2)</f>
        <v>600.32000000000005</v>
      </c>
      <c r="X3564" s="11">
        <f t="shared" si="335"/>
        <v>1.4888888888888892</v>
      </c>
    </row>
    <row r="3565" spans="1:2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9">
        <f t="shared" si="331"/>
        <v>21.098000000000003</v>
      </c>
      <c r="Q3565" t="s">
        <v>8320</v>
      </c>
      <c r="R3565" t="s">
        <v>8321</v>
      </c>
      <c r="S3565" s="10">
        <f t="shared" si="332"/>
        <v>42555.46361111111</v>
      </c>
      <c r="T3565" s="10">
        <f t="shared" si="333"/>
        <v>42583.583333333336</v>
      </c>
      <c r="U3565" s="9">
        <f t="shared" si="334"/>
        <v>28</v>
      </c>
      <c r="V3565">
        <f>D3565*VLOOKUP(H3565,CURR,2)</f>
        <v>640</v>
      </c>
      <c r="W3565">
        <f>E3565*VLOOKUP(H3565,CURR,2)</f>
        <v>675.13600000000008</v>
      </c>
      <c r="X3565" s="11">
        <f t="shared" si="335"/>
        <v>1.0549000000000002</v>
      </c>
    </row>
    <row r="3566" spans="1:2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9">
        <f t="shared" si="331"/>
        <v>59.117647058823529</v>
      </c>
      <c r="Q3566" t="s">
        <v>8320</v>
      </c>
      <c r="R3566" t="s">
        <v>8321</v>
      </c>
      <c r="S3566" s="10">
        <f t="shared" si="332"/>
        <v>42236.414918981478</v>
      </c>
      <c r="T3566" s="10">
        <f t="shared" si="333"/>
        <v>42282.458333333336</v>
      </c>
      <c r="U3566" s="9">
        <f t="shared" si="334"/>
        <v>46</v>
      </c>
      <c r="V3566">
        <f>D3566*VLOOKUP(H3566,CURR,2)</f>
        <v>1280</v>
      </c>
      <c r="W3566">
        <f>E3566*VLOOKUP(H3566,CURR,2)</f>
        <v>1286.4000000000001</v>
      </c>
      <c r="X3566" s="11">
        <f t="shared" si="335"/>
        <v>1.0050000000000001</v>
      </c>
    </row>
    <row r="3567" spans="1:2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9">
        <f t="shared" si="331"/>
        <v>97.916666666666671</v>
      </c>
      <c r="Q3567" t="s">
        <v>8320</v>
      </c>
      <c r="R3567" t="s">
        <v>8321</v>
      </c>
      <c r="S3567" s="10">
        <f t="shared" si="332"/>
        <v>41974.534814814811</v>
      </c>
      <c r="T3567" s="10">
        <f t="shared" si="333"/>
        <v>42004.534814814811</v>
      </c>
      <c r="U3567" s="9">
        <f t="shared" si="334"/>
        <v>30</v>
      </c>
      <c r="V3567">
        <f>D3567*VLOOKUP(H3567,CURR,2)</f>
        <v>900</v>
      </c>
      <c r="W3567">
        <f>E3567*VLOOKUP(H3567,CURR,2)</f>
        <v>1175</v>
      </c>
      <c r="X3567" s="11">
        <f t="shared" si="335"/>
        <v>1.3055555555555556</v>
      </c>
    </row>
    <row r="3568" spans="1:2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9">
        <f t="shared" si="331"/>
        <v>55.131578947368418</v>
      </c>
      <c r="Q3568" t="s">
        <v>8320</v>
      </c>
      <c r="R3568" t="s">
        <v>8321</v>
      </c>
      <c r="S3568" s="10">
        <f t="shared" si="332"/>
        <v>41997.299571759257</v>
      </c>
      <c r="T3568" s="10">
        <f t="shared" si="333"/>
        <v>42027.299571759257</v>
      </c>
      <c r="U3568" s="9">
        <f t="shared" si="334"/>
        <v>30</v>
      </c>
      <c r="V3568">
        <f>D3568*VLOOKUP(H3568,CURR,2)</f>
        <v>2560</v>
      </c>
      <c r="W3568">
        <f>E3568*VLOOKUP(H3568,CURR,2)</f>
        <v>2681.6</v>
      </c>
      <c r="X3568" s="11">
        <f t="shared" si="335"/>
        <v>1.0474999999999999</v>
      </c>
    </row>
    <row r="3569" spans="1:2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9">
        <f t="shared" si="331"/>
        <v>26.536585365853657</v>
      </c>
      <c r="Q3569" t="s">
        <v>8320</v>
      </c>
      <c r="R3569" t="s">
        <v>8321</v>
      </c>
      <c r="S3569" s="10">
        <f t="shared" si="332"/>
        <v>42135.602361111109</v>
      </c>
      <c r="T3569" s="10">
        <f t="shared" si="333"/>
        <v>42165.602361111109</v>
      </c>
      <c r="U3569" s="9">
        <f t="shared" si="334"/>
        <v>30</v>
      </c>
      <c r="V3569">
        <f>D3569*VLOOKUP(H3569,CURR,2)</f>
        <v>1280</v>
      </c>
      <c r="W3569">
        <f>E3569*VLOOKUP(H3569,CURR,2)</f>
        <v>1392.64</v>
      </c>
      <c r="X3569" s="11">
        <f t="shared" si="335"/>
        <v>1.0880000000000001</v>
      </c>
    </row>
    <row r="3570" spans="1:2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9">
        <f t="shared" si="331"/>
        <v>58.421052631578945</v>
      </c>
      <c r="Q3570" t="s">
        <v>8320</v>
      </c>
      <c r="R3570" t="s">
        <v>8321</v>
      </c>
      <c r="S3570" s="10">
        <f t="shared" si="332"/>
        <v>41869.532337962963</v>
      </c>
      <c r="T3570" s="10">
        <f t="shared" si="333"/>
        <v>41899.532337962963</v>
      </c>
      <c r="U3570" s="9">
        <f t="shared" si="334"/>
        <v>30</v>
      </c>
      <c r="V3570">
        <f>D3570*VLOOKUP(H3570,CURR,2)</f>
        <v>1000</v>
      </c>
      <c r="W3570">
        <f>E3570*VLOOKUP(H3570,CURR,2)</f>
        <v>1110</v>
      </c>
      <c r="X3570" s="11">
        <f t="shared" si="335"/>
        <v>1.1100000000000001</v>
      </c>
    </row>
    <row r="3571" spans="1:2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9">
        <f t="shared" si="331"/>
        <v>122.53658536585365</v>
      </c>
      <c r="Q3571" t="s">
        <v>8320</v>
      </c>
      <c r="R3571" t="s">
        <v>8321</v>
      </c>
      <c r="S3571" s="10">
        <f t="shared" si="332"/>
        <v>41982.480277777773</v>
      </c>
      <c r="T3571" s="10">
        <f t="shared" si="333"/>
        <v>42012.480277777773</v>
      </c>
      <c r="U3571" s="9">
        <f t="shared" si="334"/>
        <v>30</v>
      </c>
      <c r="V3571">
        <f>D3571*VLOOKUP(H3571,CURR,2)</f>
        <v>5000</v>
      </c>
      <c r="W3571">
        <f>E3571*VLOOKUP(H3571,CURR,2)</f>
        <v>5024</v>
      </c>
      <c r="X3571" s="11">
        <f t="shared" si="335"/>
        <v>1.0047999999999999</v>
      </c>
    </row>
    <row r="3572" spans="1:2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9">
        <f t="shared" si="331"/>
        <v>87.961538461538467</v>
      </c>
      <c r="Q3572" t="s">
        <v>8320</v>
      </c>
      <c r="R3572" t="s">
        <v>8321</v>
      </c>
      <c r="S3572" s="10">
        <f t="shared" si="332"/>
        <v>41976.12364583333</v>
      </c>
      <c r="T3572" s="10">
        <f t="shared" si="333"/>
        <v>42004.083333333336</v>
      </c>
      <c r="U3572" s="9">
        <f t="shared" si="334"/>
        <v>27</v>
      </c>
      <c r="V3572">
        <f>D3572*VLOOKUP(H3572,CURR,2)</f>
        <v>2000</v>
      </c>
      <c r="W3572">
        <f>E3572*VLOOKUP(H3572,CURR,2)</f>
        <v>2287</v>
      </c>
      <c r="X3572" s="11">
        <f t="shared" si="335"/>
        <v>1.1435</v>
      </c>
    </row>
    <row r="3573" spans="1:2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9">
        <f t="shared" si="331"/>
        <v>73.239999999999995</v>
      </c>
      <c r="Q3573" t="s">
        <v>8320</v>
      </c>
      <c r="R3573" t="s">
        <v>8321</v>
      </c>
      <c r="S3573" s="10">
        <f t="shared" si="332"/>
        <v>41912.650613425925</v>
      </c>
      <c r="T3573" s="10">
        <f t="shared" si="333"/>
        <v>41942.650613425925</v>
      </c>
      <c r="U3573" s="9">
        <f t="shared" si="334"/>
        <v>30</v>
      </c>
      <c r="V3573">
        <f>D3573*VLOOKUP(H3573,CURR,2)</f>
        <v>1920</v>
      </c>
      <c r="W3573">
        <f>E3573*VLOOKUP(H3573,CURR,2)</f>
        <v>2343.6799999999998</v>
      </c>
      <c r="X3573" s="11">
        <f t="shared" si="335"/>
        <v>1.2206666666666666</v>
      </c>
    </row>
    <row r="3574" spans="1:2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9">
        <f t="shared" si="331"/>
        <v>55.555555555555557</v>
      </c>
      <c r="Q3574" t="s">
        <v>8320</v>
      </c>
      <c r="R3574" t="s">
        <v>8321</v>
      </c>
      <c r="S3574" s="10">
        <f t="shared" si="332"/>
        <v>42146.36206018518</v>
      </c>
      <c r="T3574" s="10">
        <f t="shared" si="333"/>
        <v>42176.36206018518</v>
      </c>
      <c r="U3574" s="9">
        <f t="shared" si="334"/>
        <v>30</v>
      </c>
      <c r="V3574">
        <f>D3574*VLOOKUP(H3574,CURR,2)</f>
        <v>640</v>
      </c>
      <c r="W3574">
        <f>E3574*VLOOKUP(H3574,CURR,2)</f>
        <v>640</v>
      </c>
      <c r="X3574" s="11">
        <f t="shared" si="335"/>
        <v>1</v>
      </c>
    </row>
    <row r="3575" spans="1:2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9">
        <f t="shared" si="331"/>
        <v>39.53846153846154</v>
      </c>
      <c r="Q3575" t="s">
        <v>8320</v>
      </c>
      <c r="R3575" t="s">
        <v>8321</v>
      </c>
      <c r="S3575" s="10">
        <f t="shared" si="332"/>
        <v>41921.167199074072</v>
      </c>
      <c r="T3575" s="10">
        <f t="shared" si="333"/>
        <v>41951.208865740737</v>
      </c>
      <c r="U3575" s="9">
        <f t="shared" si="334"/>
        <v>30</v>
      </c>
      <c r="V3575">
        <f>D3575*VLOOKUP(H3575,CURR,2)</f>
        <v>3840</v>
      </c>
      <c r="W3575">
        <f>E3575*VLOOKUP(H3575,CURR,2)</f>
        <v>3947.52</v>
      </c>
      <c r="X3575" s="11">
        <f t="shared" si="335"/>
        <v>1.028</v>
      </c>
    </row>
    <row r="3576" spans="1:2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9">
        <f t="shared" si="331"/>
        <v>136.77777777777777</v>
      </c>
      <c r="Q3576" t="s">
        <v>8320</v>
      </c>
      <c r="R3576" t="s">
        <v>8321</v>
      </c>
      <c r="S3576" s="10">
        <f t="shared" si="332"/>
        <v>41926.734351851854</v>
      </c>
      <c r="T3576" s="10">
        <f t="shared" si="333"/>
        <v>41956.776018518511</v>
      </c>
      <c r="U3576" s="9">
        <f t="shared" si="334"/>
        <v>30</v>
      </c>
      <c r="V3576">
        <f>D3576*VLOOKUP(H3576,CURR,2)</f>
        <v>5800</v>
      </c>
      <c r="W3576">
        <f>E3576*VLOOKUP(H3576,CURR,2)</f>
        <v>6155</v>
      </c>
      <c r="X3576" s="11">
        <f t="shared" si="335"/>
        <v>1.0612068965517241</v>
      </c>
    </row>
    <row r="3577" spans="1:2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9">
        <f t="shared" si="331"/>
        <v>99.343137254901961</v>
      </c>
      <c r="Q3577" t="s">
        <v>8320</v>
      </c>
      <c r="R3577" t="s">
        <v>8321</v>
      </c>
      <c r="S3577" s="10">
        <f t="shared" si="332"/>
        <v>42561.575543981475</v>
      </c>
      <c r="T3577" s="10">
        <f t="shared" si="333"/>
        <v>42592.957638888889</v>
      </c>
      <c r="U3577" s="9">
        <f t="shared" si="334"/>
        <v>31</v>
      </c>
      <c r="V3577">
        <f>D3577*VLOOKUP(H3577,CURR,2)</f>
        <v>10000</v>
      </c>
      <c r="W3577">
        <f>E3577*VLOOKUP(H3577,CURR,2)</f>
        <v>10133</v>
      </c>
      <c r="X3577" s="11">
        <f t="shared" si="335"/>
        <v>1.0133000000000001</v>
      </c>
    </row>
    <row r="3578" spans="1:2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9">
        <f t="shared" si="331"/>
        <v>20</v>
      </c>
      <c r="Q3578" t="s">
        <v>8320</v>
      </c>
      <c r="R3578" t="s">
        <v>8321</v>
      </c>
      <c r="S3578" s="10">
        <f t="shared" si="332"/>
        <v>42649.340902777774</v>
      </c>
      <c r="T3578" s="10">
        <f t="shared" si="333"/>
        <v>42709.382569444446</v>
      </c>
      <c r="U3578" s="9">
        <f t="shared" si="334"/>
        <v>60</v>
      </c>
      <c r="V3578">
        <f>D3578*VLOOKUP(H3578,CURR,2)</f>
        <v>100</v>
      </c>
      <c r="W3578">
        <f>E3578*VLOOKUP(H3578,CURR,2)</f>
        <v>100</v>
      </c>
      <c r="X3578" s="11">
        <f t="shared" si="335"/>
        <v>1</v>
      </c>
    </row>
    <row r="3579" spans="1:2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9">
        <f t="shared" si="331"/>
        <v>28.888888888888889</v>
      </c>
      <c r="Q3579" t="s">
        <v>8320</v>
      </c>
      <c r="R3579" t="s">
        <v>8321</v>
      </c>
      <c r="S3579" s="10">
        <f t="shared" si="332"/>
        <v>42093.578506944446</v>
      </c>
      <c r="T3579" s="10">
        <f t="shared" si="333"/>
        <v>42120.061111111114</v>
      </c>
      <c r="U3579" s="9">
        <f t="shared" si="334"/>
        <v>26</v>
      </c>
      <c r="V3579">
        <f>D3579*VLOOKUP(H3579,CURR,2)</f>
        <v>600</v>
      </c>
      <c r="W3579">
        <f>E3579*VLOOKUP(H3579,CURR,2)</f>
        <v>780</v>
      </c>
      <c r="X3579" s="11">
        <f t="shared" si="335"/>
        <v>1.3</v>
      </c>
    </row>
    <row r="3580" spans="1:2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9">
        <f t="shared" si="331"/>
        <v>40.545945945945945</v>
      </c>
      <c r="Q3580" t="s">
        <v>8320</v>
      </c>
      <c r="R3580" t="s">
        <v>8321</v>
      </c>
      <c r="S3580" s="10">
        <f t="shared" si="332"/>
        <v>42460.525196759256</v>
      </c>
      <c r="T3580" s="10">
        <f t="shared" si="333"/>
        <v>42490.525196759256</v>
      </c>
      <c r="U3580" s="9">
        <f t="shared" si="334"/>
        <v>30</v>
      </c>
      <c r="V3580">
        <f>D3580*VLOOKUP(H3580,CURR,2)</f>
        <v>1920</v>
      </c>
      <c r="W3580">
        <f>E3580*VLOOKUP(H3580,CURR,2)</f>
        <v>1920.2560000000001</v>
      </c>
      <c r="X3580" s="11">
        <f t="shared" si="335"/>
        <v>1.0001333333333333</v>
      </c>
    </row>
    <row r="3581" spans="1:2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9">
        <f t="shared" si="331"/>
        <v>35.714285714285715</v>
      </c>
      <c r="Q3581" t="s">
        <v>8320</v>
      </c>
      <c r="R3581" t="s">
        <v>8321</v>
      </c>
      <c r="S3581" s="10">
        <f t="shared" si="332"/>
        <v>42430.553888888891</v>
      </c>
      <c r="T3581" s="10">
        <f t="shared" si="333"/>
        <v>42460.51222222222</v>
      </c>
      <c r="U3581" s="9">
        <f t="shared" si="334"/>
        <v>29</v>
      </c>
      <c r="V3581">
        <f>D3581*VLOOKUP(H3581,CURR,2)</f>
        <v>640</v>
      </c>
      <c r="W3581">
        <f>E3581*VLOOKUP(H3581,CURR,2)</f>
        <v>640</v>
      </c>
      <c r="X3581" s="11">
        <f t="shared" si="335"/>
        <v>1</v>
      </c>
    </row>
    <row r="3582" spans="1:2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9">
        <f t="shared" si="331"/>
        <v>37.962962962962962</v>
      </c>
      <c r="Q3582" t="s">
        <v>8320</v>
      </c>
      <c r="R3582" t="s">
        <v>8321</v>
      </c>
      <c r="S3582" s="10">
        <f t="shared" si="332"/>
        <v>42025.967847222222</v>
      </c>
      <c r="T3582" s="10">
        <f t="shared" si="333"/>
        <v>42063.999305555553</v>
      </c>
      <c r="U3582" s="9">
        <f t="shared" si="334"/>
        <v>38</v>
      </c>
      <c r="V3582">
        <f>D3582*VLOOKUP(H3582,CURR,2)</f>
        <v>900</v>
      </c>
      <c r="W3582">
        <f>E3582*VLOOKUP(H3582,CURR,2)</f>
        <v>1025</v>
      </c>
      <c r="X3582" s="11">
        <f t="shared" si="335"/>
        <v>1.1388888888888888</v>
      </c>
    </row>
    <row r="3583" spans="1:2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9">
        <f t="shared" si="331"/>
        <v>33.333333333333336</v>
      </c>
      <c r="Q3583" t="s">
        <v>8320</v>
      </c>
      <c r="R3583" t="s">
        <v>8321</v>
      </c>
      <c r="S3583" s="10">
        <f t="shared" si="332"/>
        <v>41836.26284722222</v>
      </c>
      <c r="T3583" s="10">
        <f t="shared" si="333"/>
        <v>41850.26284722222</v>
      </c>
      <c r="U3583" s="9">
        <f t="shared" si="334"/>
        <v>14</v>
      </c>
      <c r="V3583">
        <f>D3583*VLOOKUP(H3583,CURR,2)</f>
        <v>1920</v>
      </c>
      <c r="W3583">
        <f>E3583*VLOOKUP(H3583,CURR,2)</f>
        <v>1920</v>
      </c>
      <c r="X3583" s="11">
        <f t="shared" si="335"/>
        <v>1</v>
      </c>
    </row>
    <row r="3584" spans="1:2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9">
        <f t="shared" si="331"/>
        <v>58.571428571428569</v>
      </c>
      <c r="Q3584" t="s">
        <v>8320</v>
      </c>
      <c r="R3584" t="s">
        <v>8321</v>
      </c>
      <c r="S3584" s="10">
        <f t="shared" si="332"/>
        <v>42450.887523148143</v>
      </c>
      <c r="T3584" s="10">
        <f t="shared" si="333"/>
        <v>42464.887523148143</v>
      </c>
      <c r="U3584" s="9">
        <f t="shared" si="334"/>
        <v>14</v>
      </c>
      <c r="V3584">
        <f>D3584*VLOOKUP(H3584,CURR,2)</f>
        <v>1000</v>
      </c>
      <c r="W3584">
        <f>E3584*VLOOKUP(H3584,CURR,2)</f>
        <v>2870</v>
      </c>
      <c r="X3584" s="11">
        <f t="shared" si="335"/>
        <v>2.87</v>
      </c>
    </row>
    <row r="3585" spans="1:2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9">
        <f t="shared" si="331"/>
        <v>135.625</v>
      </c>
      <c r="Q3585" t="s">
        <v>8320</v>
      </c>
      <c r="R3585" t="s">
        <v>8321</v>
      </c>
      <c r="S3585" s="10">
        <f t="shared" si="332"/>
        <v>42418.217650462961</v>
      </c>
      <c r="T3585" s="10">
        <f t="shared" si="333"/>
        <v>42478.175983796296</v>
      </c>
      <c r="U3585" s="9">
        <f t="shared" si="334"/>
        <v>59</v>
      </c>
      <c r="V3585">
        <f>D3585*VLOOKUP(H3585,CURR,2)</f>
        <v>3000</v>
      </c>
      <c r="W3585">
        <f>E3585*VLOOKUP(H3585,CURR,2)</f>
        <v>3255</v>
      </c>
      <c r="X3585" s="11">
        <f t="shared" si="335"/>
        <v>1.085</v>
      </c>
    </row>
    <row r="3586" spans="1:2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9">
        <f t="shared" si="331"/>
        <v>30.9375</v>
      </c>
      <c r="Q3586" t="s">
        <v>8320</v>
      </c>
      <c r="R3586" t="s">
        <v>8321</v>
      </c>
      <c r="S3586" s="10">
        <f t="shared" si="332"/>
        <v>42168.108148148145</v>
      </c>
      <c r="T3586" s="10">
        <f t="shared" si="333"/>
        <v>42198.108148148145</v>
      </c>
      <c r="U3586" s="9">
        <f t="shared" si="334"/>
        <v>30</v>
      </c>
      <c r="V3586">
        <f>D3586*VLOOKUP(H3586,CURR,2)</f>
        <v>3840</v>
      </c>
      <c r="W3586">
        <f>E3586*VLOOKUP(H3586,CURR,2)</f>
        <v>4435.2</v>
      </c>
      <c r="X3586" s="11">
        <f t="shared" si="335"/>
        <v>1.155</v>
      </c>
    </row>
    <row r="3587" spans="1:2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E3587/D3587*100</f>
        <v>119.11764705882352</v>
      </c>
      <c r="P3587" s="9">
        <f t="shared" ref="P3587:P3650" si="337">E3587/L3587</f>
        <v>176.08695652173913</v>
      </c>
      <c r="Q3587" t="s">
        <v>8320</v>
      </c>
      <c r="R3587" t="s">
        <v>8321</v>
      </c>
      <c r="S3587" s="10">
        <f t="shared" ref="S3587:S3650" si="338">(J3587/86400)+25569+(-5/24)</f>
        <v>41964.507986111108</v>
      </c>
      <c r="T3587" s="10">
        <f t="shared" ref="T3587:T3650" si="339">(I3587/86400)+25569+(-5/24)</f>
        <v>41994.507986111108</v>
      </c>
      <c r="U3587" s="9">
        <f t="shared" ref="U3587:U3650" si="340">INT(T3587-S3587)</f>
        <v>30</v>
      </c>
      <c r="V3587">
        <f>D3587*VLOOKUP(H3587,CURR,2)</f>
        <v>3400</v>
      </c>
      <c r="W3587">
        <f>E3587*VLOOKUP(H3587,CURR,2)</f>
        <v>4050</v>
      </c>
      <c r="X3587" s="11">
        <f t="shared" ref="X3587:X3650" si="341">W3587/V3587</f>
        <v>1.1911764705882353</v>
      </c>
    </row>
    <row r="3588" spans="1:2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9">
        <f t="shared" si="337"/>
        <v>151.9814814814815</v>
      </c>
      <c r="Q3588" t="s">
        <v>8320</v>
      </c>
      <c r="R3588" t="s">
        <v>8321</v>
      </c>
      <c r="S3588" s="10">
        <f t="shared" si="338"/>
        <v>42576.489236111105</v>
      </c>
      <c r="T3588" s="10">
        <f t="shared" si="339"/>
        <v>42636.489236111105</v>
      </c>
      <c r="U3588" s="9">
        <f t="shared" si="340"/>
        <v>60</v>
      </c>
      <c r="V3588">
        <f>D3588*VLOOKUP(H3588,CURR,2)</f>
        <v>7500</v>
      </c>
      <c r="W3588">
        <f>E3588*VLOOKUP(H3588,CURR,2)</f>
        <v>8207</v>
      </c>
      <c r="X3588" s="11">
        <f t="shared" si="341"/>
        <v>1.0942666666666667</v>
      </c>
    </row>
    <row r="3589" spans="1:2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9">
        <f t="shared" si="337"/>
        <v>22.607142857142858</v>
      </c>
      <c r="Q3589" t="s">
        <v>8320</v>
      </c>
      <c r="R3589" t="s">
        <v>8321</v>
      </c>
      <c r="S3589" s="10">
        <f t="shared" si="338"/>
        <v>42503.331643518519</v>
      </c>
      <c r="T3589" s="10">
        <f t="shared" si="339"/>
        <v>42548.583333333336</v>
      </c>
      <c r="U3589" s="9">
        <f t="shared" si="340"/>
        <v>45</v>
      </c>
      <c r="V3589">
        <f>D3589*VLOOKUP(H3589,CURR,2)</f>
        <v>640</v>
      </c>
      <c r="W3589">
        <f>E3589*VLOOKUP(H3589,CURR,2)</f>
        <v>810.24</v>
      </c>
      <c r="X3589" s="11">
        <f t="shared" si="341"/>
        <v>1.266</v>
      </c>
    </row>
    <row r="3590" spans="1:2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9">
        <f t="shared" si="337"/>
        <v>18.272727272727273</v>
      </c>
      <c r="Q3590" t="s">
        <v>8320</v>
      </c>
      <c r="R3590" t="s">
        <v>8321</v>
      </c>
      <c r="S3590" s="10">
        <f t="shared" si="338"/>
        <v>42101.620486111111</v>
      </c>
      <c r="T3590" s="10">
        <f t="shared" si="339"/>
        <v>42123.749999999993</v>
      </c>
      <c r="U3590" s="9">
        <f t="shared" si="340"/>
        <v>22</v>
      </c>
      <c r="V3590">
        <f>D3590*VLOOKUP(H3590,CURR,2)</f>
        <v>256</v>
      </c>
      <c r="W3590">
        <f>E3590*VLOOKUP(H3590,CURR,2)</f>
        <v>257.28000000000003</v>
      </c>
      <c r="X3590" s="11">
        <f t="shared" si="341"/>
        <v>1.0050000000000001</v>
      </c>
    </row>
    <row r="3591" spans="1:2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9">
        <f t="shared" si="337"/>
        <v>82.258064516129039</v>
      </c>
      <c r="Q3591" t="s">
        <v>8320</v>
      </c>
      <c r="R3591" t="s">
        <v>8321</v>
      </c>
      <c r="S3591" s="10">
        <f t="shared" si="338"/>
        <v>42125.439201388886</v>
      </c>
      <c r="T3591" s="10">
        <f t="shared" si="339"/>
        <v>42150.439201388886</v>
      </c>
      <c r="U3591" s="9">
        <f t="shared" si="340"/>
        <v>25</v>
      </c>
      <c r="V3591">
        <f>D3591*VLOOKUP(H3591,CURR,2)</f>
        <v>4000</v>
      </c>
      <c r="W3591">
        <f>E3591*VLOOKUP(H3591,CURR,2)</f>
        <v>5100</v>
      </c>
      <c r="X3591" s="11">
        <f t="shared" si="341"/>
        <v>1.2749999999999999</v>
      </c>
    </row>
    <row r="3592" spans="1:2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9">
        <f t="shared" si="337"/>
        <v>68.534246575342465</v>
      </c>
      <c r="Q3592" t="s">
        <v>8320</v>
      </c>
      <c r="R3592" t="s">
        <v>8321</v>
      </c>
      <c r="S3592" s="10">
        <f t="shared" si="338"/>
        <v>41902.125393518516</v>
      </c>
      <c r="T3592" s="10">
        <f t="shared" si="339"/>
        <v>41932.125393518516</v>
      </c>
      <c r="U3592" s="9">
        <f t="shared" si="340"/>
        <v>30</v>
      </c>
      <c r="V3592">
        <f>D3592*VLOOKUP(H3592,CURR,2)</f>
        <v>6400</v>
      </c>
      <c r="W3592">
        <f>E3592*VLOOKUP(H3592,CURR,2)</f>
        <v>6403.84</v>
      </c>
      <c r="X3592" s="11">
        <f t="shared" si="341"/>
        <v>1.0005999999999999</v>
      </c>
    </row>
    <row r="3593" spans="1:2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9">
        <f t="shared" si="337"/>
        <v>68.055555555555557</v>
      </c>
      <c r="Q3593" t="s">
        <v>8320</v>
      </c>
      <c r="R3593" t="s">
        <v>8321</v>
      </c>
      <c r="S3593" s="10">
        <f t="shared" si="338"/>
        <v>42003.74009259259</v>
      </c>
      <c r="T3593" s="10">
        <f t="shared" si="339"/>
        <v>42027.999305555553</v>
      </c>
      <c r="U3593" s="9">
        <f t="shared" si="340"/>
        <v>24</v>
      </c>
      <c r="V3593">
        <f>D3593*VLOOKUP(H3593,CURR,2)</f>
        <v>700</v>
      </c>
      <c r="W3593">
        <f>E3593*VLOOKUP(H3593,CURR,2)</f>
        <v>1225</v>
      </c>
      <c r="X3593" s="11">
        <f t="shared" si="341"/>
        <v>1.75</v>
      </c>
    </row>
    <row r="3594" spans="1:2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9">
        <f t="shared" si="337"/>
        <v>72.714285714285708</v>
      </c>
      <c r="Q3594" t="s">
        <v>8320</v>
      </c>
      <c r="R3594" t="s">
        <v>8321</v>
      </c>
      <c r="S3594" s="10">
        <f t="shared" si="338"/>
        <v>41988.621608796289</v>
      </c>
      <c r="T3594" s="10">
        <f t="shared" si="339"/>
        <v>42045.999305555553</v>
      </c>
      <c r="U3594" s="9">
        <f t="shared" si="340"/>
        <v>57</v>
      </c>
      <c r="V3594">
        <f>D3594*VLOOKUP(H3594,CURR,2)</f>
        <v>2000</v>
      </c>
      <c r="W3594">
        <f>E3594*VLOOKUP(H3594,CURR,2)</f>
        <v>2545</v>
      </c>
      <c r="X3594" s="11">
        <f t="shared" si="341"/>
        <v>1.2725</v>
      </c>
    </row>
    <row r="3595" spans="1:2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9">
        <f t="shared" si="337"/>
        <v>77.186046511627907</v>
      </c>
      <c r="Q3595" t="s">
        <v>8320</v>
      </c>
      <c r="R3595" t="s">
        <v>8321</v>
      </c>
      <c r="S3595" s="10">
        <f t="shared" si="338"/>
        <v>41974.690266203703</v>
      </c>
      <c r="T3595" s="10">
        <f t="shared" si="339"/>
        <v>42009.643055555549</v>
      </c>
      <c r="U3595" s="9">
        <f t="shared" si="340"/>
        <v>34</v>
      </c>
      <c r="V3595">
        <f>D3595*VLOOKUP(H3595,CURR,2)</f>
        <v>3000</v>
      </c>
      <c r="W3595">
        <f>E3595*VLOOKUP(H3595,CURR,2)</f>
        <v>3319</v>
      </c>
      <c r="X3595" s="11">
        <f t="shared" si="341"/>
        <v>1.1063333333333334</v>
      </c>
    </row>
    <row r="3596" spans="1:2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9">
        <f t="shared" si="337"/>
        <v>55.972222222222221</v>
      </c>
      <c r="Q3596" t="s">
        <v>8320</v>
      </c>
      <c r="R3596" t="s">
        <v>8321</v>
      </c>
      <c r="S3596" s="10">
        <f t="shared" si="338"/>
        <v>42591.858587962961</v>
      </c>
      <c r="T3596" s="10">
        <f t="shared" si="339"/>
        <v>42616.858587962961</v>
      </c>
      <c r="U3596" s="9">
        <f t="shared" si="340"/>
        <v>25</v>
      </c>
      <c r="V3596">
        <f>D3596*VLOOKUP(H3596,CURR,2)</f>
        <v>1600</v>
      </c>
      <c r="W3596">
        <f>E3596*VLOOKUP(H3596,CURR,2)</f>
        <v>2015</v>
      </c>
      <c r="X3596" s="11">
        <f t="shared" si="341"/>
        <v>1.2593749999999999</v>
      </c>
    </row>
    <row r="3597" spans="1:2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9">
        <f t="shared" si="337"/>
        <v>49.693548387096776</v>
      </c>
      <c r="Q3597" t="s">
        <v>8320</v>
      </c>
      <c r="R3597" t="s">
        <v>8321</v>
      </c>
      <c r="S3597" s="10">
        <f t="shared" si="338"/>
        <v>42049.800034722219</v>
      </c>
      <c r="T3597" s="10">
        <f t="shared" si="339"/>
        <v>42076.082638888889</v>
      </c>
      <c r="U3597" s="9">
        <f t="shared" si="340"/>
        <v>26</v>
      </c>
      <c r="V3597">
        <f>D3597*VLOOKUP(H3597,CURR,2)</f>
        <v>2600</v>
      </c>
      <c r="W3597">
        <f>E3597*VLOOKUP(H3597,CURR,2)</f>
        <v>3081</v>
      </c>
      <c r="X3597" s="11">
        <f t="shared" si="341"/>
        <v>1.1850000000000001</v>
      </c>
    </row>
    <row r="3598" spans="1:2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9">
        <f t="shared" si="337"/>
        <v>79</v>
      </c>
      <c r="Q3598" t="s">
        <v>8320</v>
      </c>
      <c r="R3598" t="s">
        <v>8321</v>
      </c>
      <c r="S3598" s="10">
        <f t="shared" si="338"/>
        <v>41856.506736111107</v>
      </c>
      <c r="T3598" s="10">
        <f t="shared" si="339"/>
        <v>41877.506736111107</v>
      </c>
      <c r="U3598" s="9">
        <f t="shared" si="340"/>
        <v>21</v>
      </c>
      <c r="V3598">
        <f>D3598*VLOOKUP(H3598,CURR,2)</f>
        <v>836</v>
      </c>
      <c r="W3598">
        <f>E3598*VLOOKUP(H3598,CURR,2)</f>
        <v>900.6</v>
      </c>
      <c r="X3598" s="11">
        <f t="shared" si="341"/>
        <v>1.0772727272727274</v>
      </c>
    </row>
    <row r="3599" spans="1:2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9">
        <f t="shared" si="337"/>
        <v>77.727272727272734</v>
      </c>
      <c r="Q3599" t="s">
        <v>8320</v>
      </c>
      <c r="R3599" t="s">
        <v>8321</v>
      </c>
      <c r="S3599" s="10">
        <f t="shared" si="338"/>
        <v>42417.377199074072</v>
      </c>
      <c r="T3599" s="10">
        <f t="shared" si="339"/>
        <v>42432.040972222218</v>
      </c>
      <c r="U3599" s="9">
        <f t="shared" si="340"/>
        <v>14</v>
      </c>
      <c r="V3599">
        <f>D3599*VLOOKUP(H3599,CURR,2)</f>
        <v>2500</v>
      </c>
      <c r="W3599">
        <f>E3599*VLOOKUP(H3599,CURR,2)</f>
        <v>2565</v>
      </c>
      <c r="X3599" s="11">
        <f t="shared" si="341"/>
        <v>1.026</v>
      </c>
    </row>
    <row r="3600" spans="1:2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9">
        <f t="shared" si="337"/>
        <v>40.777777777777779</v>
      </c>
      <c r="Q3600" t="s">
        <v>8320</v>
      </c>
      <c r="R3600" t="s">
        <v>8321</v>
      </c>
      <c r="S3600" s="10">
        <f t="shared" si="338"/>
        <v>41866.590532407405</v>
      </c>
      <c r="T3600" s="10">
        <f t="shared" si="339"/>
        <v>41884.999305555553</v>
      </c>
      <c r="U3600" s="9">
        <f t="shared" si="340"/>
        <v>18</v>
      </c>
      <c r="V3600">
        <f>D3600*VLOOKUP(H3600,CURR,2)</f>
        <v>1000</v>
      </c>
      <c r="W3600">
        <f>E3600*VLOOKUP(H3600,CURR,2)</f>
        <v>1101</v>
      </c>
      <c r="X3600" s="11">
        <f t="shared" si="341"/>
        <v>1.101</v>
      </c>
    </row>
    <row r="3601" spans="1:2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9">
        <f t="shared" si="337"/>
        <v>59.411764705882355</v>
      </c>
      <c r="Q3601" t="s">
        <v>8320</v>
      </c>
      <c r="R3601" t="s">
        <v>8321</v>
      </c>
      <c r="S3601" s="10">
        <f t="shared" si="338"/>
        <v>42220.586539351854</v>
      </c>
      <c r="T3601" s="10">
        <f t="shared" si="339"/>
        <v>42245.791666666664</v>
      </c>
      <c r="U3601" s="9">
        <f t="shared" si="340"/>
        <v>25</v>
      </c>
      <c r="V3601">
        <f>D3601*VLOOKUP(H3601,CURR,2)</f>
        <v>500</v>
      </c>
      <c r="W3601">
        <f>E3601*VLOOKUP(H3601,CURR,2)</f>
        <v>1010</v>
      </c>
      <c r="X3601" s="11">
        <f t="shared" si="341"/>
        <v>2.02</v>
      </c>
    </row>
    <row r="3602" spans="1:2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9">
        <f t="shared" si="337"/>
        <v>3.25</v>
      </c>
      <c r="Q3602" t="s">
        <v>8320</v>
      </c>
      <c r="R3602" t="s">
        <v>8321</v>
      </c>
      <c r="S3602" s="10">
        <f t="shared" si="338"/>
        <v>42628.640787037039</v>
      </c>
      <c r="T3602" s="10">
        <f t="shared" si="339"/>
        <v>42656.640787037039</v>
      </c>
      <c r="U3602" s="9">
        <f t="shared" si="340"/>
        <v>28</v>
      </c>
      <c r="V3602">
        <f>D3602*VLOOKUP(H3602,CURR,2)</f>
        <v>10</v>
      </c>
      <c r="W3602">
        <f>E3602*VLOOKUP(H3602,CURR,2)</f>
        <v>13</v>
      </c>
      <c r="X3602" s="11">
        <f t="shared" si="341"/>
        <v>1.3</v>
      </c>
    </row>
    <row r="3603" spans="1:2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9">
        <f t="shared" si="337"/>
        <v>39.377358490566039</v>
      </c>
      <c r="Q3603" t="s">
        <v>8320</v>
      </c>
      <c r="R3603" t="s">
        <v>8321</v>
      </c>
      <c r="S3603" s="10">
        <f t="shared" si="338"/>
        <v>41990.790300925924</v>
      </c>
      <c r="T3603" s="10">
        <f t="shared" si="339"/>
        <v>42020.790300925924</v>
      </c>
      <c r="U3603" s="9">
        <f t="shared" si="340"/>
        <v>30</v>
      </c>
      <c r="V3603">
        <f>D3603*VLOOKUP(H3603,CURR,2)</f>
        <v>2560</v>
      </c>
      <c r="W3603">
        <f>E3603*VLOOKUP(H3603,CURR,2)</f>
        <v>2671.36</v>
      </c>
      <c r="X3603" s="11">
        <f t="shared" si="341"/>
        <v>1.0435000000000001</v>
      </c>
    </row>
    <row r="3604" spans="1:2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9">
        <f t="shared" si="337"/>
        <v>81.673469387755105</v>
      </c>
      <c r="Q3604" t="s">
        <v>8320</v>
      </c>
      <c r="R3604" t="s">
        <v>8321</v>
      </c>
      <c r="S3604" s="10">
        <f t="shared" si="338"/>
        <v>42447.68609953703</v>
      </c>
      <c r="T3604" s="10">
        <f t="shared" si="339"/>
        <v>42507.68609953703</v>
      </c>
      <c r="U3604" s="9">
        <f t="shared" si="340"/>
        <v>60</v>
      </c>
      <c r="V3604">
        <f>D3604*VLOOKUP(H3604,CURR,2)</f>
        <v>4000</v>
      </c>
      <c r="W3604">
        <f>E3604*VLOOKUP(H3604,CURR,2)</f>
        <v>4002</v>
      </c>
      <c r="X3604" s="11">
        <f t="shared" si="341"/>
        <v>1.0004999999999999</v>
      </c>
    </row>
    <row r="3605" spans="1:2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9">
        <f t="shared" si="337"/>
        <v>44.912280701754383</v>
      </c>
      <c r="Q3605" t="s">
        <v>8320</v>
      </c>
      <c r="R3605" t="s">
        <v>8321</v>
      </c>
      <c r="S3605" s="10">
        <f t="shared" si="338"/>
        <v>42283.656018518515</v>
      </c>
      <c r="T3605" s="10">
        <f t="shared" si="339"/>
        <v>42313.697685185187</v>
      </c>
      <c r="U3605" s="9">
        <f t="shared" si="340"/>
        <v>30</v>
      </c>
      <c r="V3605">
        <f>D3605*VLOOKUP(H3605,CURR,2)</f>
        <v>1500</v>
      </c>
      <c r="W3605">
        <f>E3605*VLOOKUP(H3605,CURR,2)</f>
        <v>2560</v>
      </c>
      <c r="X3605" s="11">
        <f t="shared" si="341"/>
        <v>1.7066666666666668</v>
      </c>
    </row>
    <row r="3606" spans="1:2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9">
        <f t="shared" si="337"/>
        <v>49.05797101449275</v>
      </c>
      <c r="Q3606" t="s">
        <v>8320</v>
      </c>
      <c r="R3606" t="s">
        <v>8321</v>
      </c>
      <c r="S3606" s="10">
        <f t="shared" si="338"/>
        <v>42482.80736111111</v>
      </c>
      <c r="T3606" s="10">
        <f t="shared" si="339"/>
        <v>42489.082638888889</v>
      </c>
      <c r="U3606" s="9">
        <f t="shared" si="340"/>
        <v>6</v>
      </c>
      <c r="V3606">
        <f>D3606*VLOOKUP(H3606,CURR,2)</f>
        <v>3000</v>
      </c>
      <c r="W3606">
        <f>E3606*VLOOKUP(H3606,CURR,2)</f>
        <v>3385</v>
      </c>
      <c r="X3606" s="11">
        <f t="shared" si="341"/>
        <v>1.1283333333333334</v>
      </c>
    </row>
    <row r="3607" spans="1:2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9">
        <f t="shared" si="337"/>
        <v>30.666666666666668</v>
      </c>
      <c r="Q3607" t="s">
        <v>8320</v>
      </c>
      <c r="R3607" t="s">
        <v>8321</v>
      </c>
      <c r="S3607" s="10">
        <f t="shared" si="338"/>
        <v>42383.584791666661</v>
      </c>
      <c r="T3607" s="10">
        <f t="shared" si="339"/>
        <v>42413.584791666661</v>
      </c>
      <c r="U3607" s="9">
        <f t="shared" si="340"/>
        <v>30</v>
      </c>
      <c r="V3607">
        <f>D3607*VLOOKUP(H3607,CURR,2)</f>
        <v>320</v>
      </c>
      <c r="W3607">
        <f>E3607*VLOOKUP(H3607,CURR,2)</f>
        <v>588.80000000000007</v>
      </c>
      <c r="X3607" s="11">
        <f t="shared" si="341"/>
        <v>1.8400000000000003</v>
      </c>
    </row>
    <row r="3608" spans="1:2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9">
        <f t="shared" si="337"/>
        <v>61.0625</v>
      </c>
      <c r="Q3608" t="s">
        <v>8320</v>
      </c>
      <c r="R3608" t="s">
        <v>8321</v>
      </c>
      <c r="S3608" s="10">
        <f t="shared" si="338"/>
        <v>42566.396493055552</v>
      </c>
      <c r="T3608" s="10">
        <f t="shared" si="339"/>
        <v>42596.396493055552</v>
      </c>
      <c r="U3608" s="9">
        <f t="shared" si="340"/>
        <v>30</v>
      </c>
      <c r="V3608">
        <f>D3608*VLOOKUP(H3608,CURR,2)</f>
        <v>3840</v>
      </c>
      <c r="W3608">
        <f>E3608*VLOOKUP(H3608,CURR,2)</f>
        <v>5002.24</v>
      </c>
      <c r="X3608" s="11">
        <f t="shared" si="341"/>
        <v>1.3026666666666666</v>
      </c>
    </row>
    <row r="3609" spans="1:2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9">
        <f t="shared" si="337"/>
        <v>29</v>
      </c>
      <c r="Q3609" t="s">
        <v>8320</v>
      </c>
      <c r="R3609" t="s">
        <v>8321</v>
      </c>
      <c r="S3609" s="10">
        <f t="shared" si="338"/>
        <v>42338.755578703705</v>
      </c>
      <c r="T3609" s="10">
        <f t="shared" si="339"/>
        <v>42352.791666666664</v>
      </c>
      <c r="U3609" s="9">
        <f t="shared" si="340"/>
        <v>14</v>
      </c>
      <c r="V3609">
        <f>D3609*VLOOKUP(H3609,CURR,2)</f>
        <v>704</v>
      </c>
      <c r="W3609">
        <f>E3609*VLOOKUP(H3609,CURR,2)</f>
        <v>742.4</v>
      </c>
      <c r="X3609" s="11">
        <f t="shared" si="341"/>
        <v>1.0545454545454545</v>
      </c>
    </row>
    <row r="3610" spans="1:2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9">
        <f t="shared" si="337"/>
        <v>29.62962962962963</v>
      </c>
      <c r="Q3610" t="s">
        <v>8320</v>
      </c>
      <c r="R3610" t="s">
        <v>8321</v>
      </c>
      <c r="S3610" s="10">
        <f t="shared" si="338"/>
        <v>42506.501041666663</v>
      </c>
      <c r="T3610" s="10">
        <f t="shared" si="339"/>
        <v>42538.374999999993</v>
      </c>
      <c r="U3610" s="9">
        <f t="shared" si="340"/>
        <v>31</v>
      </c>
      <c r="V3610">
        <f>D3610*VLOOKUP(H3610,CURR,2)</f>
        <v>1024</v>
      </c>
      <c r="W3610">
        <f>E3610*VLOOKUP(H3610,CURR,2)</f>
        <v>1024</v>
      </c>
      <c r="X3610" s="11">
        <f t="shared" si="341"/>
        <v>1</v>
      </c>
    </row>
    <row r="3611" spans="1:2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9">
        <f t="shared" si="337"/>
        <v>143.0952380952381</v>
      </c>
      <c r="Q3611" t="s">
        <v>8320</v>
      </c>
      <c r="R3611" t="s">
        <v>8321</v>
      </c>
      <c r="S3611" s="10">
        <f t="shared" si="338"/>
        <v>42429.783391203702</v>
      </c>
      <c r="T3611" s="10">
        <f t="shared" si="339"/>
        <v>42459.741724537038</v>
      </c>
      <c r="U3611" s="9">
        <f t="shared" si="340"/>
        <v>29</v>
      </c>
      <c r="V3611">
        <f>D3611*VLOOKUP(H3611,CURR,2)</f>
        <v>2508.8000000000002</v>
      </c>
      <c r="W3611">
        <f>E3611*VLOOKUP(H3611,CURR,2)</f>
        <v>3846.4</v>
      </c>
      <c r="X3611" s="11">
        <f t="shared" si="341"/>
        <v>1.5331632653061225</v>
      </c>
    </row>
    <row r="3612" spans="1:2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9">
        <f t="shared" si="337"/>
        <v>52.354838709677416</v>
      </c>
      <c r="Q3612" t="s">
        <v>8320</v>
      </c>
      <c r="R3612" t="s">
        <v>8321</v>
      </c>
      <c r="S3612" s="10">
        <f t="shared" si="338"/>
        <v>42203.22379629629</v>
      </c>
      <c r="T3612" s="10">
        <f t="shared" si="339"/>
        <v>42233.22379629629</v>
      </c>
      <c r="U3612" s="9">
        <f t="shared" si="340"/>
        <v>30</v>
      </c>
      <c r="V3612">
        <f>D3612*VLOOKUP(H3612,CURR,2)</f>
        <v>1280</v>
      </c>
      <c r="W3612">
        <f>E3612*VLOOKUP(H3612,CURR,2)</f>
        <v>2077.44</v>
      </c>
      <c r="X3612" s="11">
        <f t="shared" si="341"/>
        <v>1.623</v>
      </c>
    </row>
    <row r="3613" spans="1:2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9">
        <f t="shared" si="337"/>
        <v>66.666666666666671</v>
      </c>
      <c r="Q3613" t="s">
        <v>8320</v>
      </c>
      <c r="R3613" t="s">
        <v>8321</v>
      </c>
      <c r="S3613" s="10">
        <f t="shared" si="338"/>
        <v>42072.162048611113</v>
      </c>
      <c r="T3613" s="10">
        <f t="shared" si="339"/>
        <v>42102.162048611113</v>
      </c>
      <c r="U3613" s="9">
        <f t="shared" si="340"/>
        <v>30</v>
      </c>
      <c r="V3613">
        <f>D3613*VLOOKUP(H3613,CURR,2)</f>
        <v>3200</v>
      </c>
      <c r="W3613">
        <f>E3613*VLOOKUP(H3613,CURR,2)</f>
        <v>4352</v>
      </c>
      <c r="X3613" s="11">
        <f t="shared" si="341"/>
        <v>1.36</v>
      </c>
    </row>
    <row r="3614" spans="1:2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9">
        <f t="shared" si="337"/>
        <v>126.66666666666667</v>
      </c>
      <c r="Q3614" t="s">
        <v>8320</v>
      </c>
      <c r="R3614" t="s">
        <v>8321</v>
      </c>
      <c r="S3614" s="10">
        <f t="shared" si="338"/>
        <v>41789.518645833326</v>
      </c>
      <c r="T3614" s="10">
        <f t="shared" si="339"/>
        <v>41799.518645833326</v>
      </c>
      <c r="U3614" s="9">
        <f t="shared" si="340"/>
        <v>10</v>
      </c>
      <c r="V3614">
        <f>D3614*VLOOKUP(H3614,CURR,2)</f>
        <v>3800</v>
      </c>
      <c r="W3614">
        <f>E3614*VLOOKUP(H3614,CURR,2)</f>
        <v>5487.2</v>
      </c>
      <c r="X3614" s="11">
        <f t="shared" si="341"/>
        <v>1.444</v>
      </c>
    </row>
    <row r="3615" spans="1:2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9">
        <f t="shared" si="337"/>
        <v>62.5</v>
      </c>
      <c r="Q3615" t="s">
        <v>8320</v>
      </c>
      <c r="R3615" t="s">
        <v>8321</v>
      </c>
      <c r="S3615" s="10">
        <f t="shared" si="338"/>
        <v>41788.381643518514</v>
      </c>
      <c r="T3615" s="10">
        <f t="shared" si="339"/>
        <v>41818.381643518514</v>
      </c>
      <c r="U3615" s="9">
        <f t="shared" si="340"/>
        <v>30</v>
      </c>
      <c r="V3615">
        <f>D3615*VLOOKUP(H3615,CURR,2)</f>
        <v>1250</v>
      </c>
      <c r="W3615">
        <f>E3615*VLOOKUP(H3615,CURR,2)</f>
        <v>1250</v>
      </c>
      <c r="X3615" s="11">
        <f t="shared" si="341"/>
        <v>1</v>
      </c>
    </row>
    <row r="3616" spans="1:2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9">
        <f t="shared" si="337"/>
        <v>35.492957746478872</v>
      </c>
      <c r="Q3616" t="s">
        <v>8320</v>
      </c>
      <c r="R3616" t="s">
        <v>8321</v>
      </c>
      <c r="S3616" s="10">
        <f t="shared" si="338"/>
        <v>42143.833518518521</v>
      </c>
      <c r="T3616" s="10">
        <f t="shared" si="339"/>
        <v>42173.833518518521</v>
      </c>
      <c r="U3616" s="9">
        <f t="shared" si="340"/>
        <v>30</v>
      </c>
      <c r="V3616">
        <f>D3616*VLOOKUP(H3616,CURR,2)</f>
        <v>2500</v>
      </c>
      <c r="W3616">
        <f>E3616*VLOOKUP(H3616,CURR,2)</f>
        <v>2520</v>
      </c>
      <c r="X3616" s="11">
        <f t="shared" si="341"/>
        <v>1.008</v>
      </c>
    </row>
    <row r="3617" spans="1:2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9">
        <f t="shared" si="337"/>
        <v>37.083333333333336</v>
      </c>
      <c r="Q3617" t="s">
        <v>8320</v>
      </c>
      <c r="R3617" t="s">
        <v>8321</v>
      </c>
      <c r="S3617" s="10">
        <f t="shared" si="338"/>
        <v>42318.385370370372</v>
      </c>
      <c r="T3617" s="10">
        <f t="shared" si="339"/>
        <v>42348.385370370372</v>
      </c>
      <c r="U3617" s="9">
        <f t="shared" si="340"/>
        <v>30</v>
      </c>
      <c r="V3617">
        <f>D3617*VLOOKUP(H3617,CURR,2)</f>
        <v>3200</v>
      </c>
      <c r="W3617">
        <f>E3617*VLOOKUP(H3617,CURR,2)</f>
        <v>3417.6</v>
      </c>
      <c r="X3617" s="11">
        <f t="shared" si="341"/>
        <v>1.0680000000000001</v>
      </c>
    </row>
    <row r="3618" spans="1:2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9">
        <f t="shared" si="337"/>
        <v>69.333333333333329</v>
      </c>
      <c r="Q3618" t="s">
        <v>8320</v>
      </c>
      <c r="R3618" t="s">
        <v>8321</v>
      </c>
      <c r="S3618" s="10">
        <f t="shared" si="338"/>
        <v>42052.741481481477</v>
      </c>
      <c r="T3618" s="10">
        <f t="shared" si="339"/>
        <v>42082.699814814812</v>
      </c>
      <c r="U3618" s="9">
        <f t="shared" si="340"/>
        <v>29</v>
      </c>
      <c r="V3618">
        <f>D3618*VLOOKUP(H3618,CURR,2)</f>
        <v>3200</v>
      </c>
      <c r="W3618">
        <f>E3618*VLOOKUP(H3618,CURR,2)</f>
        <v>3993.6</v>
      </c>
      <c r="X3618" s="11">
        <f t="shared" si="341"/>
        <v>1.248</v>
      </c>
    </row>
    <row r="3619" spans="1:2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9">
        <f t="shared" si="337"/>
        <v>17.254901960784313</v>
      </c>
      <c r="Q3619" t="s">
        <v>8320</v>
      </c>
      <c r="R3619" t="s">
        <v>8321</v>
      </c>
      <c r="S3619" s="10">
        <f t="shared" si="338"/>
        <v>42779.401956018519</v>
      </c>
      <c r="T3619" s="10">
        <f t="shared" si="339"/>
        <v>42793.791666666664</v>
      </c>
      <c r="U3619" s="9">
        <f t="shared" si="340"/>
        <v>14</v>
      </c>
      <c r="V3619">
        <f>D3619*VLOOKUP(H3619,CURR,2)</f>
        <v>947.2</v>
      </c>
      <c r="W3619">
        <f>E3619*VLOOKUP(H3619,CURR,2)</f>
        <v>1126.4000000000001</v>
      </c>
      <c r="X3619" s="11">
        <f t="shared" si="341"/>
        <v>1.1891891891891893</v>
      </c>
    </row>
    <row r="3620" spans="1:2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9">
        <f t="shared" si="337"/>
        <v>36.071428571428569</v>
      </c>
      <c r="Q3620" t="s">
        <v>8320</v>
      </c>
      <c r="R3620" t="s">
        <v>8321</v>
      </c>
      <c r="S3620" s="10">
        <f t="shared" si="338"/>
        <v>42128.419560185182</v>
      </c>
      <c r="T3620" s="10">
        <f t="shared" si="339"/>
        <v>42158.419560185182</v>
      </c>
      <c r="U3620" s="9">
        <f t="shared" si="340"/>
        <v>30</v>
      </c>
      <c r="V3620">
        <f>D3620*VLOOKUP(H3620,CURR,2)</f>
        <v>2560</v>
      </c>
      <c r="W3620">
        <f>E3620*VLOOKUP(H3620,CURR,2)</f>
        <v>2585.6</v>
      </c>
      <c r="X3620" s="11">
        <f t="shared" si="341"/>
        <v>1.01</v>
      </c>
    </row>
    <row r="3621" spans="1:2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9">
        <f t="shared" si="337"/>
        <v>66.470588235294116</v>
      </c>
      <c r="Q3621" t="s">
        <v>8320</v>
      </c>
      <c r="R3621" t="s">
        <v>8321</v>
      </c>
      <c r="S3621" s="10">
        <f t="shared" si="338"/>
        <v>42660.923912037033</v>
      </c>
      <c r="T3621" s="10">
        <f t="shared" si="339"/>
        <v>42693.708333333336</v>
      </c>
      <c r="U3621" s="9">
        <f t="shared" si="340"/>
        <v>32</v>
      </c>
      <c r="V3621">
        <f>D3621*VLOOKUP(H3621,CURR,2)</f>
        <v>1000</v>
      </c>
      <c r="W3621">
        <f>E3621*VLOOKUP(H3621,CURR,2)</f>
        <v>1130</v>
      </c>
      <c r="X3621" s="11">
        <f t="shared" si="341"/>
        <v>1.1299999999999999</v>
      </c>
    </row>
    <row r="3622" spans="1:2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9">
        <f t="shared" si="337"/>
        <v>56.065989847715734</v>
      </c>
      <c r="Q3622" t="s">
        <v>8320</v>
      </c>
      <c r="R3622" t="s">
        <v>8321</v>
      </c>
      <c r="S3622" s="10">
        <f t="shared" si="338"/>
        <v>42037.72987268518</v>
      </c>
      <c r="T3622" s="10">
        <f t="shared" si="339"/>
        <v>42067.958333333336</v>
      </c>
      <c r="U3622" s="9">
        <f t="shared" si="340"/>
        <v>30</v>
      </c>
      <c r="V3622">
        <f>D3622*VLOOKUP(H3622,CURR,2)</f>
        <v>10500</v>
      </c>
      <c r="W3622">
        <f>E3622*VLOOKUP(H3622,CURR,2)</f>
        <v>11045</v>
      </c>
      <c r="X3622" s="11">
        <f t="shared" si="341"/>
        <v>1.0519047619047619</v>
      </c>
    </row>
    <row r="3623" spans="1:2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9">
        <f t="shared" si="337"/>
        <v>47.028571428571432</v>
      </c>
      <c r="Q3623" t="s">
        <v>8320</v>
      </c>
      <c r="R3623" t="s">
        <v>8321</v>
      </c>
      <c r="S3623" s="10">
        <f t="shared" si="338"/>
        <v>42619.727361111109</v>
      </c>
      <c r="T3623" s="10">
        <f t="shared" si="339"/>
        <v>42643.666666666664</v>
      </c>
      <c r="U3623" s="9">
        <f t="shared" si="340"/>
        <v>23</v>
      </c>
      <c r="V3623">
        <f>D3623*VLOOKUP(H3623,CURR,2)</f>
        <v>3000</v>
      </c>
      <c r="W3623">
        <f>E3623*VLOOKUP(H3623,CURR,2)</f>
        <v>3292</v>
      </c>
      <c r="X3623" s="11">
        <f t="shared" si="341"/>
        <v>1.0973333333333333</v>
      </c>
    </row>
    <row r="3624" spans="1:2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9">
        <f t="shared" si="337"/>
        <v>47.666190476190479</v>
      </c>
      <c r="Q3624" t="s">
        <v>8320</v>
      </c>
      <c r="R3624" t="s">
        <v>8321</v>
      </c>
      <c r="S3624" s="10">
        <f t="shared" si="338"/>
        <v>41877.013553240737</v>
      </c>
      <c r="T3624" s="10">
        <f t="shared" si="339"/>
        <v>41909.932638888888</v>
      </c>
      <c r="U3624" s="9">
        <f t="shared" si="340"/>
        <v>32</v>
      </c>
      <c r="V3624">
        <f>D3624*VLOOKUP(H3624,CURR,2)</f>
        <v>1000</v>
      </c>
      <c r="W3624">
        <f>E3624*VLOOKUP(H3624,CURR,2)</f>
        <v>1000.99</v>
      </c>
      <c r="X3624" s="11">
        <f t="shared" si="341"/>
        <v>1.00099</v>
      </c>
    </row>
    <row r="3625" spans="1:2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9">
        <f t="shared" si="337"/>
        <v>88.235294117647058</v>
      </c>
      <c r="Q3625" t="s">
        <v>8320</v>
      </c>
      <c r="R3625" t="s">
        <v>8321</v>
      </c>
      <c r="S3625" s="10">
        <f t="shared" si="338"/>
        <v>41828.528587962959</v>
      </c>
      <c r="T3625" s="10">
        <f t="shared" si="339"/>
        <v>41846.083333333328</v>
      </c>
      <c r="U3625" s="9">
        <f t="shared" si="340"/>
        <v>17</v>
      </c>
      <c r="V3625">
        <f>D3625*VLOOKUP(H3625,CURR,2)</f>
        <v>2500</v>
      </c>
      <c r="W3625">
        <f>E3625*VLOOKUP(H3625,CURR,2)</f>
        <v>3000</v>
      </c>
      <c r="X3625" s="11">
        <f t="shared" si="341"/>
        <v>1.2</v>
      </c>
    </row>
    <row r="3626" spans="1:2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9">
        <f t="shared" si="337"/>
        <v>80.717948717948715</v>
      </c>
      <c r="Q3626" t="s">
        <v>8320</v>
      </c>
      <c r="R3626" t="s">
        <v>8321</v>
      </c>
      <c r="S3626" s="10">
        <f t="shared" si="338"/>
        <v>42545.56585648148</v>
      </c>
      <c r="T3626" s="10">
        <f t="shared" si="339"/>
        <v>42605.56585648148</v>
      </c>
      <c r="U3626" s="9">
        <f t="shared" si="340"/>
        <v>60</v>
      </c>
      <c r="V3626">
        <f>D3626*VLOOKUP(H3626,CURR,2)</f>
        <v>3000</v>
      </c>
      <c r="W3626">
        <f>E3626*VLOOKUP(H3626,CURR,2)</f>
        <v>3148</v>
      </c>
      <c r="X3626" s="11">
        <f t="shared" si="341"/>
        <v>1.0493333333333332</v>
      </c>
    </row>
    <row r="3627" spans="1:2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9">
        <f t="shared" si="337"/>
        <v>39.487179487179489</v>
      </c>
      <c r="Q3627" t="s">
        <v>8320</v>
      </c>
      <c r="R3627" t="s">
        <v>8321</v>
      </c>
      <c r="S3627" s="10">
        <f t="shared" si="338"/>
        <v>42157.444178240738</v>
      </c>
      <c r="T3627" s="10">
        <f t="shared" si="339"/>
        <v>42187.444178240738</v>
      </c>
      <c r="U3627" s="9">
        <f t="shared" si="340"/>
        <v>30</v>
      </c>
      <c r="V3627">
        <f>D3627*VLOOKUP(H3627,CURR,2)</f>
        <v>3840</v>
      </c>
      <c r="W3627">
        <f>E3627*VLOOKUP(H3627,CURR,2)</f>
        <v>3942.4</v>
      </c>
      <c r="X3627" s="11">
        <f t="shared" si="341"/>
        <v>1.0266666666666666</v>
      </c>
    </row>
    <row r="3628" spans="1:2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9">
        <f t="shared" si="337"/>
        <v>84.854166666666671</v>
      </c>
      <c r="Q3628" t="s">
        <v>8320</v>
      </c>
      <c r="R3628" t="s">
        <v>8321</v>
      </c>
      <c r="S3628" s="10">
        <f t="shared" si="338"/>
        <v>41846.458993055552</v>
      </c>
      <c r="T3628" s="10">
        <f t="shared" si="339"/>
        <v>41867.458993055552</v>
      </c>
      <c r="U3628" s="9">
        <f t="shared" si="340"/>
        <v>21</v>
      </c>
      <c r="V3628">
        <f>D3628*VLOOKUP(H3628,CURR,2)</f>
        <v>5120</v>
      </c>
      <c r="W3628">
        <f>E3628*VLOOKUP(H3628,CURR,2)</f>
        <v>5213.4400000000005</v>
      </c>
      <c r="X3628" s="11">
        <f t="shared" si="341"/>
        <v>1.0182500000000001</v>
      </c>
    </row>
    <row r="3629" spans="1:2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9">
        <f t="shared" si="337"/>
        <v>68.965517241379317</v>
      </c>
      <c r="Q3629" t="s">
        <v>8320</v>
      </c>
      <c r="R3629" t="s">
        <v>8321</v>
      </c>
      <c r="S3629" s="10">
        <f t="shared" si="338"/>
        <v>42460.533414351848</v>
      </c>
      <c r="T3629" s="10">
        <f t="shared" si="339"/>
        <v>42510.957638888889</v>
      </c>
      <c r="U3629" s="9">
        <f t="shared" si="340"/>
        <v>50</v>
      </c>
      <c r="V3629">
        <f>D3629*VLOOKUP(H3629,CURR,2)</f>
        <v>2000</v>
      </c>
      <c r="W3629">
        <f>E3629*VLOOKUP(H3629,CURR,2)</f>
        <v>2000</v>
      </c>
      <c r="X3629" s="11">
        <f t="shared" si="341"/>
        <v>1</v>
      </c>
    </row>
    <row r="3630" spans="1:2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 t="e">
        <f t="shared" si="337"/>
        <v>#DIV/0!</v>
      </c>
      <c r="Q3630" t="s">
        <v>8320</v>
      </c>
      <c r="R3630" t="s">
        <v>8362</v>
      </c>
      <c r="S3630" s="10">
        <f t="shared" si="338"/>
        <v>42291.6249537037</v>
      </c>
      <c r="T3630" s="10">
        <f t="shared" si="339"/>
        <v>42351.666620370372</v>
      </c>
      <c r="U3630" s="9">
        <f t="shared" si="340"/>
        <v>60</v>
      </c>
      <c r="V3630">
        <f>D3630*VLOOKUP(H3630,CURR,2)</f>
        <v>100000</v>
      </c>
      <c r="W3630">
        <f>E3630*VLOOKUP(H3630,CURR,2)</f>
        <v>0</v>
      </c>
      <c r="X3630" s="11">
        <f t="shared" si="341"/>
        <v>0</v>
      </c>
    </row>
    <row r="3631" spans="1:2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9">
        <f t="shared" si="337"/>
        <v>1</v>
      </c>
      <c r="Q3631" t="s">
        <v>8320</v>
      </c>
      <c r="R3631" t="s">
        <v>8362</v>
      </c>
      <c r="S3631" s="10">
        <f t="shared" si="338"/>
        <v>42436.886157407404</v>
      </c>
      <c r="T3631" s="10">
        <f t="shared" si="339"/>
        <v>42495.499999999993</v>
      </c>
      <c r="U3631" s="9">
        <f t="shared" si="340"/>
        <v>58</v>
      </c>
      <c r="V3631">
        <f>D3631*VLOOKUP(H3631,CURR,2)</f>
        <v>1000000</v>
      </c>
      <c r="W3631">
        <f>E3631*VLOOKUP(H3631,CURR,2)</f>
        <v>2</v>
      </c>
      <c r="X3631" s="11">
        <f t="shared" si="341"/>
        <v>1.9999999999999999E-6</v>
      </c>
    </row>
    <row r="3632" spans="1:2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9">
        <f t="shared" si="337"/>
        <v>1</v>
      </c>
      <c r="Q3632" t="s">
        <v>8320</v>
      </c>
      <c r="R3632" t="s">
        <v>8362</v>
      </c>
      <c r="S3632" s="10">
        <f t="shared" si="338"/>
        <v>41942.638773148145</v>
      </c>
      <c r="T3632" s="10">
        <f t="shared" si="339"/>
        <v>41972.680439814816</v>
      </c>
      <c r="U3632" s="9">
        <f t="shared" si="340"/>
        <v>30</v>
      </c>
      <c r="V3632">
        <f>D3632*VLOOKUP(H3632,CURR,2)</f>
        <v>3840</v>
      </c>
      <c r="W3632">
        <f>E3632*VLOOKUP(H3632,CURR,2)</f>
        <v>1.28</v>
      </c>
      <c r="X3632" s="11">
        <f t="shared" si="341"/>
        <v>3.3333333333333332E-4</v>
      </c>
    </row>
    <row r="3633" spans="1:2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9">
        <f t="shared" si="337"/>
        <v>147.88135593220338</v>
      </c>
      <c r="Q3633" t="s">
        <v>8320</v>
      </c>
      <c r="R3633" t="s">
        <v>8362</v>
      </c>
      <c r="S3633" s="10">
        <f t="shared" si="338"/>
        <v>41880.54510416666</v>
      </c>
      <c r="T3633" s="10">
        <f t="shared" si="339"/>
        <v>41904.957638888889</v>
      </c>
      <c r="U3633" s="9">
        <f t="shared" si="340"/>
        <v>24</v>
      </c>
      <c r="V3633">
        <f>D3633*VLOOKUP(H3633,CURR,2)</f>
        <v>17100</v>
      </c>
      <c r="W3633">
        <f>E3633*VLOOKUP(H3633,CURR,2)</f>
        <v>8725</v>
      </c>
      <c r="X3633" s="11">
        <f t="shared" si="341"/>
        <v>0.51023391812865493</v>
      </c>
    </row>
    <row r="3634" spans="1:2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9">
        <f t="shared" si="337"/>
        <v>100</v>
      </c>
      <c r="Q3634" t="s">
        <v>8320</v>
      </c>
      <c r="R3634" t="s">
        <v>8362</v>
      </c>
      <c r="S3634" s="10">
        <f t="shared" si="338"/>
        <v>41946.728576388887</v>
      </c>
      <c r="T3634" s="10">
        <f t="shared" si="339"/>
        <v>41966.728576388887</v>
      </c>
      <c r="U3634" s="9">
        <f t="shared" si="340"/>
        <v>20</v>
      </c>
      <c r="V3634">
        <f>D3634*VLOOKUP(H3634,CURR,2)</f>
        <v>640</v>
      </c>
      <c r="W3634">
        <f>E3634*VLOOKUP(H3634,CURR,2)</f>
        <v>128</v>
      </c>
      <c r="X3634" s="11">
        <f t="shared" si="341"/>
        <v>0.2</v>
      </c>
    </row>
    <row r="3635" spans="1:2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9">
        <f t="shared" si="337"/>
        <v>56.838709677419352</v>
      </c>
      <c r="Q3635" t="s">
        <v>8320</v>
      </c>
      <c r="R3635" t="s">
        <v>8362</v>
      </c>
      <c r="S3635" s="10">
        <f t="shared" si="338"/>
        <v>42649.415127314809</v>
      </c>
      <c r="T3635" s="10">
        <f t="shared" si="339"/>
        <v>42692.833333333336</v>
      </c>
      <c r="U3635" s="9">
        <f t="shared" si="340"/>
        <v>43</v>
      </c>
      <c r="V3635">
        <f>D3635*VLOOKUP(H3635,CURR,2)</f>
        <v>5000</v>
      </c>
      <c r="W3635">
        <f>E3635*VLOOKUP(H3635,CURR,2)</f>
        <v>1762</v>
      </c>
      <c r="X3635" s="11">
        <f t="shared" si="341"/>
        <v>0.35239999999999999</v>
      </c>
    </row>
    <row r="3636" spans="1:2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9">
        <f t="shared" si="337"/>
        <v>176.94444444444446</v>
      </c>
      <c r="Q3636" t="s">
        <v>8320</v>
      </c>
      <c r="R3636" t="s">
        <v>8362</v>
      </c>
      <c r="S3636" s="10">
        <f t="shared" si="338"/>
        <v>42700.958032407405</v>
      </c>
      <c r="T3636" s="10">
        <f t="shared" si="339"/>
        <v>42748.957638888889</v>
      </c>
      <c r="U3636" s="9">
        <f t="shared" si="340"/>
        <v>47</v>
      </c>
      <c r="V3636">
        <f>D3636*VLOOKUP(H3636,CURR,2)</f>
        <v>57000</v>
      </c>
      <c r="W3636">
        <f>E3636*VLOOKUP(H3636,CURR,2)</f>
        <v>2420.6</v>
      </c>
      <c r="X3636" s="11">
        <f t="shared" si="341"/>
        <v>4.2466666666666666E-2</v>
      </c>
    </row>
    <row r="3637" spans="1:2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9">
        <f t="shared" si="337"/>
        <v>127.6</v>
      </c>
      <c r="Q3637" t="s">
        <v>8320</v>
      </c>
      <c r="R3637" t="s">
        <v>8362</v>
      </c>
      <c r="S3637" s="10">
        <f t="shared" si="338"/>
        <v>42450.674490740734</v>
      </c>
      <c r="T3637" s="10">
        <f t="shared" si="339"/>
        <v>42480.674490740734</v>
      </c>
      <c r="U3637" s="9">
        <f t="shared" si="340"/>
        <v>30</v>
      </c>
      <c r="V3637">
        <f>D3637*VLOOKUP(H3637,CURR,2)</f>
        <v>3500</v>
      </c>
      <c r="W3637">
        <f>E3637*VLOOKUP(H3637,CURR,2)</f>
        <v>1276</v>
      </c>
      <c r="X3637" s="11">
        <f t="shared" si="341"/>
        <v>0.36457142857142855</v>
      </c>
    </row>
    <row r="3638" spans="1:2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 t="e">
        <f t="shared" si="337"/>
        <v>#DIV/0!</v>
      </c>
      <c r="Q3638" t="s">
        <v>8320</v>
      </c>
      <c r="R3638" t="s">
        <v>8362</v>
      </c>
      <c r="S3638" s="10">
        <f t="shared" si="338"/>
        <v>42226.486446759256</v>
      </c>
      <c r="T3638" s="10">
        <f t="shared" si="339"/>
        <v>42261.486446759256</v>
      </c>
      <c r="U3638" s="9">
        <f t="shared" si="340"/>
        <v>35</v>
      </c>
      <c r="V3638">
        <f>D3638*VLOOKUP(H3638,CURR,2)</f>
        <v>150000</v>
      </c>
      <c r="W3638">
        <f>E3638*VLOOKUP(H3638,CURR,2)</f>
        <v>0</v>
      </c>
      <c r="X3638" s="11">
        <f t="shared" si="341"/>
        <v>0</v>
      </c>
    </row>
    <row r="3639" spans="1:2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9">
        <f t="shared" si="337"/>
        <v>66.142857142857139</v>
      </c>
      <c r="Q3639" t="s">
        <v>8320</v>
      </c>
      <c r="R3639" t="s">
        <v>8362</v>
      </c>
      <c r="S3639" s="10">
        <f t="shared" si="338"/>
        <v>41975.492303240739</v>
      </c>
      <c r="T3639" s="10">
        <f t="shared" si="339"/>
        <v>42005.492303240739</v>
      </c>
      <c r="U3639" s="9">
        <f t="shared" si="340"/>
        <v>30</v>
      </c>
      <c r="V3639">
        <f>D3639*VLOOKUP(H3639,CURR,2)</f>
        <v>3000</v>
      </c>
      <c r="W3639">
        <f>E3639*VLOOKUP(H3639,CURR,2)</f>
        <v>926</v>
      </c>
      <c r="X3639" s="11">
        <f t="shared" si="341"/>
        <v>0.30866666666666664</v>
      </c>
    </row>
    <row r="3640" spans="1:2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9">
        <f t="shared" si="337"/>
        <v>108</v>
      </c>
      <c r="Q3640" t="s">
        <v>8320</v>
      </c>
      <c r="R3640" t="s">
        <v>8362</v>
      </c>
      <c r="S3640" s="10">
        <f t="shared" si="338"/>
        <v>42053.464490740742</v>
      </c>
      <c r="T3640" s="10">
        <f t="shared" si="339"/>
        <v>42113.42282407407</v>
      </c>
      <c r="U3640" s="9">
        <f t="shared" si="340"/>
        <v>59</v>
      </c>
      <c r="V3640">
        <f>D3640*VLOOKUP(H3640,CURR,2)</f>
        <v>2508</v>
      </c>
      <c r="W3640">
        <f>E3640*VLOOKUP(H3640,CURR,2)</f>
        <v>164.16</v>
      </c>
      <c r="X3640" s="11">
        <f t="shared" si="341"/>
        <v>6.545454545454546E-2</v>
      </c>
    </row>
    <row r="3641" spans="1:2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9">
        <f t="shared" si="337"/>
        <v>1</v>
      </c>
      <c r="Q3641" t="s">
        <v>8320</v>
      </c>
      <c r="R3641" t="s">
        <v>8362</v>
      </c>
      <c r="S3641" s="10">
        <f t="shared" si="338"/>
        <v>42590.468819444439</v>
      </c>
      <c r="T3641" s="10">
        <f t="shared" si="339"/>
        <v>42650.424305555549</v>
      </c>
      <c r="U3641" s="9">
        <f t="shared" si="340"/>
        <v>59</v>
      </c>
      <c r="V3641">
        <f>D3641*VLOOKUP(H3641,CURR,2)</f>
        <v>25000</v>
      </c>
      <c r="W3641">
        <f>E3641*VLOOKUP(H3641,CURR,2)</f>
        <v>1</v>
      </c>
      <c r="X3641" s="11">
        <f t="shared" si="341"/>
        <v>4.0000000000000003E-5</v>
      </c>
    </row>
    <row r="3642" spans="1:2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9">
        <f t="shared" si="337"/>
        <v>18.333333333333332</v>
      </c>
      <c r="Q3642" t="s">
        <v>8320</v>
      </c>
      <c r="R3642" t="s">
        <v>8362</v>
      </c>
      <c r="S3642" s="10">
        <f t="shared" si="338"/>
        <v>42104.573263888888</v>
      </c>
      <c r="T3642" s="10">
        <f t="shared" si="339"/>
        <v>42134.573263888888</v>
      </c>
      <c r="U3642" s="9">
        <f t="shared" si="340"/>
        <v>30</v>
      </c>
      <c r="V3642">
        <f>D3642*VLOOKUP(H3642,CURR,2)</f>
        <v>1000</v>
      </c>
      <c r="W3642">
        <f>E3642*VLOOKUP(H3642,CURR,2)</f>
        <v>55</v>
      </c>
      <c r="X3642" s="11">
        <f t="shared" si="341"/>
        <v>5.5E-2</v>
      </c>
    </row>
    <row r="3643" spans="1:2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 t="e">
        <f t="shared" si="337"/>
        <v>#DIV/0!</v>
      </c>
      <c r="Q3643" t="s">
        <v>8320</v>
      </c>
      <c r="R3643" t="s">
        <v>8362</v>
      </c>
      <c r="S3643" s="10">
        <f t="shared" si="338"/>
        <v>41899.41873842592</v>
      </c>
      <c r="T3643" s="10">
        <f t="shared" si="339"/>
        <v>41917</v>
      </c>
      <c r="U3643" s="9">
        <f t="shared" si="340"/>
        <v>17</v>
      </c>
      <c r="V3643">
        <f>D3643*VLOOKUP(H3643,CURR,2)</f>
        <v>3000</v>
      </c>
      <c r="W3643">
        <f>E3643*VLOOKUP(H3643,CURR,2)</f>
        <v>0</v>
      </c>
      <c r="X3643" s="11">
        <f t="shared" si="341"/>
        <v>0</v>
      </c>
    </row>
    <row r="3644" spans="1:2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9">
        <f t="shared" si="337"/>
        <v>7.5</v>
      </c>
      <c r="Q3644" t="s">
        <v>8320</v>
      </c>
      <c r="R3644" t="s">
        <v>8362</v>
      </c>
      <c r="S3644" s="10">
        <f t="shared" si="338"/>
        <v>42297.607951388891</v>
      </c>
      <c r="T3644" s="10">
        <f t="shared" si="339"/>
        <v>42338.499999999993</v>
      </c>
      <c r="U3644" s="9">
        <f t="shared" si="340"/>
        <v>40</v>
      </c>
      <c r="V3644">
        <f>D3644*VLOOKUP(H3644,CURR,2)</f>
        <v>790.99999999999989</v>
      </c>
      <c r="W3644">
        <f>E3644*VLOOKUP(H3644,CURR,2)</f>
        <v>16.95</v>
      </c>
      <c r="X3644" s="11">
        <f t="shared" si="341"/>
        <v>2.1428571428571432E-2</v>
      </c>
    </row>
    <row r="3645" spans="1:2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 t="e">
        <f t="shared" si="337"/>
        <v>#DIV/0!</v>
      </c>
      <c r="Q3645" t="s">
        <v>8320</v>
      </c>
      <c r="R3645" t="s">
        <v>8362</v>
      </c>
      <c r="S3645" s="10">
        <f t="shared" si="338"/>
        <v>42284.935636574075</v>
      </c>
      <c r="T3645" s="10">
        <f t="shared" si="339"/>
        <v>42324.977303240739</v>
      </c>
      <c r="U3645" s="9">
        <f t="shared" si="340"/>
        <v>40</v>
      </c>
      <c r="V3645">
        <f>D3645*VLOOKUP(H3645,CURR,2)</f>
        <v>25000</v>
      </c>
      <c r="W3645">
        <f>E3645*VLOOKUP(H3645,CURR,2)</f>
        <v>0</v>
      </c>
      <c r="X3645" s="11">
        <f t="shared" si="341"/>
        <v>0</v>
      </c>
    </row>
    <row r="3646" spans="1:2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9">
        <f t="shared" si="337"/>
        <v>68.416666666666671</v>
      </c>
      <c r="Q3646" t="s">
        <v>8320</v>
      </c>
      <c r="R3646" t="s">
        <v>8362</v>
      </c>
      <c r="S3646" s="10">
        <f t="shared" si="338"/>
        <v>42409.033414351848</v>
      </c>
      <c r="T3646" s="10">
        <f t="shared" si="339"/>
        <v>42436.999305555553</v>
      </c>
      <c r="U3646" s="9">
        <f t="shared" si="340"/>
        <v>27</v>
      </c>
      <c r="V3646">
        <f>D3646*VLOOKUP(H3646,CURR,2)</f>
        <v>5000</v>
      </c>
      <c r="W3646">
        <f>E3646*VLOOKUP(H3646,CURR,2)</f>
        <v>821</v>
      </c>
      <c r="X3646" s="11">
        <f t="shared" si="341"/>
        <v>0.16420000000000001</v>
      </c>
    </row>
    <row r="3647" spans="1:2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9">
        <f t="shared" si="337"/>
        <v>1</v>
      </c>
      <c r="Q3647" t="s">
        <v>8320</v>
      </c>
      <c r="R3647" t="s">
        <v>8362</v>
      </c>
      <c r="S3647" s="10">
        <f t="shared" si="338"/>
        <v>42665.762013888881</v>
      </c>
      <c r="T3647" s="10">
        <f t="shared" si="339"/>
        <v>42695.803680555553</v>
      </c>
      <c r="U3647" s="9">
        <f t="shared" si="340"/>
        <v>30</v>
      </c>
      <c r="V3647">
        <f>D3647*VLOOKUP(H3647,CURR,2)</f>
        <v>760</v>
      </c>
      <c r="W3647">
        <f>E3647*VLOOKUP(H3647,CURR,2)</f>
        <v>0.76</v>
      </c>
      <c r="X3647" s="11">
        <f t="shared" si="341"/>
        <v>1E-3</v>
      </c>
    </row>
    <row r="3648" spans="1:2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9">
        <f t="shared" si="337"/>
        <v>60.125</v>
      </c>
      <c r="Q3648" t="s">
        <v>8320</v>
      </c>
      <c r="R3648" t="s">
        <v>8362</v>
      </c>
      <c r="S3648" s="10">
        <f t="shared" si="338"/>
        <v>42140.21298611111</v>
      </c>
      <c r="T3648" s="10">
        <f t="shared" si="339"/>
        <v>42171.770833333336</v>
      </c>
      <c r="U3648" s="9">
        <f t="shared" si="340"/>
        <v>31</v>
      </c>
      <c r="V3648">
        <f>D3648*VLOOKUP(H3648,CURR,2)</f>
        <v>10000</v>
      </c>
      <c r="W3648">
        <f>E3648*VLOOKUP(H3648,CURR,2)</f>
        <v>481</v>
      </c>
      <c r="X3648" s="11">
        <f t="shared" si="341"/>
        <v>4.8099999999999997E-2</v>
      </c>
    </row>
    <row r="3649" spans="1:2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9">
        <f t="shared" si="337"/>
        <v>15</v>
      </c>
      <c r="Q3649" t="s">
        <v>8320</v>
      </c>
      <c r="R3649" t="s">
        <v>8362</v>
      </c>
      <c r="S3649" s="10">
        <f t="shared" si="338"/>
        <v>42598.540821759256</v>
      </c>
      <c r="T3649" s="10">
        <f t="shared" si="339"/>
        <v>42643.540821759256</v>
      </c>
      <c r="U3649" s="9">
        <f t="shared" si="340"/>
        <v>45</v>
      </c>
      <c r="V3649">
        <f>D3649*VLOOKUP(H3649,CURR,2)</f>
        <v>640</v>
      </c>
      <c r="W3649">
        <f>E3649*VLOOKUP(H3649,CURR,2)</f>
        <v>38.4</v>
      </c>
      <c r="X3649" s="11">
        <f t="shared" si="341"/>
        <v>0.06</v>
      </c>
    </row>
    <row r="3650" spans="1:2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9">
        <f t="shared" si="337"/>
        <v>550.04109589041093</v>
      </c>
      <c r="Q3650" t="s">
        <v>8320</v>
      </c>
      <c r="R3650" t="s">
        <v>8321</v>
      </c>
      <c r="S3650" s="10">
        <f t="shared" si="338"/>
        <v>41887.083854166667</v>
      </c>
      <c r="T3650" s="10">
        <f t="shared" si="339"/>
        <v>41917.083854166667</v>
      </c>
      <c r="U3650" s="9">
        <f t="shared" si="340"/>
        <v>30</v>
      </c>
      <c r="V3650">
        <f>D3650*VLOOKUP(H3650,CURR,2)</f>
        <v>40000</v>
      </c>
      <c r="W3650">
        <f>E3650*VLOOKUP(H3650,CURR,2)</f>
        <v>40153</v>
      </c>
      <c r="X3650" s="11">
        <f t="shared" si="341"/>
        <v>1.003825</v>
      </c>
    </row>
    <row r="3651" spans="1:2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E3651/D3651*100</f>
        <v>104</v>
      </c>
      <c r="P3651" s="9">
        <f t="shared" ref="P3651:P3714" si="343">E3651/L3651</f>
        <v>97.5</v>
      </c>
      <c r="Q3651" t="s">
        <v>8320</v>
      </c>
      <c r="R3651" t="s">
        <v>8321</v>
      </c>
      <c r="S3651" s="10">
        <f t="shared" ref="S3651:S3714" si="344">(J3651/86400)+25569+(-5/24)</f>
        <v>41780.504560185182</v>
      </c>
      <c r="T3651" s="10">
        <f t="shared" ref="T3651:T3714" si="345">(I3651/86400)+25569+(-5/24)</f>
        <v>41806.504560185182</v>
      </c>
      <c r="U3651" s="9">
        <f t="shared" ref="U3651:U3714" si="346">INT(T3651-S3651)</f>
        <v>26</v>
      </c>
      <c r="V3651">
        <f>D3651*VLOOKUP(H3651,CURR,2)</f>
        <v>570</v>
      </c>
      <c r="W3651">
        <f>E3651*VLOOKUP(H3651,CURR,2)</f>
        <v>592.79999999999995</v>
      </c>
      <c r="X3651" s="11">
        <f t="shared" ref="X3651:X3714" si="347">W3651/V3651</f>
        <v>1.0399999999999998</v>
      </c>
    </row>
    <row r="3652" spans="1:2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9">
        <f t="shared" si="343"/>
        <v>29.411764705882351</v>
      </c>
      <c r="Q3652" t="s">
        <v>8320</v>
      </c>
      <c r="R3652" t="s">
        <v>8321</v>
      </c>
      <c r="S3652" s="10">
        <f t="shared" si="344"/>
        <v>42381.270648148151</v>
      </c>
      <c r="T3652" s="10">
        <f t="shared" si="345"/>
        <v>42402.270648148151</v>
      </c>
      <c r="U3652" s="9">
        <f t="shared" si="346"/>
        <v>21</v>
      </c>
      <c r="V3652">
        <f>D3652*VLOOKUP(H3652,CURR,2)</f>
        <v>640</v>
      </c>
      <c r="W3652">
        <f>E3652*VLOOKUP(H3652,CURR,2)</f>
        <v>640</v>
      </c>
      <c r="X3652" s="11">
        <f t="shared" si="347"/>
        <v>1</v>
      </c>
    </row>
    <row r="3653" spans="1:2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9">
        <f t="shared" si="343"/>
        <v>57.777777777777779</v>
      </c>
      <c r="Q3653" t="s">
        <v>8320</v>
      </c>
      <c r="R3653" t="s">
        <v>8321</v>
      </c>
      <c r="S3653" s="10">
        <f t="shared" si="344"/>
        <v>41828.437986111108</v>
      </c>
      <c r="T3653" s="10">
        <f t="shared" si="345"/>
        <v>41861.457638888889</v>
      </c>
      <c r="U3653" s="9">
        <f t="shared" si="346"/>
        <v>33</v>
      </c>
      <c r="V3653">
        <f>D3653*VLOOKUP(H3653,CURR,2)</f>
        <v>500</v>
      </c>
      <c r="W3653">
        <f>E3653*VLOOKUP(H3653,CURR,2)</f>
        <v>520</v>
      </c>
      <c r="X3653" s="11">
        <f t="shared" si="347"/>
        <v>1.04</v>
      </c>
    </row>
    <row r="3654" spans="1:2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9">
        <f t="shared" si="343"/>
        <v>44.235294117647058</v>
      </c>
      <c r="Q3654" t="s">
        <v>8320</v>
      </c>
      <c r="R3654" t="s">
        <v>8321</v>
      </c>
      <c r="S3654" s="10">
        <f t="shared" si="344"/>
        <v>42596.436365740738</v>
      </c>
      <c r="T3654" s="10">
        <f t="shared" si="345"/>
        <v>42606.957638888889</v>
      </c>
      <c r="U3654" s="9">
        <f t="shared" si="346"/>
        <v>10</v>
      </c>
      <c r="V3654">
        <f>D3654*VLOOKUP(H3654,CURR,2)</f>
        <v>228</v>
      </c>
      <c r="W3654">
        <f>E3654*VLOOKUP(H3654,CURR,2)</f>
        <v>571.52</v>
      </c>
      <c r="X3654" s="11">
        <f t="shared" si="347"/>
        <v>2.5066666666666664</v>
      </c>
    </row>
    <row r="3655" spans="1:2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9">
        <f t="shared" si="343"/>
        <v>60.909090909090907</v>
      </c>
      <c r="Q3655" t="s">
        <v>8320</v>
      </c>
      <c r="R3655" t="s">
        <v>8321</v>
      </c>
      <c r="S3655" s="10">
        <f t="shared" si="344"/>
        <v>42191.155173611107</v>
      </c>
      <c r="T3655" s="10">
        <f t="shared" si="345"/>
        <v>42221.155173611107</v>
      </c>
      <c r="U3655" s="9">
        <f t="shared" si="346"/>
        <v>30</v>
      </c>
      <c r="V3655">
        <f>D3655*VLOOKUP(H3655,CURR,2)</f>
        <v>2560</v>
      </c>
      <c r="W3655">
        <f>E3655*VLOOKUP(H3655,CURR,2)</f>
        <v>2572.8000000000002</v>
      </c>
      <c r="X3655" s="11">
        <f t="shared" si="347"/>
        <v>1.0050000000000001</v>
      </c>
    </row>
    <row r="3656" spans="1:2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9">
        <f t="shared" si="343"/>
        <v>68.84210526315789</v>
      </c>
      <c r="Q3656" t="s">
        <v>8320</v>
      </c>
      <c r="R3656" t="s">
        <v>8321</v>
      </c>
      <c r="S3656" s="10">
        <f t="shared" si="344"/>
        <v>42440.20817129629</v>
      </c>
      <c r="T3656" s="10">
        <f t="shared" si="345"/>
        <v>42463.499999999993</v>
      </c>
      <c r="U3656" s="9">
        <f t="shared" si="346"/>
        <v>23</v>
      </c>
      <c r="V3656">
        <f>D3656*VLOOKUP(H3656,CURR,2)</f>
        <v>1920</v>
      </c>
      <c r="W3656">
        <f>E3656*VLOOKUP(H3656,CURR,2)</f>
        <v>3348.48</v>
      </c>
      <c r="X3656" s="11">
        <f t="shared" si="347"/>
        <v>1.744</v>
      </c>
    </row>
    <row r="3657" spans="1:2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9">
        <f t="shared" si="343"/>
        <v>73.582278481012665</v>
      </c>
      <c r="Q3657" t="s">
        <v>8320</v>
      </c>
      <c r="R3657" t="s">
        <v>8321</v>
      </c>
      <c r="S3657" s="10">
        <f t="shared" si="344"/>
        <v>42173.594884259255</v>
      </c>
      <c r="T3657" s="10">
        <f t="shared" si="345"/>
        <v>42203.082638888889</v>
      </c>
      <c r="U3657" s="9">
        <f t="shared" si="346"/>
        <v>29</v>
      </c>
      <c r="V3657">
        <f>D3657*VLOOKUP(H3657,CURR,2)</f>
        <v>5000</v>
      </c>
      <c r="W3657">
        <f>E3657*VLOOKUP(H3657,CURR,2)</f>
        <v>5813</v>
      </c>
      <c r="X3657" s="11">
        <f t="shared" si="347"/>
        <v>1.1626000000000001</v>
      </c>
    </row>
    <row r="3658" spans="1:2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9">
        <f t="shared" si="343"/>
        <v>115.02173913043478</v>
      </c>
      <c r="Q3658" t="s">
        <v>8320</v>
      </c>
      <c r="R3658" t="s">
        <v>8321</v>
      </c>
      <c r="S3658" s="10">
        <f t="shared" si="344"/>
        <v>42737.701805555553</v>
      </c>
      <c r="T3658" s="10">
        <f t="shared" si="345"/>
        <v>42767.749305555553</v>
      </c>
      <c r="U3658" s="9">
        <f t="shared" si="346"/>
        <v>30</v>
      </c>
      <c r="V3658">
        <f>D3658*VLOOKUP(H3658,CURR,2)</f>
        <v>5000</v>
      </c>
      <c r="W3658">
        <f>E3658*VLOOKUP(H3658,CURR,2)</f>
        <v>5291</v>
      </c>
      <c r="X3658" s="11">
        <f t="shared" si="347"/>
        <v>1.0582</v>
      </c>
    </row>
    <row r="3659" spans="1:2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9">
        <f t="shared" si="343"/>
        <v>110.75</v>
      </c>
      <c r="Q3659" t="s">
        <v>8320</v>
      </c>
      <c r="R3659" t="s">
        <v>8321</v>
      </c>
      <c r="S3659" s="10">
        <f t="shared" si="344"/>
        <v>42499.4215162037</v>
      </c>
      <c r="T3659" s="10">
        <f t="shared" si="345"/>
        <v>42522.695833333331</v>
      </c>
      <c r="U3659" s="9">
        <f t="shared" si="346"/>
        <v>23</v>
      </c>
      <c r="V3659">
        <f>D3659*VLOOKUP(H3659,CURR,2)</f>
        <v>300</v>
      </c>
      <c r="W3659">
        <f>E3659*VLOOKUP(H3659,CURR,2)</f>
        <v>332.25</v>
      </c>
      <c r="X3659" s="11">
        <f t="shared" si="347"/>
        <v>1.1074999999999999</v>
      </c>
    </row>
    <row r="3660" spans="1:2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9">
        <f t="shared" si="343"/>
        <v>75.5</v>
      </c>
      <c r="Q3660" t="s">
        <v>8320</v>
      </c>
      <c r="R3660" t="s">
        <v>8321</v>
      </c>
      <c r="S3660" s="10">
        <f t="shared" si="344"/>
        <v>41775.650231481479</v>
      </c>
      <c r="T3660" s="10">
        <f t="shared" si="345"/>
        <v>41821.957638888889</v>
      </c>
      <c r="U3660" s="9">
        <f t="shared" si="346"/>
        <v>46</v>
      </c>
      <c r="V3660">
        <f>D3660*VLOOKUP(H3660,CURR,2)</f>
        <v>1500</v>
      </c>
      <c r="W3660">
        <f>E3660*VLOOKUP(H3660,CURR,2)</f>
        <v>1510</v>
      </c>
      <c r="X3660" s="11">
        <f t="shared" si="347"/>
        <v>1.0066666666666666</v>
      </c>
    </row>
    <row r="3661" spans="1:2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9">
        <f t="shared" si="343"/>
        <v>235.46153846153845</v>
      </c>
      <c r="Q3661" t="s">
        <v>8320</v>
      </c>
      <c r="R3661" t="s">
        <v>8321</v>
      </c>
      <c r="S3661" s="10">
        <f t="shared" si="344"/>
        <v>42055.068865740737</v>
      </c>
      <c r="T3661" s="10">
        <f t="shared" si="345"/>
        <v>42082.402083333327</v>
      </c>
      <c r="U3661" s="9">
        <f t="shared" si="346"/>
        <v>27</v>
      </c>
      <c r="V3661">
        <f>D3661*VLOOKUP(H3661,CURR,2)</f>
        <v>3000</v>
      </c>
      <c r="W3661">
        <f>E3661*VLOOKUP(H3661,CURR,2)</f>
        <v>3061</v>
      </c>
      <c r="X3661" s="11">
        <f t="shared" si="347"/>
        <v>1.0203333333333333</v>
      </c>
    </row>
    <row r="3662" spans="1:2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9">
        <f t="shared" si="343"/>
        <v>11.363636363636363</v>
      </c>
      <c r="Q3662" t="s">
        <v>8320</v>
      </c>
      <c r="R3662" t="s">
        <v>8321</v>
      </c>
      <c r="S3662" s="10">
        <f t="shared" si="344"/>
        <v>41971.672743055555</v>
      </c>
      <c r="T3662" s="10">
        <f t="shared" si="345"/>
        <v>41996.672743055555</v>
      </c>
      <c r="U3662" s="9">
        <f t="shared" si="346"/>
        <v>25</v>
      </c>
      <c r="V3662">
        <f>D3662*VLOOKUP(H3662,CURR,2)</f>
        <v>320</v>
      </c>
      <c r="W3662">
        <f>E3662*VLOOKUP(H3662,CURR,2)</f>
        <v>320</v>
      </c>
      <c r="X3662" s="11">
        <f t="shared" si="347"/>
        <v>1</v>
      </c>
    </row>
    <row r="3663" spans="1:2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9">
        <f t="shared" si="343"/>
        <v>92.5</v>
      </c>
      <c r="Q3663" t="s">
        <v>8320</v>
      </c>
      <c r="R3663" t="s">
        <v>8321</v>
      </c>
      <c r="S3663" s="10">
        <f t="shared" si="344"/>
        <v>42447.688333333332</v>
      </c>
      <c r="T3663" s="10">
        <f t="shared" si="345"/>
        <v>42469.958333333336</v>
      </c>
      <c r="U3663" s="9">
        <f t="shared" si="346"/>
        <v>22</v>
      </c>
      <c r="V3663">
        <f>D3663*VLOOKUP(H3663,CURR,2)</f>
        <v>3000</v>
      </c>
      <c r="W3663">
        <f>E3663*VLOOKUP(H3663,CURR,2)</f>
        <v>3330</v>
      </c>
      <c r="X3663" s="11">
        <f t="shared" si="347"/>
        <v>1.1100000000000001</v>
      </c>
    </row>
    <row r="3664" spans="1:2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9">
        <f t="shared" si="343"/>
        <v>202.85</v>
      </c>
      <c r="Q3664" t="s">
        <v>8320</v>
      </c>
      <c r="R3664" t="s">
        <v>8321</v>
      </c>
      <c r="S3664" s="10">
        <f t="shared" si="344"/>
        <v>42064.011736111112</v>
      </c>
      <c r="T3664" s="10">
        <f t="shared" si="345"/>
        <v>42093.97006944444</v>
      </c>
      <c r="U3664" s="9">
        <f t="shared" si="346"/>
        <v>29</v>
      </c>
      <c r="V3664">
        <f>D3664*VLOOKUP(H3664,CURR,2)</f>
        <v>6080</v>
      </c>
      <c r="W3664">
        <f>E3664*VLOOKUP(H3664,CURR,2)</f>
        <v>6166.64</v>
      </c>
      <c r="X3664" s="11">
        <f t="shared" si="347"/>
        <v>1.0142500000000001</v>
      </c>
    </row>
    <row r="3665" spans="1:2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9">
        <f t="shared" si="343"/>
        <v>26</v>
      </c>
      <c r="Q3665" t="s">
        <v>8320</v>
      </c>
      <c r="R3665" t="s">
        <v>8321</v>
      </c>
      <c r="S3665" s="10">
        <f t="shared" si="344"/>
        <v>42665.243402777771</v>
      </c>
      <c r="T3665" s="10">
        <f t="shared" si="345"/>
        <v>42725.285069444442</v>
      </c>
      <c r="U3665" s="9">
        <f t="shared" si="346"/>
        <v>60</v>
      </c>
      <c r="V3665">
        <f>D3665*VLOOKUP(H3665,CURR,2)</f>
        <v>288</v>
      </c>
      <c r="W3665">
        <f>E3665*VLOOKUP(H3665,CURR,2)</f>
        <v>299.52</v>
      </c>
      <c r="X3665" s="11">
        <f t="shared" si="347"/>
        <v>1.04</v>
      </c>
    </row>
    <row r="3666" spans="1:2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9">
        <f t="shared" si="343"/>
        <v>46.05263157894737</v>
      </c>
      <c r="Q3666" t="s">
        <v>8320</v>
      </c>
      <c r="R3666" t="s">
        <v>8321</v>
      </c>
      <c r="S3666" s="10">
        <f t="shared" si="344"/>
        <v>42523.04038194444</v>
      </c>
      <c r="T3666" s="10">
        <f t="shared" si="345"/>
        <v>42537.04038194444</v>
      </c>
      <c r="U3666" s="9">
        <f t="shared" si="346"/>
        <v>14</v>
      </c>
      <c r="V3666">
        <f>D3666*VLOOKUP(H3666,CURR,2)</f>
        <v>800</v>
      </c>
      <c r="W3666">
        <f>E3666*VLOOKUP(H3666,CURR,2)</f>
        <v>875</v>
      </c>
      <c r="X3666" s="11">
        <f t="shared" si="347"/>
        <v>1.09375</v>
      </c>
    </row>
    <row r="3667" spans="1:2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9">
        <f t="shared" si="343"/>
        <v>51</v>
      </c>
      <c r="Q3667" t="s">
        <v>8320</v>
      </c>
      <c r="R3667" t="s">
        <v>8321</v>
      </c>
      <c r="S3667" s="10">
        <f t="shared" si="344"/>
        <v>42294.59979166666</v>
      </c>
      <c r="T3667" s="10">
        <f t="shared" si="345"/>
        <v>42305.620833333327</v>
      </c>
      <c r="U3667" s="9">
        <f t="shared" si="346"/>
        <v>11</v>
      </c>
      <c r="V3667">
        <f>D3667*VLOOKUP(H3667,CURR,2)</f>
        <v>700.59999999999991</v>
      </c>
      <c r="W3667">
        <f>E3667*VLOOKUP(H3667,CURR,2)</f>
        <v>806.81999999999994</v>
      </c>
      <c r="X3667" s="11">
        <f t="shared" si="347"/>
        <v>1.1516129032258065</v>
      </c>
    </row>
    <row r="3668" spans="1:2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9">
        <f t="shared" si="343"/>
        <v>31.578947368421051</v>
      </c>
      <c r="Q3668" t="s">
        <v>8320</v>
      </c>
      <c r="R3668" t="s">
        <v>8321</v>
      </c>
      <c r="S3668" s="10">
        <f t="shared" si="344"/>
        <v>41822.696550925924</v>
      </c>
      <c r="T3668" s="10">
        <f t="shared" si="345"/>
        <v>41844.083333333328</v>
      </c>
      <c r="U3668" s="9">
        <f t="shared" si="346"/>
        <v>21</v>
      </c>
      <c r="V3668">
        <f>D3668*VLOOKUP(H3668,CURR,2)</f>
        <v>1200</v>
      </c>
      <c r="W3668">
        <f>E3668*VLOOKUP(H3668,CURR,2)</f>
        <v>1200</v>
      </c>
      <c r="X3668" s="11">
        <f t="shared" si="347"/>
        <v>1</v>
      </c>
    </row>
    <row r="3669" spans="1:2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9">
        <f t="shared" si="343"/>
        <v>53.363965517241382</v>
      </c>
      <c r="Q3669" t="s">
        <v>8320</v>
      </c>
      <c r="R3669" t="s">
        <v>8321</v>
      </c>
      <c r="S3669" s="10">
        <f t="shared" si="344"/>
        <v>42173.761793981474</v>
      </c>
      <c r="T3669" s="10">
        <f t="shared" si="345"/>
        <v>42203.761793981474</v>
      </c>
      <c r="U3669" s="9">
        <f t="shared" si="346"/>
        <v>30</v>
      </c>
      <c r="V3669">
        <f>D3669*VLOOKUP(H3669,CURR,2)</f>
        <v>3840</v>
      </c>
      <c r="W3669">
        <f>E3669*VLOOKUP(H3669,CURR,2)</f>
        <v>3961.7408</v>
      </c>
      <c r="X3669" s="11">
        <f t="shared" si="347"/>
        <v>1.0317033333333334</v>
      </c>
    </row>
    <row r="3670" spans="1:2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9">
        <f t="shared" si="343"/>
        <v>36.964285714285715</v>
      </c>
      <c r="Q3670" t="s">
        <v>8320</v>
      </c>
      <c r="R3670" t="s">
        <v>8321</v>
      </c>
      <c r="S3670" s="10">
        <f t="shared" si="344"/>
        <v>42185.347824074073</v>
      </c>
      <c r="T3670" s="10">
        <f t="shared" si="345"/>
        <v>42208.564583333333</v>
      </c>
      <c r="U3670" s="9">
        <f t="shared" si="346"/>
        <v>23</v>
      </c>
      <c r="V3670">
        <f>D3670*VLOOKUP(H3670,CURR,2)</f>
        <v>1000</v>
      </c>
      <c r="W3670">
        <f>E3670*VLOOKUP(H3670,CURR,2)</f>
        <v>1035</v>
      </c>
      <c r="X3670" s="11">
        <f t="shared" si="347"/>
        <v>1.0349999999999999</v>
      </c>
    </row>
    <row r="3671" spans="1:2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9">
        <f t="shared" si="343"/>
        <v>81.294117647058826</v>
      </c>
      <c r="Q3671" t="s">
        <v>8320</v>
      </c>
      <c r="R3671" t="s">
        <v>8321</v>
      </c>
      <c r="S3671" s="10">
        <f t="shared" si="344"/>
        <v>42136.466863425921</v>
      </c>
      <c r="T3671" s="10">
        <f t="shared" si="345"/>
        <v>42166.466863425921</v>
      </c>
      <c r="U3671" s="9">
        <f t="shared" si="346"/>
        <v>30</v>
      </c>
      <c r="V3671">
        <f>D3671*VLOOKUP(H3671,CURR,2)</f>
        <v>1280</v>
      </c>
      <c r="W3671">
        <f>E3671*VLOOKUP(H3671,CURR,2)</f>
        <v>1768.96</v>
      </c>
      <c r="X3671" s="11">
        <f t="shared" si="347"/>
        <v>1.3820000000000001</v>
      </c>
    </row>
    <row r="3672" spans="1:2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9">
        <f t="shared" si="343"/>
        <v>20.083333333333332</v>
      </c>
      <c r="Q3672" t="s">
        <v>8320</v>
      </c>
      <c r="R3672" t="s">
        <v>8321</v>
      </c>
      <c r="S3672" s="10">
        <f t="shared" si="344"/>
        <v>42142.305682870363</v>
      </c>
      <c r="T3672" s="10">
        <f t="shared" si="345"/>
        <v>42155.749999999993</v>
      </c>
      <c r="U3672" s="9">
        <f t="shared" si="346"/>
        <v>13</v>
      </c>
      <c r="V3672">
        <f>D3672*VLOOKUP(H3672,CURR,2)</f>
        <v>281.60000000000002</v>
      </c>
      <c r="W3672">
        <f>E3672*VLOOKUP(H3672,CURR,2)</f>
        <v>308.48</v>
      </c>
      <c r="X3672" s="11">
        <f t="shared" si="347"/>
        <v>1.0954545454545455</v>
      </c>
    </row>
    <row r="3673" spans="1:2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9">
        <f t="shared" si="343"/>
        <v>88.25</v>
      </c>
      <c r="Q3673" t="s">
        <v>8320</v>
      </c>
      <c r="R3673" t="s">
        <v>8321</v>
      </c>
      <c r="S3673" s="10">
        <f t="shared" si="344"/>
        <v>41820.419756944444</v>
      </c>
      <c r="T3673" s="10">
        <f t="shared" si="345"/>
        <v>41840.957638888889</v>
      </c>
      <c r="U3673" s="9">
        <f t="shared" si="346"/>
        <v>20</v>
      </c>
      <c r="V3673">
        <f>D3673*VLOOKUP(H3673,CURR,2)</f>
        <v>3500</v>
      </c>
      <c r="W3673">
        <f>E3673*VLOOKUP(H3673,CURR,2)</f>
        <v>3530</v>
      </c>
      <c r="X3673" s="11">
        <f t="shared" si="347"/>
        <v>1.0085714285714287</v>
      </c>
    </row>
    <row r="3674" spans="1:2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9">
        <f t="shared" si="343"/>
        <v>53.438596491228068</v>
      </c>
      <c r="Q3674" t="s">
        <v>8320</v>
      </c>
      <c r="R3674" t="s">
        <v>8321</v>
      </c>
      <c r="S3674" s="10">
        <f t="shared" si="344"/>
        <v>41878.738240740735</v>
      </c>
      <c r="T3674" s="10">
        <f t="shared" si="345"/>
        <v>41908.738240740735</v>
      </c>
      <c r="U3674" s="9">
        <f t="shared" si="346"/>
        <v>30</v>
      </c>
      <c r="V3674">
        <f>D3674*VLOOKUP(H3674,CURR,2)</f>
        <v>3840</v>
      </c>
      <c r="W3674">
        <f>E3674*VLOOKUP(H3674,CURR,2)</f>
        <v>3898.88</v>
      </c>
      <c r="X3674" s="11">
        <f t="shared" si="347"/>
        <v>1.0153333333333334</v>
      </c>
    </row>
    <row r="3675" spans="1:2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9">
        <f t="shared" si="343"/>
        <v>39.868421052631582</v>
      </c>
      <c r="Q3675" t="s">
        <v>8320</v>
      </c>
      <c r="R3675" t="s">
        <v>8321</v>
      </c>
      <c r="S3675" s="10">
        <f t="shared" si="344"/>
        <v>41914.086770833332</v>
      </c>
      <c r="T3675" s="10">
        <f t="shared" si="345"/>
        <v>41948.327777777777</v>
      </c>
      <c r="U3675" s="9">
        <f t="shared" si="346"/>
        <v>34</v>
      </c>
      <c r="V3675">
        <f>D3675*VLOOKUP(H3675,CURR,2)</f>
        <v>5120</v>
      </c>
      <c r="W3675">
        <f>E3675*VLOOKUP(H3675,CURR,2)</f>
        <v>5817.6</v>
      </c>
      <c r="X3675" s="11">
        <f t="shared" si="347"/>
        <v>1.13625</v>
      </c>
    </row>
    <row r="3676" spans="1:2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9">
        <f t="shared" si="343"/>
        <v>145.16129032258064</v>
      </c>
      <c r="Q3676" t="s">
        <v>8320</v>
      </c>
      <c r="R3676" t="s">
        <v>8321</v>
      </c>
      <c r="S3676" s="10">
        <f t="shared" si="344"/>
        <v>42556.664687499993</v>
      </c>
      <c r="T3676" s="10">
        <f t="shared" si="345"/>
        <v>42616.664687499993</v>
      </c>
      <c r="U3676" s="9">
        <f t="shared" si="346"/>
        <v>60</v>
      </c>
      <c r="V3676">
        <f>D3676*VLOOKUP(H3676,CURR,2)</f>
        <v>5084.9999999999991</v>
      </c>
      <c r="W3676">
        <f>E3676*VLOOKUP(H3676,CURR,2)</f>
        <v>5084.9999999999991</v>
      </c>
      <c r="X3676" s="11">
        <f t="shared" si="347"/>
        <v>1</v>
      </c>
    </row>
    <row r="3677" spans="1:2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9">
        <f t="shared" si="343"/>
        <v>23.333333333333332</v>
      </c>
      <c r="Q3677" t="s">
        <v>8320</v>
      </c>
      <c r="R3677" t="s">
        <v>8321</v>
      </c>
      <c r="S3677" s="10">
        <f t="shared" si="344"/>
        <v>42493.388680555552</v>
      </c>
      <c r="T3677" s="10">
        <f t="shared" si="345"/>
        <v>42505.749999999993</v>
      </c>
      <c r="U3677" s="9">
        <f t="shared" si="346"/>
        <v>12</v>
      </c>
      <c r="V3677">
        <f>D3677*VLOOKUP(H3677,CURR,2)</f>
        <v>64</v>
      </c>
      <c r="W3677">
        <f>E3677*VLOOKUP(H3677,CURR,2)</f>
        <v>89.600000000000009</v>
      </c>
      <c r="X3677" s="11">
        <f t="shared" si="347"/>
        <v>1.4000000000000001</v>
      </c>
    </row>
    <row r="3678" spans="1:2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9">
        <f t="shared" si="343"/>
        <v>64.375</v>
      </c>
      <c r="Q3678" t="s">
        <v>8320</v>
      </c>
      <c r="R3678" t="s">
        <v>8321</v>
      </c>
      <c r="S3678" s="10">
        <f t="shared" si="344"/>
        <v>41876.607453703698</v>
      </c>
      <c r="T3678" s="10">
        <f t="shared" si="345"/>
        <v>41894.607453703698</v>
      </c>
      <c r="U3678" s="9">
        <f t="shared" si="346"/>
        <v>18</v>
      </c>
      <c r="V3678">
        <f>D3678*VLOOKUP(H3678,CURR,2)</f>
        <v>800</v>
      </c>
      <c r="W3678">
        <f>E3678*VLOOKUP(H3678,CURR,2)</f>
        <v>1030</v>
      </c>
      <c r="X3678" s="11">
        <f t="shared" si="347"/>
        <v>1.2875000000000001</v>
      </c>
    </row>
    <row r="3679" spans="1:2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9">
        <f t="shared" si="343"/>
        <v>62.052763819095475</v>
      </c>
      <c r="Q3679" t="s">
        <v>8320</v>
      </c>
      <c r="R3679" t="s">
        <v>8321</v>
      </c>
      <c r="S3679" s="10">
        <f t="shared" si="344"/>
        <v>41802.365949074076</v>
      </c>
      <c r="T3679" s="10">
        <f t="shared" si="345"/>
        <v>41822.957638888889</v>
      </c>
      <c r="U3679" s="9">
        <f t="shared" si="346"/>
        <v>20</v>
      </c>
      <c r="V3679">
        <f>D3679*VLOOKUP(H3679,CURR,2)</f>
        <v>12000</v>
      </c>
      <c r="W3679">
        <f>E3679*VLOOKUP(H3679,CURR,2)</f>
        <v>12348.5</v>
      </c>
      <c r="X3679" s="11">
        <f t="shared" si="347"/>
        <v>1.0290416666666666</v>
      </c>
    </row>
    <row r="3680" spans="1:2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9">
        <f t="shared" si="343"/>
        <v>66.129032258064512</v>
      </c>
      <c r="Q3680" t="s">
        <v>8320</v>
      </c>
      <c r="R3680" t="s">
        <v>8321</v>
      </c>
      <c r="S3680" s="10">
        <f t="shared" si="344"/>
        <v>42120.322893518511</v>
      </c>
      <c r="T3680" s="10">
        <f t="shared" si="345"/>
        <v>42155.322893518511</v>
      </c>
      <c r="U3680" s="9">
        <f t="shared" si="346"/>
        <v>35</v>
      </c>
      <c r="V3680">
        <f>D3680*VLOOKUP(H3680,CURR,2)</f>
        <v>2560</v>
      </c>
      <c r="W3680">
        <f>E3680*VLOOKUP(H3680,CURR,2)</f>
        <v>2624</v>
      </c>
      <c r="X3680" s="11">
        <f t="shared" si="347"/>
        <v>1.0249999999999999</v>
      </c>
    </row>
    <row r="3681" spans="1:2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9">
        <f t="shared" si="343"/>
        <v>73.400000000000006</v>
      </c>
      <c r="Q3681" t="s">
        <v>8320</v>
      </c>
      <c r="R3681" t="s">
        <v>8321</v>
      </c>
      <c r="S3681" s="10">
        <f t="shared" si="344"/>
        <v>41786.553020833329</v>
      </c>
      <c r="T3681" s="10">
        <f t="shared" si="345"/>
        <v>41820.999305555553</v>
      </c>
      <c r="U3681" s="9">
        <f t="shared" si="346"/>
        <v>34</v>
      </c>
      <c r="V3681">
        <f>D3681*VLOOKUP(H3681,CURR,2)</f>
        <v>2000</v>
      </c>
      <c r="W3681">
        <f>E3681*VLOOKUP(H3681,CURR,2)</f>
        <v>2202</v>
      </c>
      <c r="X3681" s="11">
        <f t="shared" si="347"/>
        <v>1.101</v>
      </c>
    </row>
    <row r="3682" spans="1:2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9">
        <f t="shared" si="343"/>
        <v>99.5</v>
      </c>
      <c r="Q3682" t="s">
        <v>8320</v>
      </c>
      <c r="R3682" t="s">
        <v>8321</v>
      </c>
      <c r="S3682" s="10">
        <f t="shared" si="344"/>
        <v>42627.245763888888</v>
      </c>
      <c r="T3682" s="10">
        <f t="shared" si="345"/>
        <v>42648.245763888888</v>
      </c>
      <c r="U3682" s="9">
        <f t="shared" si="346"/>
        <v>21</v>
      </c>
      <c r="V3682">
        <f>D3682*VLOOKUP(H3682,CURR,2)</f>
        <v>3000</v>
      </c>
      <c r="W3682">
        <f>E3682*VLOOKUP(H3682,CURR,2)</f>
        <v>3383</v>
      </c>
      <c r="X3682" s="11">
        <f t="shared" si="347"/>
        <v>1.1276666666666666</v>
      </c>
    </row>
    <row r="3683" spans="1:2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9">
        <f t="shared" si="343"/>
        <v>62.166666666666664</v>
      </c>
      <c r="Q3683" t="s">
        <v>8320</v>
      </c>
      <c r="R3683" t="s">
        <v>8321</v>
      </c>
      <c r="S3683" s="10">
        <f t="shared" si="344"/>
        <v>42374.443171296291</v>
      </c>
      <c r="T3683" s="10">
        <f t="shared" si="345"/>
        <v>42384.443171296291</v>
      </c>
      <c r="U3683" s="9">
        <f t="shared" si="346"/>
        <v>10</v>
      </c>
      <c r="V3683">
        <f>D3683*VLOOKUP(H3683,CURR,2)</f>
        <v>1000</v>
      </c>
      <c r="W3683">
        <f>E3683*VLOOKUP(H3683,CURR,2)</f>
        <v>1119</v>
      </c>
      <c r="X3683" s="11">
        <f t="shared" si="347"/>
        <v>1.119</v>
      </c>
    </row>
    <row r="3684" spans="1:2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9">
        <f t="shared" si="343"/>
        <v>62.328358208955223</v>
      </c>
      <c r="Q3684" t="s">
        <v>8320</v>
      </c>
      <c r="R3684" t="s">
        <v>8321</v>
      </c>
      <c r="S3684" s="10">
        <f t="shared" si="344"/>
        <v>41772.477060185185</v>
      </c>
      <c r="T3684" s="10">
        <f t="shared" si="345"/>
        <v>41806.082638888889</v>
      </c>
      <c r="U3684" s="9">
        <f t="shared" si="346"/>
        <v>33</v>
      </c>
      <c r="V3684">
        <f>D3684*VLOOKUP(H3684,CURR,2)</f>
        <v>3000</v>
      </c>
      <c r="W3684">
        <f>E3684*VLOOKUP(H3684,CURR,2)</f>
        <v>4176</v>
      </c>
      <c r="X3684" s="11">
        <f t="shared" si="347"/>
        <v>1.3919999999999999</v>
      </c>
    </row>
    <row r="3685" spans="1:2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9">
        <f t="shared" si="343"/>
        <v>58.787878787878789</v>
      </c>
      <c r="Q3685" t="s">
        <v>8320</v>
      </c>
      <c r="R3685" t="s">
        <v>8321</v>
      </c>
      <c r="S3685" s="10">
        <f t="shared" si="344"/>
        <v>42632.908518518518</v>
      </c>
      <c r="T3685" s="10">
        <f t="shared" si="345"/>
        <v>42662.908518518518</v>
      </c>
      <c r="U3685" s="9">
        <f t="shared" si="346"/>
        <v>30</v>
      </c>
      <c r="V3685">
        <f>D3685*VLOOKUP(H3685,CURR,2)</f>
        <v>3500</v>
      </c>
      <c r="W3685">
        <f>E3685*VLOOKUP(H3685,CURR,2)</f>
        <v>3880</v>
      </c>
      <c r="X3685" s="11">
        <f t="shared" si="347"/>
        <v>1.1085714285714285</v>
      </c>
    </row>
    <row r="3686" spans="1:2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9">
        <f t="shared" si="343"/>
        <v>45.347826086956523</v>
      </c>
      <c r="Q3686" t="s">
        <v>8320</v>
      </c>
      <c r="R3686" t="s">
        <v>8321</v>
      </c>
      <c r="S3686" s="10">
        <f t="shared" si="344"/>
        <v>42218.97206018518</v>
      </c>
      <c r="T3686" s="10">
        <f t="shared" si="345"/>
        <v>42248.97206018518</v>
      </c>
      <c r="U3686" s="9">
        <f t="shared" si="346"/>
        <v>30</v>
      </c>
      <c r="V3686">
        <f>D3686*VLOOKUP(H3686,CURR,2)</f>
        <v>750</v>
      </c>
      <c r="W3686">
        <f>E3686*VLOOKUP(H3686,CURR,2)</f>
        <v>1043</v>
      </c>
      <c r="X3686" s="11">
        <f t="shared" si="347"/>
        <v>1.3906666666666667</v>
      </c>
    </row>
    <row r="3687" spans="1:2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9">
        <f t="shared" si="343"/>
        <v>41.944444444444443</v>
      </c>
      <c r="Q3687" t="s">
        <v>8320</v>
      </c>
      <c r="R3687" t="s">
        <v>8321</v>
      </c>
      <c r="S3687" s="10">
        <f t="shared" si="344"/>
        <v>41753.384942129625</v>
      </c>
      <c r="T3687" s="10">
        <f t="shared" si="345"/>
        <v>41778.666666666664</v>
      </c>
      <c r="U3687" s="9">
        <f t="shared" si="346"/>
        <v>25</v>
      </c>
      <c r="V3687">
        <f>D3687*VLOOKUP(H3687,CURR,2)</f>
        <v>5000</v>
      </c>
      <c r="W3687">
        <f>E3687*VLOOKUP(H3687,CURR,2)</f>
        <v>5285</v>
      </c>
      <c r="X3687" s="11">
        <f t="shared" si="347"/>
        <v>1.0569999999999999</v>
      </c>
    </row>
    <row r="3688" spans="1:2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9">
        <f t="shared" si="343"/>
        <v>59.166666666666664</v>
      </c>
      <c r="Q3688" t="s">
        <v>8320</v>
      </c>
      <c r="R3688" t="s">
        <v>8321</v>
      </c>
      <c r="S3688" s="10">
        <f t="shared" si="344"/>
        <v>42230.454398148147</v>
      </c>
      <c r="T3688" s="10">
        <f t="shared" si="345"/>
        <v>42244.957638888889</v>
      </c>
      <c r="U3688" s="9">
        <f t="shared" si="346"/>
        <v>14</v>
      </c>
      <c r="V3688">
        <f>D3688*VLOOKUP(H3688,CURR,2)</f>
        <v>350</v>
      </c>
      <c r="W3688">
        <f>E3688*VLOOKUP(H3688,CURR,2)</f>
        <v>355</v>
      </c>
      <c r="X3688" s="11">
        <f t="shared" si="347"/>
        <v>1.0142857142857142</v>
      </c>
    </row>
    <row r="3689" spans="1:2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9">
        <f t="shared" si="343"/>
        <v>200.49</v>
      </c>
      <c r="Q3689" t="s">
        <v>8320</v>
      </c>
      <c r="R3689" t="s">
        <v>8321</v>
      </c>
      <c r="S3689" s="10">
        <f t="shared" si="344"/>
        <v>41787.009895833333</v>
      </c>
      <c r="T3689" s="10">
        <f t="shared" si="345"/>
        <v>41817.009895833333</v>
      </c>
      <c r="U3689" s="9">
        <f t="shared" si="346"/>
        <v>30</v>
      </c>
      <c r="V3689">
        <f>D3689*VLOOKUP(H3689,CURR,2)</f>
        <v>5000</v>
      </c>
      <c r="W3689">
        <f>E3689*VLOOKUP(H3689,CURR,2)</f>
        <v>5012.25</v>
      </c>
      <c r="X3689" s="11">
        <f t="shared" si="347"/>
        <v>1.0024500000000001</v>
      </c>
    </row>
    <row r="3690" spans="1:2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9">
        <f t="shared" si="343"/>
        <v>83.974358974358978</v>
      </c>
      <c r="Q3690" t="s">
        <v>8320</v>
      </c>
      <c r="R3690" t="s">
        <v>8321</v>
      </c>
      <c r="S3690" s="10">
        <f t="shared" si="344"/>
        <v>41829.578749999993</v>
      </c>
      <c r="T3690" s="10">
        <f t="shared" si="345"/>
        <v>41859.578749999993</v>
      </c>
      <c r="U3690" s="9">
        <f t="shared" si="346"/>
        <v>30</v>
      </c>
      <c r="V3690">
        <f>D3690*VLOOKUP(H3690,CURR,2)</f>
        <v>3840</v>
      </c>
      <c r="W3690">
        <f>E3690*VLOOKUP(H3690,CURR,2)</f>
        <v>4192</v>
      </c>
      <c r="X3690" s="11">
        <f t="shared" si="347"/>
        <v>1.0916666666666666</v>
      </c>
    </row>
    <row r="3691" spans="1:2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9">
        <f t="shared" si="343"/>
        <v>57.258064516129032</v>
      </c>
      <c r="Q3691" t="s">
        <v>8320</v>
      </c>
      <c r="R3691" t="s">
        <v>8321</v>
      </c>
      <c r="S3691" s="10">
        <f t="shared" si="344"/>
        <v>42147.61850694444</v>
      </c>
      <c r="T3691" s="10">
        <f t="shared" si="345"/>
        <v>42176.725694444445</v>
      </c>
      <c r="U3691" s="9">
        <f t="shared" si="346"/>
        <v>29</v>
      </c>
      <c r="V3691">
        <f>D3691*VLOOKUP(H3691,CURR,2)</f>
        <v>3000</v>
      </c>
      <c r="W3691">
        <f>E3691*VLOOKUP(H3691,CURR,2)</f>
        <v>3550</v>
      </c>
      <c r="X3691" s="11">
        <f t="shared" si="347"/>
        <v>1.1833333333333333</v>
      </c>
    </row>
    <row r="3692" spans="1:2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9">
        <f t="shared" si="343"/>
        <v>58.064516129032256</v>
      </c>
      <c r="Q3692" t="s">
        <v>8320</v>
      </c>
      <c r="R3692" t="s">
        <v>8321</v>
      </c>
      <c r="S3692" s="10">
        <f t="shared" si="344"/>
        <v>41940.38984953703</v>
      </c>
      <c r="T3692" s="10">
        <f t="shared" si="345"/>
        <v>41970.431516203702</v>
      </c>
      <c r="U3692" s="9">
        <f t="shared" si="346"/>
        <v>30</v>
      </c>
      <c r="V3692">
        <f>D3692*VLOOKUP(H3692,CURR,2)</f>
        <v>1500</v>
      </c>
      <c r="W3692">
        <f>E3692*VLOOKUP(H3692,CURR,2)</f>
        <v>1800</v>
      </c>
      <c r="X3692" s="11">
        <f t="shared" si="347"/>
        <v>1.2</v>
      </c>
    </row>
    <row r="3693" spans="1:2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9">
        <f t="shared" si="343"/>
        <v>186.80291970802921</v>
      </c>
      <c r="Q3693" t="s">
        <v>8320</v>
      </c>
      <c r="R3693" t="s">
        <v>8321</v>
      </c>
      <c r="S3693" s="10">
        <f t="shared" si="344"/>
        <v>42020.492233796293</v>
      </c>
      <c r="T3693" s="10">
        <f t="shared" si="345"/>
        <v>42064.999305555553</v>
      </c>
      <c r="U3693" s="9">
        <f t="shared" si="346"/>
        <v>44</v>
      </c>
      <c r="V3693">
        <f>D3693*VLOOKUP(H3693,CURR,2)</f>
        <v>40000</v>
      </c>
      <c r="W3693">
        <f>E3693*VLOOKUP(H3693,CURR,2)</f>
        <v>51184</v>
      </c>
      <c r="X3693" s="11">
        <f t="shared" si="347"/>
        <v>1.2796000000000001</v>
      </c>
    </row>
    <row r="3694" spans="1:2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9">
        <f t="shared" si="343"/>
        <v>74.117647058823536</v>
      </c>
      <c r="Q3694" t="s">
        <v>8320</v>
      </c>
      <c r="R3694" t="s">
        <v>8321</v>
      </c>
      <c r="S3694" s="10">
        <f t="shared" si="344"/>
        <v>41891.756701388884</v>
      </c>
      <c r="T3694" s="10">
        <f t="shared" si="345"/>
        <v>41900.791666666664</v>
      </c>
      <c r="U3694" s="9">
        <f t="shared" si="346"/>
        <v>9</v>
      </c>
      <c r="V3694">
        <f>D3694*VLOOKUP(H3694,CURR,2)</f>
        <v>1000</v>
      </c>
      <c r="W3694">
        <f>E3694*VLOOKUP(H3694,CURR,2)</f>
        <v>1260</v>
      </c>
      <c r="X3694" s="11">
        <f t="shared" si="347"/>
        <v>1.26</v>
      </c>
    </row>
    <row r="3695" spans="1:2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9">
        <f t="shared" si="343"/>
        <v>30.714285714285715</v>
      </c>
      <c r="Q3695" t="s">
        <v>8320</v>
      </c>
      <c r="R3695" t="s">
        <v>8321</v>
      </c>
      <c r="S3695" s="10">
        <f t="shared" si="344"/>
        <v>42308.98297453703</v>
      </c>
      <c r="T3695" s="10">
        <f t="shared" si="345"/>
        <v>42338.729166666664</v>
      </c>
      <c r="U3695" s="9">
        <f t="shared" si="346"/>
        <v>29</v>
      </c>
      <c r="V3695">
        <f>D3695*VLOOKUP(H3695,CURR,2)</f>
        <v>426.24</v>
      </c>
      <c r="W3695">
        <f>E3695*VLOOKUP(H3695,CURR,2)</f>
        <v>550.4</v>
      </c>
      <c r="X3695" s="11">
        <f t="shared" si="347"/>
        <v>1.2912912912912913</v>
      </c>
    </row>
    <row r="3696" spans="1:2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9">
        <f t="shared" si="343"/>
        <v>62.666666666666664</v>
      </c>
      <c r="Q3696" t="s">
        <v>8320</v>
      </c>
      <c r="R3696" t="s">
        <v>8321</v>
      </c>
      <c r="S3696" s="10">
        <f t="shared" si="344"/>
        <v>42489.925543981481</v>
      </c>
      <c r="T3696" s="10">
        <f t="shared" si="345"/>
        <v>42526.874999999993</v>
      </c>
      <c r="U3696" s="9">
        <f t="shared" si="346"/>
        <v>36</v>
      </c>
      <c r="V3696">
        <f>D3696*VLOOKUP(H3696,CURR,2)</f>
        <v>3500</v>
      </c>
      <c r="W3696">
        <f>E3696*VLOOKUP(H3696,CURR,2)</f>
        <v>3760</v>
      </c>
      <c r="X3696" s="11">
        <f t="shared" si="347"/>
        <v>1.0742857142857143</v>
      </c>
    </row>
    <row r="3697" spans="1:2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9">
        <f t="shared" si="343"/>
        <v>121.36363636363636</v>
      </c>
      <c r="Q3697" t="s">
        <v>8320</v>
      </c>
      <c r="R3697" t="s">
        <v>8321</v>
      </c>
      <c r="S3697" s="10">
        <f t="shared" si="344"/>
        <v>41995.662152777775</v>
      </c>
      <c r="T3697" s="10">
        <f t="shared" si="345"/>
        <v>42015.662152777775</v>
      </c>
      <c r="U3697" s="9">
        <f t="shared" si="346"/>
        <v>20</v>
      </c>
      <c r="V3697">
        <f>D3697*VLOOKUP(H3697,CURR,2)</f>
        <v>4000</v>
      </c>
      <c r="W3697">
        <f>E3697*VLOOKUP(H3697,CURR,2)</f>
        <v>4005</v>
      </c>
      <c r="X3697" s="11">
        <f t="shared" si="347"/>
        <v>1.00125</v>
      </c>
    </row>
    <row r="3698" spans="1:2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9">
        <f t="shared" si="343"/>
        <v>39.743589743589745</v>
      </c>
      <c r="Q3698" t="s">
        <v>8320</v>
      </c>
      <c r="R3698" t="s">
        <v>8321</v>
      </c>
      <c r="S3698" s="10">
        <f t="shared" si="344"/>
        <v>41988.408749999995</v>
      </c>
      <c r="T3698" s="10">
        <f t="shared" si="345"/>
        <v>42048.408749999995</v>
      </c>
      <c r="U3698" s="9">
        <f t="shared" si="346"/>
        <v>60</v>
      </c>
      <c r="V3698">
        <f>D3698*VLOOKUP(H3698,CURR,2)</f>
        <v>2560</v>
      </c>
      <c r="W3698">
        <f>E3698*VLOOKUP(H3698,CURR,2)</f>
        <v>3968</v>
      </c>
      <c r="X3698" s="11">
        <f t="shared" si="347"/>
        <v>1.55</v>
      </c>
    </row>
    <row r="3699" spans="1:2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9">
        <f t="shared" si="343"/>
        <v>72</v>
      </c>
      <c r="Q3699" t="s">
        <v>8320</v>
      </c>
      <c r="R3699" t="s">
        <v>8321</v>
      </c>
      <c r="S3699" s="10">
        <f t="shared" si="344"/>
        <v>42479.2575</v>
      </c>
      <c r="T3699" s="10">
        <f t="shared" si="345"/>
        <v>42500.2575</v>
      </c>
      <c r="U3699" s="9">
        <f t="shared" si="346"/>
        <v>21</v>
      </c>
      <c r="V3699">
        <f>D3699*VLOOKUP(H3699,CURR,2)</f>
        <v>2560</v>
      </c>
      <c r="W3699">
        <f>E3699*VLOOKUP(H3699,CURR,2)</f>
        <v>2764.8</v>
      </c>
      <c r="X3699" s="11">
        <f t="shared" si="347"/>
        <v>1.08</v>
      </c>
    </row>
    <row r="3700" spans="1:2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9">
        <f t="shared" si="343"/>
        <v>40.632352941176471</v>
      </c>
      <c r="Q3700" t="s">
        <v>8320</v>
      </c>
      <c r="R3700" t="s">
        <v>8321</v>
      </c>
      <c r="S3700" s="10">
        <f t="shared" si="344"/>
        <v>42401.598229166666</v>
      </c>
      <c r="T3700" s="10">
        <f t="shared" si="345"/>
        <v>42431.598229166666</v>
      </c>
      <c r="U3700" s="9">
        <f t="shared" si="346"/>
        <v>30</v>
      </c>
      <c r="V3700">
        <f>D3700*VLOOKUP(H3700,CURR,2)</f>
        <v>5000</v>
      </c>
      <c r="W3700">
        <f>E3700*VLOOKUP(H3700,CURR,2)</f>
        <v>5526</v>
      </c>
      <c r="X3700" s="11">
        <f t="shared" si="347"/>
        <v>1.1052</v>
      </c>
    </row>
    <row r="3701" spans="1:2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9">
        <f t="shared" si="343"/>
        <v>63</v>
      </c>
      <c r="Q3701" t="s">
        <v>8320</v>
      </c>
      <c r="R3701" t="s">
        <v>8321</v>
      </c>
      <c r="S3701" s="10">
        <f t="shared" si="344"/>
        <v>41897.393703703703</v>
      </c>
      <c r="T3701" s="10">
        <f t="shared" si="345"/>
        <v>41927.393703703703</v>
      </c>
      <c r="U3701" s="9">
        <f t="shared" si="346"/>
        <v>30</v>
      </c>
      <c r="V3701">
        <f>D3701*VLOOKUP(H3701,CURR,2)</f>
        <v>2500</v>
      </c>
      <c r="W3701">
        <f>E3701*VLOOKUP(H3701,CURR,2)</f>
        <v>2520</v>
      </c>
      <c r="X3701" s="11">
        <f t="shared" si="347"/>
        <v>1.008</v>
      </c>
    </row>
    <row r="3702" spans="1:2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9">
        <f t="shared" si="343"/>
        <v>33.666666666666664</v>
      </c>
      <c r="Q3702" t="s">
        <v>8320</v>
      </c>
      <c r="R3702" t="s">
        <v>8321</v>
      </c>
      <c r="S3702" s="10">
        <f t="shared" si="344"/>
        <v>41882.37731481481</v>
      </c>
      <c r="T3702" s="10">
        <f t="shared" si="345"/>
        <v>41912.458333333328</v>
      </c>
      <c r="U3702" s="9">
        <f t="shared" si="346"/>
        <v>30</v>
      </c>
      <c r="V3702">
        <f>D3702*VLOOKUP(H3702,CURR,2)</f>
        <v>500</v>
      </c>
      <c r="W3702">
        <f>E3702*VLOOKUP(H3702,CURR,2)</f>
        <v>606</v>
      </c>
      <c r="X3702" s="11">
        <f t="shared" si="347"/>
        <v>1.212</v>
      </c>
    </row>
    <row r="3703" spans="1:2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9">
        <f t="shared" si="343"/>
        <v>38.589743589743591</v>
      </c>
      <c r="Q3703" t="s">
        <v>8320</v>
      </c>
      <c r="R3703" t="s">
        <v>8321</v>
      </c>
      <c r="S3703" s="10">
        <f t="shared" si="344"/>
        <v>42129.333252314813</v>
      </c>
      <c r="T3703" s="10">
        <f t="shared" si="345"/>
        <v>42159.333252314813</v>
      </c>
      <c r="U3703" s="9">
        <f t="shared" si="346"/>
        <v>30</v>
      </c>
      <c r="V3703">
        <f>D3703*VLOOKUP(H3703,CURR,2)</f>
        <v>1920</v>
      </c>
      <c r="W3703">
        <f>E3703*VLOOKUP(H3703,CURR,2)</f>
        <v>1926.4</v>
      </c>
      <c r="X3703" s="11">
        <f t="shared" si="347"/>
        <v>1.0033333333333334</v>
      </c>
    </row>
    <row r="3704" spans="1:2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9">
        <f t="shared" si="343"/>
        <v>155.95238095238096</v>
      </c>
      <c r="Q3704" t="s">
        <v>8320</v>
      </c>
      <c r="R3704" t="s">
        <v>8321</v>
      </c>
      <c r="S3704" s="10">
        <f t="shared" si="344"/>
        <v>42524.329675925925</v>
      </c>
      <c r="T3704" s="10">
        <f t="shared" si="345"/>
        <v>42561.749305555553</v>
      </c>
      <c r="U3704" s="9">
        <f t="shared" si="346"/>
        <v>37</v>
      </c>
      <c r="V3704">
        <f>D3704*VLOOKUP(H3704,CURR,2)</f>
        <v>3840</v>
      </c>
      <c r="W3704">
        <f>E3704*VLOOKUP(H3704,CURR,2)</f>
        <v>4192</v>
      </c>
      <c r="X3704" s="11">
        <f t="shared" si="347"/>
        <v>1.0916666666666666</v>
      </c>
    </row>
    <row r="3705" spans="1:2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9">
        <f t="shared" si="343"/>
        <v>43.2</v>
      </c>
      <c r="Q3705" t="s">
        <v>8320</v>
      </c>
      <c r="R3705" t="s">
        <v>8321</v>
      </c>
      <c r="S3705" s="10">
        <f t="shared" si="344"/>
        <v>42556.296157407407</v>
      </c>
      <c r="T3705" s="10">
        <f t="shared" si="345"/>
        <v>42595.082638888889</v>
      </c>
      <c r="U3705" s="9">
        <f t="shared" si="346"/>
        <v>38</v>
      </c>
      <c r="V3705">
        <f>D3705*VLOOKUP(H3705,CURR,2)</f>
        <v>1050</v>
      </c>
      <c r="W3705">
        <f>E3705*VLOOKUP(H3705,CURR,2)</f>
        <v>1296</v>
      </c>
      <c r="X3705" s="11">
        <f t="shared" si="347"/>
        <v>1.2342857142857142</v>
      </c>
    </row>
    <row r="3706" spans="1:2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9">
        <f t="shared" si="343"/>
        <v>15.148518518518518</v>
      </c>
      <c r="Q3706" t="s">
        <v>8320</v>
      </c>
      <c r="R3706" t="s">
        <v>8321</v>
      </c>
      <c r="S3706" s="10">
        <f t="shared" si="344"/>
        <v>42461.481412037036</v>
      </c>
      <c r="T3706" s="10">
        <f t="shared" si="345"/>
        <v>42521.481412037036</v>
      </c>
      <c r="U3706" s="9">
        <f t="shared" si="346"/>
        <v>60</v>
      </c>
      <c r="V3706">
        <f>D3706*VLOOKUP(H3706,CURR,2)</f>
        <v>384</v>
      </c>
      <c r="W3706">
        <f>E3706*VLOOKUP(H3706,CURR,2)</f>
        <v>523.53279999999995</v>
      </c>
      <c r="X3706" s="11">
        <f t="shared" si="347"/>
        <v>1.3633666666666666</v>
      </c>
    </row>
    <row r="3707" spans="1:2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9">
        <f t="shared" si="343"/>
        <v>83.571428571428569</v>
      </c>
      <c r="Q3707" t="s">
        <v>8320</v>
      </c>
      <c r="R3707" t="s">
        <v>8321</v>
      </c>
      <c r="S3707" s="10">
        <f t="shared" si="344"/>
        <v>41792.334652777776</v>
      </c>
      <c r="T3707" s="10">
        <f t="shared" si="345"/>
        <v>41813.541666666664</v>
      </c>
      <c r="U3707" s="9">
        <f t="shared" si="346"/>
        <v>21</v>
      </c>
      <c r="V3707">
        <f>D3707*VLOOKUP(H3707,CURR,2)</f>
        <v>2827</v>
      </c>
      <c r="W3707">
        <f>E3707*VLOOKUP(H3707,CURR,2)</f>
        <v>2925</v>
      </c>
      <c r="X3707" s="11">
        <f t="shared" si="347"/>
        <v>1.0346657233816767</v>
      </c>
    </row>
    <row r="3708" spans="1:2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9">
        <f t="shared" si="343"/>
        <v>140</v>
      </c>
      <c r="Q3708" t="s">
        <v>8320</v>
      </c>
      <c r="R3708" t="s">
        <v>8321</v>
      </c>
      <c r="S3708" s="10">
        <f t="shared" si="344"/>
        <v>41879.705428240741</v>
      </c>
      <c r="T3708" s="10">
        <f t="shared" si="345"/>
        <v>41894.705428240741</v>
      </c>
      <c r="U3708" s="9">
        <f t="shared" si="346"/>
        <v>15</v>
      </c>
      <c r="V3708">
        <f>D3708*VLOOKUP(H3708,CURR,2)</f>
        <v>1500</v>
      </c>
      <c r="W3708">
        <f>E3708*VLOOKUP(H3708,CURR,2)</f>
        <v>1820</v>
      </c>
      <c r="X3708" s="11">
        <f t="shared" si="347"/>
        <v>1.2133333333333334</v>
      </c>
    </row>
    <row r="3709" spans="1:2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9">
        <f t="shared" si="343"/>
        <v>80.869565217391298</v>
      </c>
      <c r="Q3709" t="s">
        <v>8320</v>
      </c>
      <c r="R3709" t="s">
        <v>8321</v>
      </c>
      <c r="S3709" s="10">
        <f t="shared" si="344"/>
        <v>42551.840023148143</v>
      </c>
      <c r="T3709" s="10">
        <f t="shared" si="345"/>
        <v>42573.018055555549</v>
      </c>
      <c r="U3709" s="9">
        <f t="shared" si="346"/>
        <v>21</v>
      </c>
      <c r="V3709">
        <f>D3709*VLOOKUP(H3709,CURR,2)</f>
        <v>1000</v>
      </c>
      <c r="W3709">
        <f>E3709*VLOOKUP(H3709,CURR,2)</f>
        <v>1860</v>
      </c>
      <c r="X3709" s="11">
        <f t="shared" si="347"/>
        <v>1.86</v>
      </c>
    </row>
    <row r="3710" spans="1:2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9">
        <f t="shared" si="343"/>
        <v>53.846153846153847</v>
      </c>
      <c r="Q3710" t="s">
        <v>8320</v>
      </c>
      <c r="R3710" t="s">
        <v>8321</v>
      </c>
      <c r="S3710" s="10">
        <f t="shared" si="344"/>
        <v>41809.933865740742</v>
      </c>
      <c r="T3710" s="10">
        <f t="shared" si="345"/>
        <v>41823.933865740742</v>
      </c>
      <c r="U3710" s="9">
        <f t="shared" si="346"/>
        <v>14</v>
      </c>
      <c r="V3710">
        <f>D3710*VLOOKUP(H3710,CURR,2)</f>
        <v>700</v>
      </c>
      <c r="W3710">
        <f>E3710*VLOOKUP(H3710,CURR,2)</f>
        <v>2100</v>
      </c>
      <c r="X3710" s="11">
        <f t="shared" si="347"/>
        <v>3</v>
      </c>
    </row>
    <row r="3711" spans="1:2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9">
        <f t="shared" si="343"/>
        <v>30.928571428571427</v>
      </c>
      <c r="Q3711" t="s">
        <v>8320</v>
      </c>
      <c r="R3711" t="s">
        <v>8321</v>
      </c>
      <c r="S3711" s="10">
        <f t="shared" si="344"/>
        <v>41785.499374999999</v>
      </c>
      <c r="T3711" s="10">
        <f t="shared" si="345"/>
        <v>41815.499374999999</v>
      </c>
      <c r="U3711" s="9">
        <f t="shared" si="346"/>
        <v>30</v>
      </c>
      <c r="V3711">
        <f>D3711*VLOOKUP(H3711,CURR,2)</f>
        <v>1280</v>
      </c>
      <c r="W3711">
        <f>E3711*VLOOKUP(H3711,CURR,2)</f>
        <v>1385.6000000000001</v>
      </c>
      <c r="X3711" s="11">
        <f t="shared" si="347"/>
        <v>1.0825</v>
      </c>
    </row>
    <row r="3712" spans="1:2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9">
        <f t="shared" si="343"/>
        <v>67.962962962962962</v>
      </c>
      <c r="Q3712" t="s">
        <v>8320</v>
      </c>
      <c r="R3712" t="s">
        <v>8321</v>
      </c>
      <c r="S3712" s="10">
        <f t="shared" si="344"/>
        <v>42072.367916666662</v>
      </c>
      <c r="T3712" s="10">
        <f t="shared" si="345"/>
        <v>42097.367916666662</v>
      </c>
      <c r="U3712" s="9">
        <f t="shared" si="346"/>
        <v>25</v>
      </c>
      <c r="V3712">
        <f>D3712*VLOOKUP(H3712,CURR,2)</f>
        <v>1300</v>
      </c>
      <c r="W3712">
        <f>E3712*VLOOKUP(H3712,CURR,2)</f>
        <v>1835</v>
      </c>
      <c r="X3712" s="11">
        <f t="shared" si="347"/>
        <v>1.4115384615384616</v>
      </c>
    </row>
    <row r="3713" spans="1:2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9">
        <f t="shared" si="343"/>
        <v>27.142857142857142</v>
      </c>
      <c r="Q3713" t="s">
        <v>8320</v>
      </c>
      <c r="R3713" t="s">
        <v>8321</v>
      </c>
      <c r="S3713" s="10">
        <f t="shared" si="344"/>
        <v>41779.5158912037</v>
      </c>
      <c r="T3713" s="10">
        <f t="shared" si="345"/>
        <v>41805.458333333328</v>
      </c>
      <c r="U3713" s="9">
        <f t="shared" si="346"/>
        <v>25</v>
      </c>
      <c r="V3713">
        <f>D3713*VLOOKUP(H3713,CURR,2)</f>
        <v>500</v>
      </c>
      <c r="W3713">
        <f>E3713*VLOOKUP(H3713,CURR,2)</f>
        <v>570</v>
      </c>
      <c r="X3713" s="11">
        <f t="shared" si="347"/>
        <v>1.1399999999999999</v>
      </c>
    </row>
    <row r="3714" spans="1:2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9">
        <f t="shared" si="343"/>
        <v>110.86538461538461</v>
      </c>
      <c r="Q3714" t="s">
        <v>8320</v>
      </c>
      <c r="R3714" t="s">
        <v>8321</v>
      </c>
      <c r="S3714" s="10">
        <f t="shared" si="344"/>
        <v>42133.963738425919</v>
      </c>
      <c r="T3714" s="10">
        <f t="shared" si="345"/>
        <v>42155.082638888889</v>
      </c>
      <c r="U3714" s="9">
        <f t="shared" si="346"/>
        <v>21</v>
      </c>
      <c r="V3714">
        <f>D3714*VLOOKUP(H3714,CURR,2)</f>
        <v>7500</v>
      </c>
      <c r="W3714">
        <f>E3714*VLOOKUP(H3714,CURR,2)</f>
        <v>11530</v>
      </c>
      <c r="X3714" s="11">
        <f t="shared" si="347"/>
        <v>1.5373333333333334</v>
      </c>
    </row>
    <row r="3715" spans="1:2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E3715/D3715*100</f>
        <v>101.49999999999999</v>
      </c>
      <c r="P3715" s="9">
        <f t="shared" ref="P3715:P3778" si="349">E3715/L3715</f>
        <v>106.84210526315789</v>
      </c>
      <c r="Q3715" t="s">
        <v>8320</v>
      </c>
      <c r="R3715" t="s">
        <v>8321</v>
      </c>
      <c r="S3715" s="10">
        <f t="shared" ref="S3715:S3778" si="350">(J3715/86400)+25569+(-5/24)</f>
        <v>42505.529699074068</v>
      </c>
      <c r="T3715" s="10">
        <f t="shared" ref="T3715:T3778" si="351">(I3715/86400)+25569+(-5/24)</f>
        <v>42525.529699074068</v>
      </c>
      <c r="U3715" s="9">
        <f t="shared" ref="U3715:U3778" si="352">INT(T3715-S3715)</f>
        <v>20</v>
      </c>
      <c r="V3715">
        <f>D3715*VLOOKUP(H3715,CURR,2)</f>
        <v>2000</v>
      </c>
      <c r="W3715">
        <f>E3715*VLOOKUP(H3715,CURR,2)</f>
        <v>2030</v>
      </c>
      <c r="X3715" s="11">
        <f t="shared" ref="X3715:X3778" si="353">W3715/V3715</f>
        <v>1.0149999999999999</v>
      </c>
    </row>
    <row r="3716" spans="1:2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9">
        <f t="shared" si="349"/>
        <v>105.51546391752578</v>
      </c>
      <c r="Q3716" t="s">
        <v>8320</v>
      </c>
      <c r="R3716" t="s">
        <v>8321</v>
      </c>
      <c r="S3716" s="10">
        <f t="shared" si="350"/>
        <v>42118.347997685181</v>
      </c>
      <c r="T3716" s="10">
        <f t="shared" si="351"/>
        <v>42149.957638888889</v>
      </c>
      <c r="U3716" s="9">
        <f t="shared" si="352"/>
        <v>31</v>
      </c>
      <c r="V3716">
        <f>D3716*VLOOKUP(H3716,CURR,2)</f>
        <v>10000</v>
      </c>
      <c r="W3716">
        <f>E3716*VLOOKUP(H3716,CURR,2)</f>
        <v>10235</v>
      </c>
      <c r="X3716" s="11">
        <f t="shared" si="353"/>
        <v>1.0235000000000001</v>
      </c>
    </row>
    <row r="3717" spans="1:2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9">
        <f t="shared" si="349"/>
        <v>132.96296296296296</v>
      </c>
      <c r="Q3717" t="s">
        <v>8320</v>
      </c>
      <c r="R3717" t="s">
        <v>8321</v>
      </c>
      <c r="S3717" s="10">
        <f t="shared" si="350"/>
        <v>42036.787256944437</v>
      </c>
      <c r="T3717" s="10">
        <f t="shared" si="351"/>
        <v>42094.327777777777</v>
      </c>
      <c r="U3717" s="9">
        <f t="shared" si="352"/>
        <v>57</v>
      </c>
      <c r="V3717">
        <f>D3717*VLOOKUP(H3717,CURR,2)</f>
        <v>4480</v>
      </c>
      <c r="W3717">
        <f>E3717*VLOOKUP(H3717,CURR,2)</f>
        <v>4595.2</v>
      </c>
      <c r="X3717" s="11">
        <f t="shared" si="353"/>
        <v>1.0257142857142856</v>
      </c>
    </row>
    <row r="3718" spans="1:2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9">
        <f t="shared" si="349"/>
        <v>51.916666666666664</v>
      </c>
      <c r="Q3718" t="s">
        <v>8320</v>
      </c>
      <c r="R3718" t="s">
        <v>8321</v>
      </c>
      <c r="S3718" s="10">
        <f t="shared" si="350"/>
        <v>42360.679502314808</v>
      </c>
      <c r="T3718" s="10">
        <f t="shared" si="351"/>
        <v>42390.679502314808</v>
      </c>
      <c r="U3718" s="9">
        <f t="shared" si="352"/>
        <v>30</v>
      </c>
      <c r="V3718">
        <f>D3718*VLOOKUP(H3718,CURR,2)</f>
        <v>800</v>
      </c>
      <c r="W3718">
        <f>E3718*VLOOKUP(H3718,CURR,2)</f>
        <v>1246</v>
      </c>
      <c r="X3718" s="11">
        <f t="shared" si="353"/>
        <v>1.5575000000000001</v>
      </c>
    </row>
    <row r="3719" spans="1:2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9">
        <f t="shared" si="349"/>
        <v>310</v>
      </c>
      <c r="Q3719" t="s">
        <v>8320</v>
      </c>
      <c r="R3719" t="s">
        <v>8321</v>
      </c>
      <c r="S3719" s="10">
        <f t="shared" si="350"/>
        <v>42102.657974537033</v>
      </c>
      <c r="T3719" s="10">
        <f t="shared" si="351"/>
        <v>42133.657974537033</v>
      </c>
      <c r="U3719" s="9">
        <f t="shared" si="352"/>
        <v>31</v>
      </c>
      <c r="V3719">
        <f>D3719*VLOOKUP(H3719,CURR,2)</f>
        <v>5120</v>
      </c>
      <c r="W3719">
        <f>E3719*VLOOKUP(H3719,CURR,2)</f>
        <v>5158.4000000000005</v>
      </c>
      <c r="X3719" s="11">
        <f t="shared" si="353"/>
        <v>1.0075000000000001</v>
      </c>
    </row>
    <row r="3720" spans="1:2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9">
        <f t="shared" si="349"/>
        <v>26.021739130434781</v>
      </c>
      <c r="Q3720" t="s">
        <v>8320</v>
      </c>
      <c r="R3720" t="s">
        <v>8321</v>
      </c>
      <c r="S3720" s="10">
        <f t="shared" si="350"/>
        <v>42032.507812499993</v>
      </c>
      <c r="T3720" s="10">
        <f t="shared" si="351"/>
        <v>42062.507812499993</v>
      </c>
      <c r="U3720" s="9">
        <f t="shared" si="352"/>
        <v>30</v>
      </c>
      <c r="V3720">
        <f>D3720*VLOOKUP(H3720,CURR,2)</f>
        <v>640</v>
      </c>
      <c r="W3720">
        <f>E3720*VLOOKUP(H3720,CURR,2)</f>
        <v>1532.16</v>
      </c>
      <c r="X3720" s="11">
        <f t="shared" si="353"/>
        <v>2.3940000000000001</v>
      </c>
    </row>
    <row r="3721" spans="1:2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9">
        <f t="shared" si="349"/>
        <v>105</v>
      </c>
      <c r="Q3721" t="s">
        <v>8320</v>
      </c>
      <c r="R3721" t="s">
        <v>8321</v>
      </c>
      <c r="S3721" s="10">
        <f t="shared" si="350"/>
        <v>42147.521597222221</v>
      </c>
      <c r="T3721" s="10">
        <f t="shared" si="351"/>
        <v>42177.521597222221</v>
      </c>
      <c r="U3721" s="9">
        <f t="shared" si="352"/>
        <v>30</v>
      </c>
      <c r="V3721">
        <f>D3721*VLOOKUP(H3721,CURR,2)</f>
        <v>256</v>
      </c>
      <c r="W3721">
        <f>E3721*VLOOKUP(H3721,CURR,2)</f>
        <v>537.6</v>
      </c>
      <c r="X3721" s="11">
        <f t="shared" si="353"/>
        <v>2.1</v>
      </c>
    </row>
    <row r="3722" spans="1:2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9">
        <f t="shared" si="349"/>
        <v>86.224999999999994</v>
      </c>
      <c r="Q3722" t="s">
        <v>8320</v>
      </c>
      <c r="R3722" t="s">
        <v>8321</v>
      </c>
      <c r="S3722" s="10">
        <f t="shared" si="350"/>
        <v>42165.784791666665</v>
      </c>
      <c r="T3722" s="10">
        <f t="shared" si="351"/>
        <v>42187.784791666665</v>
      </c>
      <c r="U3722" s="9">
        <f t="shared" si="352"/>
        <v>22</v>
      </c>
      <c r="V3722">
        <f>D3722*VLOOKUP(H3722,CURR,2)</f>
        <v>3300</v>
      </c>
      <c r="W3722">
        <f>E3722*VLOOKUP(H3722,CURR,2)</f>
        <v>3449</v>
      </c>
      <c r="X3722" s="11">
        <f t="shared" si="353"/>
        <v>1.0451515151515152</v>
      </c>
    </row>
    <row r="3723" spans="1:2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9">
        <f t="shared" si="349"/>
        <v>114.54545454545455</v>
      </c>
      <c r="Q3723" t="s">
        <v>8320</v>
      </c>
      <c r="R3723" t="s">
        <v>8321</v>
      </c>
      <c r="S3723" s="10">
        <f t="shared" si="350"/>
        <v>41927.727824074071</v>
      </c>
      <c r="T3723" s="10">
        <f t="shared" si="351"/>
        <v>41948.769490740735</v>
      </c>
      <c r="U3723" s="9">
        <f t="shared" si="352"/>
        <v>21</v>
      </c>
      <c r="V3723">
        <f>D3723*VLOOKUP(H3723,CURR,2)</f>
        <v>5000</v>
      </c>
      <c r="W3723">
        <f>E3723*VLOOKUP(H3723,CURR,2)</f>
        <v>5040</v>
      </c>
      <c r="X3723" s="11">
        <f t="shared" si="353"/>
        <v>1.008</v>
      </c>
    </row>
    <row r="3724" spans="1:2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9">
        <f t="shared" si="349"/>
        <v>47.657142857142858</v>
      </c>
      <c r="Q3724" t="s">
        <v>8320</v>
      </c>
      <c r="R3724" t="s">
        <v>8321</v>
      </c>
      <c r="S3724" s="10">
        <f t="shared" si="350"/>
        <v>42381.463506944441</v>
      </c>
      <c r="T3724" s="10">
        <f t="shared" si="351"/>
        <v>42411.749305555553</v>
      </c>
      <c r="U3724" s="9">
        <f t="shared" si="352"/>
        <v>30</v>
      </c>
      <c r="V3724">
        <f>D3724*VLOOKUP(H3724,CURR,2)</f>
        <v>1140</v>
      </c>
      <c r="W3724">
        <f>E3724*VLOOKUP(H3724,CURR,2)</f>
        <v>1267.68</v>
      </c>
      <c r="X3724" s="11">
        <f t="shared" si="353"/>
        <v>1.1120000000000001</v>
      </c>
    </row>
    <row r="3725" spans="1:2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9">
        <f t="shared" si="349"/>
        <v>72.888888888888886</v>
      </c>
      <c r="Q3725" t="s">
        <v>8320</v>
      </c>
      <c r="R3725" t="s">
        <v>8321</v>
      </c>
      <c r="S3725" s="10">
        <f t="shared" si="350"/>
        <v>41943.544699074067</v>
      </c>
      <c r="T3725" s="10">
        <f t="shared" si="351"/>
        <v>41973.586365740739</v>
      </c>
      <c r="U3725" s="9">
        <f t="shared" si="352"/>
        <v>30</v>
      </c>
      <c r="V3725">
        <f>D3725*VLOOKUP(H3725,CURR,2)</f>
        <v>5760</v>
      </c>
      <c r="W3725">
        <f>E3725*VLOOKUP(H3725,CURR,2)</f>
        <v>5877.76</v>
      </c>
      <c r="X3725" s="11">
        <f t="shared" si="353"/>
        <v>1.0204444444444445</v>
      </c>
    </row>
    <row r="3726" spans="1:2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9">
        <f t="shared" si="349"/>
        <v>49.545505617977533</v>
      </c>
      <c r="Q3726" t="s">
        <v>8320</v>
      </c>
      <c r="R3726" t="s">
        <v>8321</v>
      </c>
      <c r="S3726" s="10">
        <f t="shared" si="350"/>
        <v>42465.283101851848</v>
      </c>
      <c r="T3726" s="10">
        <f t="shared" si="351"/>
        <v>42494.749999999993</v>
      </c>
      <c r="U3726" s="9">
        <f t="shared" si="352"/>
        <v>29</v>
      </c>
      <c r="V3726">
        <f>D3726*VLOOKUP(H3726,CURR,2)</f>
        <v>5504</v>
      </c>
      <c r="W3726">
        <f>E3726*VLOOKUP(H3726,CURR,2)</f>
        <v>5644.2240000000002</v>
      </c>
      <c r="X3726" s="11">
        <f t="shared" si="353"/>
        <v>1.0254767441860466</v>
      </c>
    </row>
    <row r="3727" spans="1:2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9">
        <f t="shared" si="349"/>
        <v>25.4</v>
      </c>
      <c r="Q3727" t="s">
        <v>8320</v>
      </c>
      <c r="R3727" t="s">
        <v>8321</v>
      </c>
      <c r="S3727" s="10">
        <f t="shared" si="350"/>
        <v>42401.736886574072</v>
      </c>
      <c r="T3727" s="10">
        <f t="shared" si="351"/>
        <v>42418.687499999993</v>
      </c>
      <c r="U3727" s="9">
        <f t="shared" si="352"/>
        <v>16</v>
      </c>
      <c r="V3727">
        <f>D3727*VLOOKUP(H3727,CURR,2)</f>
        <v>384</v>
      </c>
      <c r="W3727">
        <f>E3727*VLOOKUP(H3727,CURR,2)</f>
        <v>487.68</v>
      </c>
      <c r="X3727" s="11">
        <f t="shared" si="353"/>
        <v>1.27</v>
      </c>
    </row>
    <row r="3728" spans="1:2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9">
        <f t="shared" si="349"/>
        <v>62.586956521739133</v>
      </c>
      <c r="Q3728" t="s">
        <v>8320</v>
      </c>
      <c r="R3728" t="s">
        <v>8321</v>
      </c>
      <c r="S3728" s="10">
        <f t="shared" si="350"/>
        <v>42461.932534722218</v>
      </c>
      <c r="T3728" s="10">
        <f t="shared" si="351"/>
        <v>42489.666666666664</v>
      </c>
      <c r="U3728" s="9">
        <f t="shared" si="352"/>
        <v>27</v>
      </c>
      <c r="V3728">
        <f>D3728*VLOOKUP(H3728,CURR,2)</f>
        <v>850</v>
      </c>
      <c r="W3728">
        <f>E3728*VLOOKUP(H3728,CURR,2)</f>
        <v>2879</v>
      </c>
      <c r="X3728" s="11">
        <f t="shared" si="353"/>
        <v>3.3870588235294119</v>
      </c>
    </row>
    <row r="3729" spans="1:2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9">
        <f t="shared" si="349"/>
        <v>61.060606060606062</v>
      </c>
      <c r="Q3729" t="s">
        <v>8320</v>
      </c>
      <c r="R3729" t="s">
        <v>8321</v>
      </c>
      <c r="S3729" s="10">
        <f t="shared" si="350"/>
        <v>42632.139976851853</v>
      </c>
      <c r="T3729" s="10">
        <f t="shared" si="351"/>
        <v>42662.996527777774</v>
      </c>
      <c r="U3729" s="9">
        <f t="shared" si="352"/>
        <v>30</v>
      </c>
      <c r="V3729">
        <f>D3729*VLOOKUP(H3729,CURR,2)</f>
        <v>2000</v>
      </c>
      <c r="W3729">
        <f>E3729*VLOOKUP(H3729,CURR,2)</f>
        <v>2015</v>
      </c>
      <c r="X3729" s="11">
        <f t="shared" si="353"/>
        <v>1.0075000000000001</v>
      </c>
    </row>
    <row r="3730" spans="1:2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9">
        <f t="shared" si="349"/>
        <v>60.064516129032256</v>
      </c>
      <c r="Q3730" t="s">
        <v>8320</v>
      </c>
      <c r="R3730" t="s">
        <v>8321</v>
      </c>
      <c r="S3730" s="10">
        <f t="shared" si="350"/>
        <v>42204.962685185186</v>
      </c>
      <c r="T3730" s="10">
        <f t="shared" si="351"/>
        <v>42234.962685185186</v>
      </c>
      <c r="U3730" s="9">
        <f t="shared" si="352"/>
        <v>30</v>
      </c>
      <c r="V3730">
        <f>D3730*VLOOKUP(H3730,CURR,2)</f>
        <v>20000</v>
      </c>
      <c r="W3730">
        <f>E3730*VLOOKUP(H3730,CURR,2)</f>
        <v>1862</v>
      </c>
      <c r="X3730" s="11">
        <f t="shared" si="353"/>
        <v>9.3100000000000002E-2</v>
      </c>
    </row>
    <row r="3731" spans="1:2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9">
        <f t="shared" si="349"/>
        <v>72.400000000000006</v>
      </c>
      <c r="Q3731" t="s">
        <v>8320</v>
      </c>
      <c r="R3731" t="s">
        <v>8321</v>
      </c>
      <c r="S3731" s="10">
        <f t="shared" si="350"/>
        <v>42040.996666666666</v>
      </c>
      <c r="T3731" s="10">
        <f t="shared" si="351"/>
        <v>42085.954999999994</v>
      </c>
      <c r="U3731" s="9">
        <f t="shared" si="352"/>
        <v>44</v>
      </c>
      <c r="V3731">
        <f>D3731*VLOOKUP(H3731,CURR,2)</f>
        <v>5000</v>
      </c>
      <c r="W3731">
        <f>E3731*VLOOKUP(H3731,CURR,2)</f>
        <v>362</v>
      </c>
      <c r="X3731" s="11">
        <f t="shared" si="353"/>
        <v>7.2400000000000006E-2</v>
      </c>
    </row>
    <row r="3732" spans="1:2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9">
        <f t="shared" si="349"/>
        <v>100</v>
      </c>
      <c r="Q3732" t="s">
        <v>8320</v>
      </c>
      <c r="R3732" t="s">
        <v>8321</v>
      </c>
      <c r="S3732" s="10">
        <f t="shared" si="350"/>
        <v>42203.46943287037</v>
      </c>
      <c r="T3732" s="10">
        <f t="shared" si="351"/>
        <v>42233.46943287037</v>
      </c>
      <c r="U3732" s="9">
        <f t="shared" si="352"/>
        <v>30</v>
      </c>
      <c r="V3732">
        <f>D3732*VLOOKUP(H3732,CURR,2)</f>
        <v>1000</v>
      </c>
      <c r="W3732">
        <f>E3732*VLOOKUP(H3732,CURR,2)</f>
        <v>100</v>
      </c>
      <c r="X3732" s="11">
        <f t="shared" si="353"/>
        <v>0.1</v>
      </c>
    </row>
    <row r="3733" spans="1:2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9">
        <f t="shared" si="349"/>
        <v>51.666666666666664</v>
      </c>
      <c r="Q3733" t="s">
        <v>8320</v>
      </c>
      <c r="R3733" t="s">
        <v>8321</v>
      </c>
      <c r="S3733" s="10">
        <f t="shared" si="350"/>
        <v>41983.544513888883</v>
      </c>
      <c r="T3733" s="10">
        <f t="shared" si="351"/>
        <v>42013.932638888888</v>
      </c>
      <c r="U3733" s="9">
        <f t="shared" si="352"/>
        <v>30</v>
      </c>
      <c r="V3733">
        <f>D3733*VLOOKUP(H3733,CURR,2)</f>
        <v>5500</v>
      </c>
      <c r="W3733">
        <f>E3733*VLOOKUP(H3733,CURR,2)</f>
        <v>620</v>
      </c>
      <c r="X3733" s="11">
        <f t="shared" si="353"/>
        <v>0.11272727272727273</v>
      </c>
    </row>
    <row r="3734" spans="1:2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9">
        <f t="shared" si="349"/>
        <v>32.75</v>
      </c>
      <c r="Q3734" t="s">
        <v>8320</v>
      </c>
      <c r="R3734" t="s">
        <v>8321</v>
      </c>
      <c r="S3734" s="10">
        <f t="shared" si="350"/>
        <v>41968.469131944446</v>
      </c>
      <c r="T3734" s="10">
        <f t="shared" si="351"/>
        <v>42028.291666666664</v>
      </c>
      <c r="U3734" s="9">
        <f t="shared" si="352"/>
        <v>59</v>
      </c>
      <c r="V3734">
        <f>D3734*VLOOKUP(H3734,CURR,2)</f>
        <v>960.49999999999989</v>
      </c>
      <c r="W3734">
        <f>E3734*VLOOKUP(H3734,CURR,2)</f>
        <v>148.02999999999997</v>
      </c>
      <c r="X3734" s="11">
        <f t="shared" si="353"/>
        <v>0.15411764705882353</v>
      </c>
    </row>
    <row r="3735" spans="1:2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 t="e">
        <f t="shared" si="349"/>
        <v>#DIV/0!</v>
      </c>
      <c r="Q3735" t="s">
        <v>8320</v>
      </c>
      <c r="R3735" t="s">
        <v>8321</v>
      </c>
      <c r="S3735" s="10">
        <f t="shared" si="350"/>
        <v>42102.816064814811</v>
      </c>
      <c r="T3735" s="10">
        <f t="shared" si="351"/>
        <v>42112.729166666664</v>
      </c>
      <c r="U3735" s="9">
        <f t="shared" si="352"/>
        <v>9</v>
      </c>
      <c r="V3735">
        <f>D3735*VLOOKUP(H3735,CURR,2)</f>
        <v>1500</v>
      </c>
      <c r="W3735">
        <f>E3735*VLOOKUP(H3735,CURR,2)</f>
        <v>0</v>
      </c>
      <c r="X3735" s="11">
        <f t="shared" si="353"/>
        <v>0</v>
      </c>
    </row>
    <row r="3736" spans="1:2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9">
        <f t="shared" si="349"/>
        <v>61</v>
      </c>
      <c r="Q3736" t="s">
        <v>8320</v>
      </c>
      <c r="R3736" t="s">
        <v>8321</v>
      </c>
      <c r="S3736" s="10">
        <f t="shared" si="350"/>
        <v>42089.693240740737</v>
      </c>
      <c r="T3736" s="10">
        <f t="shared" si="351"/>
        <v>42149.693240740737</v>
      </c>
      <c r="U3736" s="9">
        <f t="shared" si="352"/>
        <v>60</v>
      </c>
      <c r="V3736">
        <f>D3736*VLOOKUP(H3736,CURR,2)</f>
        <v>1500</v>
      </c>
      <c r="W3736">
        <f>E3736*VLOOKUP(H3736,CURR,2)</f>
        <v>427</v>
      </c>
      <c r="X3736" s="11">
        <f t="shared" si="353"/>
        <v>0.28466666666666668</v>
      </c>
    </row>
    <row r="3737" spans="1:2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9">
        <f t="shared" si="349"/>
        <v>10</v>
      </c>
      <c r="Q3737" t="s">
        <v>8320</v>
      </c>
      <c r="R3737" t="s">
        <v>8321</v>
      </c>
      <c r="S3737" s="10">
        <f t="shared" si="350"/>
        <v>42122.484826388885</v>
      </c>
      <c r="T3737" s="10">
        <f t="shared" si="351"/>
        <v>42152.484826388885</v>
      </c>
      <c r="U3737" s="9">
        <f t="shared" si="352"/>
        <v>30</v>
      </c>
      <c r="V3737">
        <f>D3737*VLOOKUP(H3737,CURR,2)</f>
        <v>192</v>
      </c>
      <c r="W3737">
        <f>E3737*VLOOKUP(H3737,CURR,2)</f>
        <v>25.6</v>
      </c>
      <c r="X3737" s="11">
        <f t="shared" si="353"/>
        <v>0.13333333333333333</v>
      </c>
    </row>
    <row r="3738" spans="1:2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9">
        <f t="shared" si="349"/>
        <v>10</v>
      </c>
      <c r="Q3738" t="s">
        <v>8320</v>
      </c>
      <c r="R3738" t="s">
        <v>8321</v>
      </c>
      <c r="S3738" s="10">
        <f t="shared" si="350"/>
        <v>42048.503391203696</v>
      </c>
      <c r="T3738" s="10">
        <f t="shared" si="351"/>
        <v>42086.541666666664</v>
      </c>
      <c r="U3738" s="9">
        <f t="shared" si="352"/>
        <v>38</v>
      </c>
      <c r="V3738">
        <f>D3738*VLOOKUP(H3738,CURR,2)</f>
        <v>1920</v>
      </c>
      <c r="W3738">
        <f>E3738*VLOOKUP(H3738,CURR,2)</f>
        <v>12.8</v>
      </c>
      <c r="X3738" s="11">
        <f t="shared" si="353"/>
        <v>6.6666666666666671E-3</v>
      </c>
    </row>
    <row r="3739" spans="1:2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9">
        <f t="shared" si="349"/>
        <v>37.5</v>
      </c>
      <c r="Q3739" t="s">
        <v>8320</v>
      </c>
      <c r="R3739" t="s">
        <v>8321</v>
      </c>
      <c r="S3739" s="10">
        <f t="shared" si="350"/>
        <v>42297.482673611106</v>
      </c>
      <c r="T3739" s="10">
        <f t="shared" si="351"/>
        <v>42320.082638888889</v>
      </c>
      <c r="U3739" s="9">
        <f t="shared" si="352"/>
        <v>22</v>
      </c>
      <c r="V3739">
        <f>D3739*VLOOKUP(H3739,CURR,2)</f>
        <v>700</v>
      </c>
      <c r="W3739">
        <f>E3739*VLOOKUP(H3739,CURR,2)</f>
        <v>150</v>
      </c>
      <c r="X3739" s="11">
        <f t="shared" si="353"/>
        <v>0.21428571428571427</v>
      </c>
    </row>
    <row r="3740" spans="1:2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9">
        <f t="shared" si="349"/>
        <v>45</v>
      </c>
      <c r="Q3740" t="s">
        <v>8320</v>
      </c>
      <c r="R3740" t="s">
        <v>8321</v>
      </c>
      <c r="S3740" s="10">
        <f t="shared" si="350"/>
        <v>41813.730381944442</v>
      </c>
      <c r="T3740" s="10">
        <f t="shared" si="351"/>
        <v>41835.708333333328</v>
      </c>
      <c r="U3740" s="9">
        <f t="shared" si="352"/>
        <v>21</v>
      </c>
      <c r="V3740">
        <f>D3740*VLOOKUP(H3740,CURR,2)</f>
        <v>1920</v>
      </c>
      <c r="W3740">
        <f>E3740*VLOOKUP(H3740,CURR,2)</f>
        <v>345.6</v>
      </c>
      <c r="X3740" s="11">
        <f t="shared" si="353"/>
        <v>0.18000000000000002</v>
      </c>
    </row>
    <row r="3741" spans="1:2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9">
        <f t="shared" si="349"/>
        <v>100.625</v>
      </c>
      <c r="Q3741" t="s">
        <v>8320</v>
      </c>
      <c r="R3741" t="s">
        <v>8321</v>
      </c>
      <c r="S3741" s="10">
        <f t="shared" si="350"/>
        <v>42548.241527777776</v>
      </c>
      <c r="T3741" s="10">
        <f t="shared" si="351"/>
        <v>42568.241527777776</v>
      </c>
      <c r="U3741" s="9">
        <f t="shared" si="352"/>
        <v>20</v>
      </c>
      <c r="V3741">
        <f>D3741*VLOOKUP(H3741,CURR,2)</f>
        <v>5120</v>
      </c>
      <c r="W3741">
        <f>E3741*VLOOKUP(H3741,CURR,2)</f>
        <v>1030.4000000000001</v>
      </c>
      <c r="X3741" s="11">
        <f t="shared" si="353"/>
        <v>0.20125000000000001</v>
      </c>
    </row>
    <row r="3742" spans="1:2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9">
        <f t="shared" si="349"/>
        <v>25.571428571428573</v>
      </c>
      <c r="Q3742" t="s">
        <v>8320</v>
      </c>
      <c r="R3742" t="s">
        <v>8321</v>
      </c>
      <c r="S3742" s="10">
        <f t="shared" si="350"/>
        <v>41832.881423611107</v>
      </c>
      <c r="T3742" s="10">
        <f t="shared" si="351"/>
        <v>41862.870810185181</v>
      </c>
      <c r="U3742" s="9">
        <f t="shared" si="352"/>
        <v>29</v>
      </c>
      <c r="V3742">
        <f>D3742*VLOOKUP(H3742,CURR,2)</f>
        <v>2000</v>
      </c>
      <c r="W3742">
        <f>E3742*VLOOKUP(H3742,CURR,2)</f>
        <v>358</v>
      </c>
      <c r="X3742" s="11">
        <f t="shared" si="353"/>
        <v>0.17899999999999999</v>
      </c>
    </row>
    <row r="3743" spans="1:2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 t="e">
        <f t="shared" si="349"/>
        <v>#DIV/0!</v>
      </c>
      <c r="Q3743" t="s">
        <v>8320</v>
      </c>
      <c r="R3743" t="s">
        <v>8321</v>
      </c>
      <c r="S3743" s="10">
        <f t="shared" si="350"/>
        <v>42325.712384259255</v>
      </c>
      <c r="T3743" s="10">
        <f t="shared" si="351"/>
        <v>42355.712384259255</v>
      </c>
      <c r="U3743" s="9">
        <f t="shared" si="352"/>
        <v>30</v>
      </c>
      <c r="V3743">
        <f>D3743*VLOOKUP(H3743,CURR,2)</f>
        <v>20000</v>
      </c>
      <c r="W3743">
        <f>E3743*VLOOKUP(H3743,CURR,2)</f>
        <v>0</v>
      </c>
      <c r="X3743" s="11">
        <f t="shared" si="353"/>
        <v>0</v>
      </c>
    </row>
    <row r="3744" spans="1:2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9">
        <f t="shared" si="349"/>
        <v>25</v>
      </c>
      <c r="Q3744" t="s">
        <v>8320</v>
      </c>
      <c r="R3744" t="s">
        <v>8321</v>
      </c>
      <c r="S3744" s="10">
        <f t="shared" si="350"/>
        <v>41858.006296296291</v>
      </c>
      <c r="T3744" s="10">
        <f t="shared" si="351"/>
        <v>41888.006296296291</v>
      </c>
      <c r="U3744" s="9">
        <f t="shared" si="352"/>
        <v>30</v>
      </c>
      <c r="V3744">
        <f>D3744*VLOOKUP(H3744,CURR,2)</f>
        <v>5000</v>
      </c>
      <c r="W3744">
        <f>E3744*VLOOKUP(H3744,CURR,2)</f>
        <v>100</v>
      </c>
      <c r="X3744" s="11">
        <f t="shared" si="353"/>
        <v>0.02</v>
      </c>
    </row>
    <row r="3745" spans="1:2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 t="e">
        <f t="shared" si="349"/>
        <v>#DIV/0!</v>
      </c>
      <c r="Q3745" t="s">
        <v>8320</v>
      </c>
      <c r="R3745" t="s">
        <v>8321</v>
      </c>
      <c r="S3745" s="10">
        <f t="shared" si="350"/>
        <v>41793.501898148148</v>
      </c>
      <c r="T3745" s="10">
        <f t="shared" si="351"/>
        <v>41823.501898148148</v>
      </c>
      <c r="U3745" s="9">
        <f t="shared" si="352"/>
        <v>30</v>
      </c>
      <c r="V3745">
        <f>D3745*VLOOKUP(H3745,CURR,2)</f>
        <v>2200</v>
      </c>
      <c r="W3745">
        <f>E3745*VLOOKUP(H3745,CURR,2)</f>
        <v>0</v>
      </c>
      <c r="X3745" s="11">
        <f t="shared" si="353"/>
        <v>0</v>
      </c>
    </row>
    <row r="3746" spans="1:2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 t="e">
        <f t="shared" si="349"/>
        <v>#DIV/0!</v>
      </c>
      <c r="Q3746" t="s">
        <v>8320</v>
      </c>
      <c r="R3746" t="s">
        <v>8321</v>
      </c>
      <c r="S3746" s="10">
        <f t="shared" si="350"/>
        <v>41793.605925925927</v>
      </c>
      <c r="T3746" s="10">
        <f t="shared" si="351"/>
        <v>41824.957638888889</v>
      </c>
      <c r="U3746" s="9">
        <f t="shared" si="352"/>
        <v>31</v>
      </c>
      <c r="V3746">
        <f>D3746*VLOOKUP(H3746,CURR,2)</f>
        <v>1200</v>
      </c>
      <c r="W3746">
        <f>E3746*VLOOKUP(H3746,CURR,2)</f>
        <v>0</v>
      </c>
      <c r="X3746" s="11">
        <f t="shared" si="353"/>
        <v>0</v>
      </c>
    </row>
    <row r="3747" spans="1:2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9">
        <f t="shared" si="349"/>
        <v>10</v>
      </c>
      <c r="Q3747" t="s">
        <v>8320</v>
      </c>
      <c r="R3747" t="s">
        <v>8321</v>
      </c>
      <c r="S3747" s="10">
        <f t="shared" si="350"/>
        <v>41831.489606481475</v>
      </c>
      <c r="T3747" s="10">
        <f t="shared" si="351"/>
        <v>41861.489606481475</v>
      </c>
      <c r="U3747" s="9">
        <f t="shared" si="352"/>
        <v>30</v>
      </c>
      <c r="V3747">
        <f>D3747*VLOOKUP(H3747,CURR,2)</f>
        <v>100</v>
      </c>
      <c r="W3747">
        <f>E3747*VLOOKUP(H3747,CURR,2)</f>
        <v>10</v>
      </c>
      <c r="X3747" s="11">
        <f t="shared" si="353"/>
        <v>0.1</v>
      </c>
    </row>
    <row r="3748" spans="1:2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9">
        <f t="shared" si="349"/>
        <v>202</v>
      </c>
      <c r="Q3748" t="s">
        <v>8320</v>
      </c>
      <c r="R3748" t="s">
        <v>8321</v>
      </c>
      <c r="S3748" s="10">
        <f t="shared" si="350"/>
        <v>42621.18100694444</v>
      </c>
      <c r="T3748" s="10">
        <f t="shared" si="351"/>
        <v>42651.18100694444</v>
      </c>
      <c r="U3748" s="9">
        <f t="shared" si="352"/>
        <v>30</v>
      </c>
      <c r="V3748">
        <f>D3748*VLOOKUP(H3748,CURR,2)</f>
        <v>8500</v>
      </c>
      <c r="W3748">
        <f>E3748*VLOOKUP(H3748,CURR,2)</f>
        <v>202</v>
      </c>
      <c r="X3748" s="11">
        <f t="shared" si="353"/>
        <v>2.3764705882352941E-2</v>
      </c>
    </row>
    <row r="3749" spans="1:2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9">
        <f t="shared" si="349"/>
        <v>25</v>
      </c>
      <c r="Q3749" t="s">
        <v>8320</v>
      </c>
      <c r="R3749" t="s">
        <v>8321</v>
      </c>
      <c r="S3749" s="10">
        <f t="shared" si="350"/>
        <v>42164.091388888883</v>
      </c>
      <c r="T3749" s="10">
        <f t="shared" si="351"/>
        <v>42190.749305555553</v>
      </c>
      <c r="U3749" s="9">
        <f t="shared" si="352"/>
        <v>26</v>
      </c>
      <c r="V3749">
        <f>D3749*VLOOKUP(H3749,CURR,2)</f>
        <v>3200</v>
      </c>
      <c r="W3749">
        <f>E3749*VLOOKUP(H3749,CURR,2)</f>
        <v>32</v>
      </c>
      <c r="X3749" s="11">
        <f t="shared" si="353"/>
        <v>0.01</v>
      </c>
    </row>
    <row r="3750" spans="1:2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9">
        <f t="shared" si="349"/>
        <v>99.538461538461533</v>
      </c>
      <c r="Q3750" t="s">
        <v>8320</v>
      </c>
      <c r="R3750" t="s">
        <v>8362</v>
      </c>
      <c r="S3750" s="10">
        <f t="shared" si="350"/>
        <v>42395.498101851852</v>
      </c>
      <c r="T3750" s="10">
        <f t="shared" si="351"/>
        <v>42416.040972222218</v>
      </c>
      <c r="U3750" s="9">
        <f t="shared" si="352"/>
        <v>20</v>
      </c>
      <c r="V3750">
        <f>D3750*VLOOKUP(H3750,CURR,2)</f>
        <v>5000</v>
      </c>
      <c r="W3750">
        <f>E3750*VLOOKUP(H3750,CURR,2)</f>
        <v>5176</v>
      </c>
      <c r="X3750" s="11">
        <f t="shared" si="353"/>
        <v>1.0351999999999999</v>
      </c>
    </row>
    <row r="3751" spans="1:2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9">
        <f t="shared" si="349"/>
        <v>75</v>
      </c>
      <c r="Q3751" t="s">
        <v>8320</v>
      </c>
      <c r="R3751" t="s">
        <v>8362</v>
      </c>
      <c r="S3751" s="10">
        <f t="shared" si="350"/>
        <v>42457.918842592589</v>
      </c>
      <c r="T3751" s="10">
        <f t="shared" si="351"/>
        <v>42488.957638888889</v>
      </c>
      <c r="U3751" s="9">
        <f t="shared" si="352"/>
        <v>31</v>
      </c>
      <c r="V3751">
        <f>D3751*VLOOKUP(H3751,CURR,2)</f>
        <v>500</v>
      </c>
      <c r="W3751">
        <f>E3751*VLOOKUP(H3751,CURR,2)</f>
        <v>525</v>
      </c>
      <c r="X3751" s="11">
        <f t="shared" si="353"/>
        <v>1.05</v>
      </c>
    </row>
    <row r="3752" spans="1:2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9">
        <f t="shared" si="349"/>
        <v>215.25</v>
      </c>
      <c r="Q3752" t="s">
        <v>8320</v>
      </c>
      <c r="R3752" t="s">
        <v>8362</v>
      </c>
      <c r="S3752" s="10">
        <f t="shared" si="350"/>
        <v>42016.773240740738</v>
      </c>
      <c r="T3752" s="10">
        <f t="shared" si="351"/>
        <v>42045.124305555553</v>
      </c>
      <c r="U3752" s="9">
        <f t="shared" si="352"/>
        <v>28</v>
      </c>
      <c r="V3752">
        <f>D3752*VLOOKUP(H3752,CURR,2)</f>
        <v>6000</v>
      </c>
      <c r="W3752">
        <f>E3752*VLOOKUP(H3752,CURR,2)</f>
        <v>6027</v>
      </c>
      <c r="X3752" s="11">
        <f t="shared" si="353"/>
        <v>1.0044999999999999</v>
      </c>
    </row>
    <row r="3753" spans="1:2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9">
        <f t="shared" si="349"/>
        <v>120.54545454545455</v>
      </c>
      <c r="Q3753" t="s">
        <v>8320</v>
      </c>
      <c r="R3753" t="s">
        <v>8362</v>
      </c>
      <c r="S3753" s="10">
        <f t="shared" si="350"/>
        <v>42402.827233796292</v>
      </c>
      <c r="T3753" s="10">
        <f t="shared" si="351"/>
        <v>42462.785567129627</v>
      </c>
      <c r="U3753" s="9">
        <f t="shared" si="352"/>
        <v>59</v>
      </c>
      <c r="V3753">
        <f>D3753*VLOOKUP(H3753,CURR,2)</f>
        <v>1000</v>
      </c>
      <c r="W3753">
        <f>E3753*VLOOKUP(H3753,CURR,2)</f>
        <v>1326</v>
      </c>
      <c r="X3753" s="11">
        <f t="shared" si="353"/>
        <v>1.3260000000000001</v>
      </c>
    </row>
    <row r="3754" spans="1:2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9">
        <f t="shared" si="349"/>
        <v>37.666666666666664</v>
      </c>
      <c r="Q3754" t="s">
        <v>8320</v>
      </c>
      <c r="R3754" t="s">
        <v>8362</v>
      </c>
      <c r="S3754" s="10">
        <f t="shared" si="350"/>
        <v>42619.594155092585</v>
      </c>
      <c r="T3754" s="10">
        <f t="shared" si="351"/>
        <v>42659.666666666664</v>
      </c>
      <c r="U3754" s="9">
        <f t="shared" si="352"/>
        <v>40</v>
      </c>
      <c r="V3754">
        <f>D3754*VLOOKUP(H3754,CURR,2)</f>
        <v>640</v>
      </c>
      <c r="W3754">
        <f>E3754*VLOOKUP(H3754,CURR,2)</f>
        <v>723.2</v>
      </c>
      <c r="X3754" s="11">
        <f t="shared" si="353"/>
        <v>1.1300000000000001</v>
      </c>
    </row>
    <row r="3755" spans="1:2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9">
        <f t="shared" si="349"/>
        <v>172.23333333333332</v>
      </c>
      <c r="Q3755" t="s">
        <v>8320</v>
      </c>
      <c r="R3755" t="s">
        <v>8362</v>
      </c>
      <c r="S3755" s="10">
        <f t="shared" si="350"/>
        <v>42128.615740740737</v>
      </c>
      <c r="T3755" s="10">
        <f t="shared" si="351"/>
        <v>42157.791666666664</v>
      </c>
      <c r="U3755" s="9">
        <f t="shared" si="352"/>
        <v>29</v>
      </c>
      <c r="V3755">
        <f>D3755*VLOOKUP(H3755,CURR,2)</f>
        <v>5000</v>
      </c>
      <c r="W3755">
        <f>E3755*VLOOKUP(H3755,CURR,2)</f>
        <v>5167</v>
      </c>
      <c r="X3755" s="11">
        <f t="shared" si="353"/>
        <v>1.0334000000000001</v>
      </c>
    </row>
    <row r="3756" spans="1:2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9">
        <f t="shared" si="349"/>
        <v>111.11111111111111</v>
      </c>
      <c r="Q3756" t="s">
        <v>8320</v>
      </c>
      <c r="R3756" t="s">
        <v>8362</v>
      </c>
      <c r="S3756" s="10">
        <f t="shared" si="350"/>
        <v>41808.67288194444</v>
      </c>
      <c r="T3756" s="10">
        <f t="shared" si="351"/>
        <v>41845.999305555553</v>
      </c>
      <c r="U3756" s="9">
        <f t="shared" si="352"/>
        <v>37</v>
      </c>
      <c r="V3756">
        <f>D3756*VLOOKUP(H3756,CURR,2)</f>
        <v>2500</v>
      </c>
      <c r="W3756">
        <f>E3756*VLOOKUP(H3756,CURR,2)</f>
        <v>3000</v>
      </c>
      <c r="X3756" s="11">
        <f t="shared" si="353"/>
        <v>1.2</v>
      </c>
    </row>
    <row r="3757" spans="1:2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9">
        <f t="shared" si="349"/>
        <v>25.464285714285715</v>
      </c>
      <c r="Q3757" t="s">
        <v>8320</v>
      </c>
      <c r="R3757" t="s">
        <v>8362</v>
      </c>
      <c r="S3757" s="10">
        <f t="shared" si="350"/>
        <v>42445.658645833326</v>
      </c>
      <c r="T3757" s="10">
        <f t="shared" si="351"/>
        <v>42475.658645833326</v>
      </c>
      <c r="U3757" s="9">
        <f t="shared" si="352"/>
        <v>30</v>
      </c>
      <c r="V3757">
        <f>D3757*VLOOKUP(H3757,CURR,2)</f>
        <v>704</v>
      </c>
      <c r="W3757">
        <f>E3757*VLOOKUP(H3757,CURR,2)</f>
        <v>912.64</v>
      </c>
      <c r="X3757" s="11">
        <f t="shared" si="353"/>
        <v>1.2963636363636364</v>
      </c>
    </row>
    <row r="3758" spans="1:2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9">
        <f t="shared" si="349"/>
        <v>267.64705882352939</v>
      </c>
      <c r="Q3758" t="s">
        <v>8320</v>
      </c>
      <c r="R3758" t="s">
        <v>8362</v>
      </c>
      <c r="S3758" s="10">
        <f t="shared" si="350"/>
        <v>41771.606458333328</v>
      </c>
      <c r="T3758" s="10">
        <f t="shared" si="351"/>
        <v>41801.606458333328</v>
      </c>
      <c r="U3758" s="9">
        <f t="shared" si="352"/>
        <v>30</v>
      </c>
      <c r="V3758">
        <f>D3758*VLOOKUP(H3758,CURR,2)</f>
        <v>4500</v>
      </c>
      <c r="W3758">
        <f>E3758*VLOOKUP(H3758,CURR,2)</f>
        <v>4550</v>
      </c>
      <c r="X3758" s="11">
        <f t="shared" si="353"/>
        <v>1.0111111111111111</v>
      </c>
    </row>
    <row r="3759" spans="1:2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9">
        <f t="shared" si="349"/>
        <v>75.959999999999994</v>
      </c>
      <c r="Q3759" t="s">
        <v>8320</v>
      </c>
      <c r="R3759" t="s">
        <v>8362</v>
      </c>
      <c r="S3759" s="10">
        <f t="shared" si="350"/>
        <v>41954.642534722218</v>
      </c>
      <c r="T3759" s="10">
        <f t="shared" si="351"/>
        <v>41974.642534722218</v>
      </c>
      <c r="U3759" s="9">
        <f t="shared" si="352"/>
        <v>20</v>
      </c>
      <c r="V3759">
        <f>D3759*VLOOKUP(H3759,CURR,2)</f>
        <v>3500</v>
      </c>
      <c r="W3759">
        <f>E3759*VLOOKUP(H3759,CURR,2)</f>
        <v>3798</v>
      </c>
      <c r="X3759" s="11">
        <f t="shared" si="353"/>
        <v>1.0851428571428572</v>
      </c>
    </row>
    <row r="3760" spans="1:2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9">
        <f t="shared" si="349"/>
        <v>59.03846153846154</v>
      </c>
      <c r="Q3760" t="s">
        <v>8320</v>
      </c>
      <c r="R3760" t="s">
        <v>8362</v>
      </c>
      <c r="S3760" s="10">
        <f t="shared" si="350"/>
        <v>41747.263171296298</v>
      </c>
      <c r="T3760" s="10">
        <f t="shared" si="351"/>
        <v>41778</v>
      </c>
      <c r="U3760" s="9">
        <f t="shared" si="352"/>
        <v>30</v>
      </c>
      <c r="V3760">
        <f>D3760*VLOOKUP(H3760,CURR,2)</f>
        <v>1500</v>
      </c>
      <c r="W3760">
        <f>E3760*VLOOKUP(H3760,CURR,2)</f>
        <v>1535</v>
      </c>
      <c r="X3760" s="11">
        <f t="shared" si="353"/>
        <v>1.0233333333333334</v>
      </c>
    </row>
    <row r="3761" spans="1:2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9">
        <f t="shared" si="349"/>
        <v>50.111022727272733</v>
      </c>
      <c r="Q3761" t="s">
        <v>8320</v>
      </c>
      <c r="R3761" t="s">
        <v>8362</v>
      </c>
      <c r="S3761" s="10">
        <f t="shared" si="350"/>
        <v>42181.899918981479</v>
      </c>
      <c r="T3761" s="10">
        <f t="shared" si="351"/>
        <v>42241.899918981479</v>
      </c>
      <c r="U3761" s="9">
        <f t="shared" si="352"/>
        <v>60</v>
      </c>
      <c r="V3761">
        <f>D3761*VLOOKUP(H3761,CURR,2)</f>
        <v>4000</v>
      </c>
      <c r="W3761">
        <f>E3761*VLOOKUP(H3761,CURR,2)</f>
        <v>4409.7700000000004</v>
      </c>
      <c r="X3761" s="11">
        <f t="shared" si="353"/>
        <v>1.1024425000000002</v>
      </c>
    </row>
    <row r="3762" spans="1:2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9">
        <f t="shared" si="349"/>
        <v>55.502967032967035</v>
      </c>
      <c r="Q3762" t="s">
        <v>8320</v>
      </c>
      <c r="R3762" t="s">
        <v>8362</v>
      </c>
      <c r="S3762" s="10">
        <f t="shared" si="350"/>
        <v>41739.316967592589</v>
      </c>
      <c r="T3762" s="10">
        <f t="shared" si="351"/>
        <v>41764.316967592589</v>
      </c>
      <c r="U3762" s="9">
        <f t="shared" si="352"/>
        <v>25</v>
      </c>
      <c r="V3762">
        <f>D3762*VLOOKUP(H3762,CURR,2)</f>
        <v>5000</v>
      </c>
      <c r="W3762">
        <f>E3762*VLOOKUP(H3762,CURR,2)</f>
        <v>5050.7700000000004</v>
      </c>
      <c r="X3762" s="11">
        <f t="shared" si="353"/>
        <v>1.010154</v>
      </c>
    </row>
    <row r="3763" spans="1:2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9">
        <f t="shared" si="349"/>
        <v>166.66666666666666</v>
      </c>
      <c r="Q3763" t="s">
        <v>8320</v>
      </c>
      <c r="R3763" t="s">
        <v>8362</v>
      </c>
      <c r="S3763" s="10">
        <f t="shared" si="350"/>
        <v>42173.258530092593</v>
      </c>
      <c r="T3763" s="10">
        <f t="shared" si="351"/>
        <v>42226.749999999993</v>
      </c>
      <c r="U3763" s="9">
        <f t="shared" si="352"/>
        <v>53</v>
      </c>
      <c r="V3763">
        <f>D3763*VLOOKUP(H3763,CURR,2)</f>
        <v>640</v>
      </c>
      <c r="W3763">
        <f>E3763*VLOOKUP(H3763,CURR,2)</f>
        <v>640</v>
      </c>
      <c r="X3763" s="11">
        <f t="shared" si="353"/>
        <v>1</v>
      </c>
    </row>
    <row r="3764" spans="1:2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9">
        <f t="shared" si="349"/>
        <v>47.428571428571431</v>
      </c>
      <c r="Q3764" t="s">
        <v>8320</v>
      </c>
      <c r="R3764" t="s">
        <v>8362</v>
      </c>
      <c r="S3764" s="10">
        <f t="shared" si="350"/>
        <v>42193.605196759258</v>
      </c>
      <c r="T3764" s="10">
        <f t="shared" si="351"/>
        <v>42218.605196759258</v>
      </c>
      <c r="U3764" s="9">
        <f t="shared" si="352"/>
        <v>25</v>
      </c>
      <c r="V3764">
        <f>D3764*VLOOKUP(H3764,CURR,2)</f>
        <v>1600</v>
      </c>
      <c r="W3764">
        <f>E3764*VLOOKUP(H3764,CURR,2)</f>
        <v>1699.8400000000001</v>
      </c>
      <c r="X3764" s="11">
        <f t="shared" si="353"/>
        <v>1.0624</v>
      </c>
    </row>
    <row r="3765" spans="1:2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9">
        <f t="shared" si="349"/>
        <v>64.935064935064929</v>
      </c>
      <c r="Q3765" t="s">
        <v>8320</v>
      </c>
      <c r="R3765" t="s">
        <v>8362</v>
      </c>
      <c r="S3765" s="10">
        <f t="shared" si="350"/>
        <v>42065.541967592588</v>
      </c>
      <c r="T3765" s="10">
        <f t="shared" si="351"/>
        <v>42095.500300925924</v>
      </c>
      <c r="U3765" s="9">
        <f t="shared" si="352"/>
        <v>29</v>
      </c>
      <c r="V3765">
        <f>D3765*VLOOKUP(H3765,CURR,2)</f>
        <v>5000</v>
      </c>
      <c r="W3765">
        <f>E3765*VLOOKUP(H3765,CURR,2)</f>
        <v>5000</v>
      </c>
      <c r="X3765" s="11">
        <f t="shared" si="353"/>
        <v>1</v>
      </c>
    </row>
    <row r="3766" spans="1:2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9">
        <f t="shared" si="349"/>
        <v>55.555555555555557</v>
      </c>
      <c r="Q3766" t="s">
        <v>8320</v>
      </c>
      <c r="R3766" t="s">
        <v>8362</v>
      </c>
      <c r="S3766" s="10">
        <f t="shared" si="350"/>
        <v>42499.634629629632</v>
      </c>
      <c r="T3766" s="10">
        <f t="shared" si="351"/>
        <v>42518.816666666666</v>
      </c>
      <c r="U3766" s="9">
        <f t="shared" si="352"/>
        <v>19</v>
      </c>
      <c r="V3766">
        <f>D3766*VLOOKUP(H3766,CURR,2)</f>
        <v>1500</v>
      </c>
      <c r="W3766">
        <f>E3766*VLOOKUP(H3766,CURR,2)</f>
        <v>1500</v>
      </c>
      <c r="X3766" s="11">
        <f t="shared" si="353"/>
        <v>1</v>
      </c>
    </row>
    <row r="3767" spans="1:2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9">
        <f t="shared" si="349"/>
        <v>74.224299065420567</v>
      </c>
      <c r="Q3767" t="s">
        <v>8320</v>
      </c>
      <c r="R3767" t="s">
        <v>8362</v>
      </c>
      <c r="S3767" s="10">
        <f t="shared" si="350"/>
        <v>41820.568078703705</v>
      </c>
      <c r="T3767" s="10">
        <f t="shared" si="351"/>
        <v>41850.568078703705</v>
      </c>
      <c r="U3767" s="9">
        <f t="shared" si="352"/>
        <v>30</v>
      </c>
      <c r="V3767">
        <f>D3767*VLOOKUP(H3767,CURR,2)</f>
        <v>7000</v>
      </c>
      <c r="W3767">
        <f>E3767*VLOOKUP(H3767,CURR,2)</f>
        <v>7942</v>
      </c>
      <c r="X3767" s="11">
        <f t="shared" si="353"/>
        <v>1.1345714285714286</v>
      </c>
    </row>
    <row r="3768" spans="1:2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9">
        <f t="shared" si="349"/>
        <v>106.9271875</v>
      </c>
      <c r="Q3768" t="s">
        <v>8320</v>
      </c>
      <c r="R3768" t="s">
        <v>8362</v>
      </c>
      <c r="S3768" s="10">
        <f t="shared" si="350"/>
        <v>41787.958854166667</v>
      </c>
      <c r="T3768" s="10">
        <f t="shared" si="351"/>
        <v>41822.958854166667</v>
      </c>
      <c r="U3768" s="9">
        <f t="shared" si="352"/>
        <v>35</v>
      </c>
      <c r="V3768">
        <f>D3768*VLOOKUP(H3768,CURR,2)</f>
        <v>10000</v>
      </c>
      <c r="W3768">
        <f>E3768*VLOOKUP(H3768,CURR,2)</f>
        <v>10265.01</v>
      </c>
      <c r="X3768" s="11">
        <f t="shared" si="353"/>
        <v>1.0265010000000001</v>
      </c>
    </row>
    <row r="3769" spans="1:2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9">
        <f t="shared" si="349"/>
        <v>41.696428571428569</v>
      </c>
      <c r="Q3769" t="s">
        <v>8320</v>
      </c>
      <c r="R3769" t="s">
        <v>8362</v>
      </c>
      <c r="S3769" s="10">
        <f t="shared" si="350"/>
        <v>42049.811307870368</v>
      </c>
      <c r="T3769" s="10">
        <f t="shared" si="351"/>
        <v>42063.999305555553</v>
      </c>
      <c r="U3769" s="9">
        <f t="shared" si="352"/>
        <v>14</v>
      </c>
      <c r="V3769">
        <f>D3769*VLOOKUP(H3769,CURR,2)</f>
        <v>2000</v>
      </c>
      <c r="W3769">
        <f>E3769*VLOOKUP(H3769,CURR,2)</f>
        <v>2335</v>
      </c>
      <c r="X3769" s="11">
        <f t="shared" si="353"/>
        <v>1.1675</v>
      </c>
    </row>
    <row r="3770" spans="1:2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9">
        <f t="shared" si="349"/>
        <v>74.243275862068955</v>
      </c>
      <c r="Q3770" t="s">
        <v>8320</v>
      </c>
      <c r="R3770" t="s">
        <v>8362</v>
      </c>
      <c r="S3770" s="10">
        <f t="shared" si="350"/>
        <v>41772.519560185181</v>
      </c>
      <c r="T3770" s="10">
        <f t="shared" si="351"/>
        <v>41802.519560185181</v>
      </c>
      <c r="U3770" s="9">
        <f t="shared" si="352"/>
        <v>30</v>
      </c>
      <c r="V3770">
        <f>D3770*VLOOKUP(H3770,CURR,2)</f>
        <v>4000</v>
      </c>
      <c r="W3770">
        <f>E3770*VLOOKUP(H3770,CURR,2)</f>
        <v>4306.1099999999997</v>
      </c>
      <c r="X3770" s="11">
        <f t="shared" si="353"/>
        <v>1.0765274999999999</v>
      </c>
    </row>
    <row r="3771" spans="1:2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9">
        <f t="shared" si="349"/>
        <v>73.333333333333329</v>
      </c>
      <c r="Q3771" t="s">
        <v>8320</v>
      </c>
      <c r="R3771" t="s">
        <v>8362</v>
      </c>
      <c r="S3771" s="10">
        <f t="shared" si="350"/>
        <v>42445.389803240738</v>
      </c>
      <c r="T3771" s="10">
        <f t="shared" si="351"/>
        <v>42475.389803240738</v>
      </c>
      <c r="U3771" s="9">
        <f t="shared" si="352"/>
        <v>30</v>
      </c>
      <c r="V3771">
        <f>D3771*VLOOKUP(H3771,CURR,2)</f>
        <v>1100</v>
      </c>
      <c r="W3771">
        <f>E3771*VLOOKUP(H3771,CURR,2)</f>
        <v>1100</v>
      </c>
      <c r="X3771" s="11">
        <f t="shared" si="353"/>
        <v>1</v>
      </c>
    </row>
    <row r="3772" spans="1:2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9">
        <f t="shared" si="349"/>
        <v>100</v>
      </c>
      <c r="Q3772" t="s">
        <v>8320</v>
      </c>
      <c r="R3772" t="s">
        <v>8362</v>
      </c>
      <c r="S3772" s="10">
        <f t="shared" si="350"/>
        <v>42138.722337962965</v>
      </c>
      <c r="T3772" s="10">
        <f t="shared" si="351"/>
        <v>42168.722337962965</v>
      </c>
      <c r="U3772" s="9">
        <f t="shared" si="352"/>
        <v>30</v>
      </c>
      <c r="V3772">
        <f>D3772*VLOOKUP(H3772,CURR,2)</f>
        <v>2560</v>
      </c>
      <c r="W3772">
        <f>E3772*VLOOKUP(H3772,CURR,2)</f>
        <v>2560</v>
      </c>
      <c r="X3772" s="11">
        <f t="shared" si="353"/>
        <v>1</v>
      </c>
    </row>
    <row r="3773" spans="1:2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9">
        <f t="shared" si="349"/>
        <v>38.421052631578945</v>
      </c>
      <c r="Q3773" t="s">
        <v>8320</v>
      </c>
      <c r="R3773" t="s">
        <v>8362</v>
      </c>
      <c r="S3773" s="10">
        <f t="shared" si="350"/>
        <v>42493.64875</v>
      </c>
      <c r="T3773" s="10">
        <f t="shared" si="351"/>
        <v>42507.791666666664</v>
      </c>
      <c r="U3773" s="9">
        <f t="shared" si="352"/>
        <v>14</v>
      </c>
      <c r="V3773">
        <f>D3773*VLOOKUP(H3773,CURR,2)</f>
        <v>1000</v>
      </c>
      <c r="W3773">
        <f>E3773*VLOOKUP(H3773,CURR,2)</f>
        <v>1460</v>
      </c>
      <c r="X3773" s="11">
        <f t="shared" si="353"/>
        <v>1.46</v>
      </c>
    </row>
    <row r="3774" spans="1:2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9">
        <f t="shared" si="349"/>
        <v>166.96969696969697</v>
      </c>
      <c r="Q3774" t="s">
        <v>8320</v>
      </c>
      <c r="R3774" t="s">
        <v>8362</v>
      </c>
      <c r="S3774" s="10">
        <f t="shared" si="350"/>
        <v>42682.408634259256</v>
      </c>
      <c r="T3774" s="10">
        <f t="shared" si="351"/>
        <v>42703.041666666664</v>
      </c>
      <c r="U3774" s="9">
        <f t="shared" si="352"/>
        <v>20</v>
      </c>
      <c r="V3774">
        <f>D3774*VLOOKUP(H3774,CURR,2)</f>
        <v>5000</v>
      </c>
      <c r="W3774">
        <f>E3774*VLOOKUP(H3774,CURR,2)</f>
        <v>5510</v>
      </c>
      <c r="X3774" s="11">
        <f t="shared" si="353"/>
        <v>1.1020000000000001</v>
      </c>
    </row>
    <row r="3775" spans="1:2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9">
        <f t="shared" si="349"/>
        <v>94.912280701754383</v>
      </c>
      <c r="Q3775" t="s">
        <v>8320</v>
      </c>
      <c r="R3775" t="s">
        <v>8362</v>
      </c>
      <c r="S3775" s="10">
        <f t="shared" si="350"/>
        <v>42655.796840277777</v>
      </c>
      <c r="T3775" s="10">
        <f t="shared" si="351"/>
        <v>42688.880555555552</v>
      </c>
      <c r="U3775" s="9">
        <f t="shared" si="352"/>
        <v>33</v>
      </c>
      <c r="V3775">
        <f>D3775*VLOOKUP(H3775,CURR,2)</f>
        <v>5000</v>
      </c>
      <c r="W3775">
        <f>E3775*VLOOKUP(H3775,CURR,2)</f>
        <v>5410</v>
      </c>
      <c r="X3775" s="11">
        <f t="shared" si="353"/>
        <v>1.0820000000000001</v>
      </c>
    </row>
    <row r="3776" spans="1:2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9">
        <f t="shared" si="349"/>
        <v>100</v>
      </c>
      <c r="Q3776" t="s">
        <v>8320</v>
      </c>
      <c r="R3776" t="s">
        <v>8362</v>
      </c>
      <c r="S3776" s="10">
        <f t="shared" si="350"/>
        <v>42087.583969907406</v>
      </c>
      <c r="T3776" s="10">
        <f t="shared" si="351"/>
        <v>42103.583969907406</v>
      </c>
      <c r="U3776" s="9">
        <f t="shared" si="352"/>
        <v>16</v>
      </c>
      <c r="V3776">
        <f>D3776*VLOOKUP(H3776,CURR,2)</f>
        <v>1900</v>
      </c>
      <c r="W3776">
        <f>E3776*VLOOKUP(H3776,CURR,2)</f>
        <v>1900</v>
      </c>
      <c r="X3776" s="11">
        <f t="shared" si="353"/>
        <v>1</v>
      </c>
    </row>
    <row r="3777" spans="1:2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9">
        <f t="shared" si="349"/>
        <v>143.21428571428572</v>
      </c>
      <c r="Q3777" t="s">
        <v>8320</v>
      </c>
      <c r="R3777" t="s">
        <v>8362</v>
      </c>
      <c r="S3777" s="10">
        <f t="shared" si="350"/>
        <v>42075.734293981477</v>
      </c>
      <c r="T3777" s="10">
        <f t="shared" si="351"/>
        <v>42102.958333333336</v>
      </c>
      <c r="U3777" s="9">
        <f t="shared" si="352"/>
        <v>27</v>
      </c>
      <c r="V3777">
        <f>D3777*VLOOKUP(H3777,CURR,2)</f>
        <v>2000</v>
      </c>
      <c r="W3777">
        <f>E3777*VLOOKUP(H3777,CURR,2)</f>
        <v>2005</v>
      </c>
      <c r="X3777" s="11">
        <f t="shared" si="353"/>
        <v>1.0024999999999999</v>
      </c>
    </row>
    <row r="3778" spans="1:2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9">
        <f t="shared" si="349"/>
        <v>90.819148936170208</v>
      </c>
      <c r="Q3778" t="s">
        <v>8320</v>
      </c>
      <c r="R3778" t="s">
        <v>8362</v>
      </c>
      <c r="S3778" s="10">
        <f t="shared" si="350"/>
        <v>41814.159467592588</v>
      </c>
      <c r="T3778" s="10">
        <f t="shared" si="351"/>
        <v>41851.833333333328</v>
      </c>
      <c r="U3778" s="9">
        <f t="shared" si="352"/>
        <v>37</v>
      </c>
      <c r="V3778">
        <f>D3778*VLOOKUP(H3778,CURR,2)</f>
        <v>8000</v>
      </c>
      <c r="W3778">
        <f>E3778*VLOOKUP(H3778,CURR,2)</f>
        <v>8537</v>
      </c>
      <c r="X3778" s="11">
        <f t="shared" si="353"/>
        <v>1.0671250000000001</v>
      </c>
    </row>
    <row r="3779" spans="1:2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E3779/D3779*100</f>
        <v>143.19999999999999</v>
      </c>
      <c r="P3779" s="9">
        <f t="shared" ref="P3779:P3842" si="355">E3779/L3779</f>
        <v>48.542372881355931</v>
      </c>
      <c r="Q3779" t="s">
        <v>8320</v>
      </c>
      <c r="R3779" t="s">
        <v>8362</v>
      </c>
      <c r="S3779" s="10">
        <f t="shared" ref="S3779:S3842" si="356">(J3779/86400)+25569+(-5/24)</f>
        <v>41886.903020833335</v>
      </c>
      <c r="T3779" s="10">
        <f t="shared" ref="T3779:T3842" si="357">(I3779/86400)+25569+(-5/24)</f>
        <v>41908.958333333328</v>
      </c>
      <c r="U3779" s="9">
        <f t="shared" ref="U3779:U3842" si="358">INT(T3779-S3779)</f>
        <v>22</v>
      </c>
      <c r="V3779">
        <f>D3779*VLOOKUP(H3779,CURR,2)</f>
        <v>2000</v>
      </c>
      <c r="W3779">
        <f>E3779*VLOOKUP(H3779,CURR,2)</f>
        <v>2864</v>
      </c>
      <c r="X3779" s="11">
        <f t="shared" ref="X3779:X3842" si="359">W3779/V3779</f>
        <v>1.4319999999999999</v>
      </c>
    </row>
    <row r="3780" spans="1:2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9">
        <f t="shared" si="355"/>
        <v>70.027777777777771</v>
      </c>
      <c r="Q3780" t="s">
        <v>8320</v>
      </c>
      <c r="R3780" t="s">
        <v>8362</v>
      </c>
      <c r="S3780" s="10">
        <f t="shared" si="356"/>
        <v>41989.610879629625</v>
      </c>
      <c r="T3780" s="10">
        <f t="shared" si="357"/>
        <v>42049.610879629625</v>
      </c>
      <c r="U3780" s="9">
        <f t="shared" si="358"/>
        <v>60</v>
      </c>
      <c r="V3780">
        <f>D3780*VLOOKUP(H3780,CURR,2)</f>
        <v>2400</v>
      </c>
      <c r="W3780">
        <f>E3780*VLOOKUP(H3780,CURR,2)</f>
        <v>2521</v>
      </c>
      <c r="X3780" s="11">
        <f t="shared" si="359"/>
        <v>1.0504166666666668</v>
      </c>
    </row>
    <row r="3781" spans="1:2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9">
        <f t="shared" si="355"/>
        <v>135.62608695652173</v>
      </c>
      <c r="Q3781" t="s">
        <v>8320</v>
      </c>
      <c r="R3781" t="s">
        <v>8362</v>
      </c>
      <c r="S3781" s="10">
        <f t="shared" si="356"/>
        <v>42425.527083333327</v>
      </c>
      <c r="T3781" s="10">
        <f t="shared" si="357"/>
        <v>42455.485416666663</v>
      </c>
      <c r="U3781" s="9">
        <f t="shared" si="358"/>
        <v>29</v>
      </c>
      <c r="V3781">
        <f>D3781*VLOOKUP(H3781,CURR,2)</f>
        <v>15000</v>
      </c>
      <c r="W3781">
        <f>E3781*VLOOKUP(H3781,CURR,2)</f>
        <v>15597</v>
      </c>
      <c r="X3781" s="11">
        <f t="shared" si="359"/>
        <v>1.0398000000000001</v>
      </c>
    </row>
    <row r="3782" spans="1:2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9">
        <f t="shared" si="355"/>
        <v>100</v>
      </c>
      <c r="Q3782" t="s">
        <v>8320</v>
      </c>
      <c r="R3782" t="s">
        <v>8362</v>
      </c>
      <c r="S3782" s="10">
        <f t="shared" si="356"/>
        <v>42166.011400462965</v>
      </c>
      <c r="T3782" s="10">
        <f t="shared" si="357"/>
        <v>42198.629166666666</v>
      </c>
      <c r="U3782" s="9">
        <f t="shared" si="358"/>
        <v>32</v>
      </c>
      <c r="V3782">
        <f>D3782*VLOOKUP(H3782,CURR,2)</f>
        <v>2500</v>
      </c>
      <c r="W3782">
        <f>E3782*VLOOKUP(H3782,CURR,2)</f>
        <v>3000</v>
      </c>
      <c r="X3782" s="11">
        <f t="shared" si="359"/>
        <v>1.2</v>
      </c>
    </row>
    <row r="3783" spans="1:2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9">
        <f t="shared" si="355"/>
        <v>94.90384615384616</v>
      </c>
      <c r="Q3783" t="s">
        <v>8320</v>
      </c>
      <c r="R3783" t="s">
        <v>8362</v>
      </c>
      <c r="S3783" s="10">
        <f t="shared" si="356"/>
        <v>41865.674594907403</v>
      </c>
      <c r="T3783" s="10">
        <f t="shared" si="357"/>
        <v>41890.674594907403</v>
      </c>
      <c r="U3783" s="9">
        <f t="shared" si="358"/>
        <v>25</v>
      </c>
      <c r="V3783">
        <f>D3783*VLOOKUP(H3783,CURR,2)</f>
        <v>4500</v>
      </c>
      <c r="W3783">
        <f>E3783*VLOOKUP(H3783,CURR,2)</f>
        <v>4935</v>
      </c>
      <c r="X3783" s="11">
        <f t="shared" si="359"/>
        <v>1.0966666666666667</v>
      </c>
    </row>
    <row r="3784" spans="1:2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9">
        <f t="shared" si="355"/>
        <v>75.370370370370367</v>
      </c>
      <c r="Q3784" t="s">
        <v>8320</v>
      </c>
      <c r="R3784" t="s">
        <v>8362</v>
      </c>
      <c r="S3784" s="10">
        <f t="shared" si="356"/>
        <v>42546.653900462959</v>
      </c>
      <c r="T3784" s="10">
        <f t="shared" si="357"/>
        <v>42575.749999999993</v>
      </c>
      <c r="U3784" s="9">
        <f t="shared" si="358"/>
        <v>29</v>
      </c>
      <c r="V3784">
        <f>D3784*VLOOKUP(H3784,CURR,2)</f>
        <v>2560</v>
      </c>
      <c r="W3784">
        <f>E3784*VLOOKUP(H3784,CURR,2)</f>
        <v>2604.8000000000002</v>
      </c>
      <c r="X3784" s="11">
        <f t="shared" si="359"/>
        <v>1.0175000000000001</v>
      </c>
    </row>
    <row r="3785" spans="1:2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9">
        <f t="shared" si="355"/>
        <v>64.458333333333329</v>
      </c>
      <c r="Q3785" t="s">
        <v>8320</v>
      </c>
      <c r="R3785" t="s">
        <v>8362</v>
      </c>
      <c r="S3785" s="10">
        <f t="shared" si="356"/>
        <v>42419.931944444441</v>
      </c>
      <c r="T3785" s="10">
        <f t="shared" si="357"/>
        <v>42444.458333333336</v>
      </c>
      <c r="U3785" s="9">
        <f t="shared" si="358"/>
        <v>24</v>
      </c>
      <c r="V3785">
        <f>D3785*VLOOKUP(H3785,CURR,2)</f>
        <v>1200</v>
      </c>
      <c r="W3785">
        <f>E3785*VLOOKUP(H3785,CURR,2)</f>
        <v>1547</v>
      </c>
      <c r="X3785" s="11">
        <f t="shared" si="359"/>
        <v>1.2891666666666666</v>
      </c>
    </row>
    <row r="3786" spans="1:2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9">
        <f t="shared" si="355"/>
        <v>115</v>
      </c>
      <c r="Q3786" t="s">
        <v>8320</v>
      </c>
      <c r="R3786" t="s">
        <v>8362</v>
      </c>
      <c r="S3786" s="10">
        <f t="shared" si="356"/>
        <v>42531.772361111107</v>
      </c>
      <c r="T3786" s="10">
        <f t="shared" si="357"/>
        <v>42561.772361111107</v>
      </c>
      <c r="U3786" s="9">
        <f t="shared" si="358"/>
        <v>30</v>
      </c>
      <c r="V3786">
        <f>D3786*VLOOKUP(H3786,CURR,2)</f>
        <v>760</v>
      </c>
      <c r="W3786">
        <f>E3786*VLOOKUP(H3786,CURR,2)</f>
        <v>874</v>
      </c>
      <c r="X3786" s="11">
        <f t="shared" si="359"/>
        <v>1.1499999999999999</v>
      </c>
    </row>
    <row r="3787" spans="1:2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9">
        <f t="shared" si="355"/>
        <v>100.5</v>
      </c>
      <c r="Q3787" t="s">
        <v>8320</v>
      </c>
      <c r="R3787" t="s">
        <v>8362</v>
      </c>
      <c r="S3787" s="10">
        <f t="shared" si="356"/>
        <v>42548.430196759255</v>
      </c>
      <c r="T3787" s="10">
        <f t="shared" si="357"/>
        <v>42584.210416666661</v>
      </c>
      <c r="U3787" s="9">
        <f t="shared" si="358"/>
        <v>35</v>
      </c>
      <c r="V3787">
        <f>D3787*VLOOKUP(H3787,CURR,2)</f>
        <v>2560</v>
      </c>
      <c r="W3787">
        <f>E3787*VLOOKUP(H3787,CURR,2)</f>
        <v>3859.2000000000003</v>
      </c>
      <c r="X3787" s="11">
        <f t="shared" si="359"/>
        <v>1.5075000000000001</v>
      </c>
    </row>
    <row r="3788" spans="1:2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9">
        <f t="shared" si="355"/>
        <v>93.774647887323937</v>
      </c>
      <c r="Q3788" t="s">
        <v>8320</v>
      </c>
      <c r="R3788" t="s">
        <v>8362</v>
      </c>
      <c r="S3788" s="10">
        <f t="shared" si="356"/>
        <v>42486.829571759255</v>
      </c>
      <c r="T3788" s="10">
        <f t="shared" si="357"/>
        <v>42516.829571759255</v>
      </c>
      <c r="U3788" s="9">
        <f t="shared" si="358"/>
        <v>30</v>
      </c>
      <c r="V3788">
        <f>D3788*VLOOKUP(H3788,CURR,2)</f>
        <v>6000</v>
      </c>
      <c r="W3788">
        <f>E3788*VLOOKUP(H3788,CURR,2)</f>
        <v>6658</v>
      </c>
      <c r="X3788" s="11">
        <f t="shared" si="359"/>
        <v>1.1096666666666666</v>
      </c>
    </row>
    <row r="3789" spans="1:2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9">
        <f t="shared" si="355"/>
        <v>35.1</v>
      </c>
      <c r="Q3789" t="s">
        <v>8320</v>
      </c>
      <c r="R3789" t="s">
        <v>8362</v>
      </c>
      <c r="S3789" s="10">
        <f t="shared" si="356"/>
        <v>42167.326458333329</v>
      </c>
      <c r="T3789" s="10">
        <f t="shared" si="357"/>
        <v>42195.957638888889</v>
      </c>
      <c r="U3789" s="9">
        <f t="shared" si="358"/>
        <v>28</v>
      </c>
      <c r="V3789">
        <f>D3789*VLOOKUP(H3789,CURR,2)</f>
        <v>350</v>
      </c>
      <c r="W3789">
        <f>E3789*VLOOKUP(H3789,CURR,2)</f>
        <v>351</v>
      </c>
      <c r="X3789" s="11">
        <f t="shared" si="359"/>
        <v>1.0028571428571429</v>
      </c>
    </row>
    <row r="3790" spans="1:2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9">
        <f t="shared" si="355"/>
        <v>500</v>
      </c>
      <c r="Q3790" t="s">
        <v>8320</v>
      </c>
      <c r="R3790" t="s">
        <v>8362</v>
      </c>
      <c r="S3790" s="10">
        <f t="shared" si="356"/>
        <v>42333.487488425926</v>
      </c>
      <c r="T3790" s="10">
        <f t="shared" si="357"/>
        <v>42361.470833333333</v>
      </c>
      <c r="U3790" s="9">
        <f t="shared" si="358"/>
        <v>27</v>
      </c>
      <c r="V3790">
        <f>D3790*VLOOKUP(H3790,CURR,2)</f>
        <v>75000</v>
      </c>
      <c r="W3790">
        <f>E3790*VLOOKUP(H3790,CURR,2)</f>
        <v>500</v>
      </c>
      <c r="X3790" s="11">
        <f t="shared" si="359"/>
        <v>6.6666666666666671E-3</v>
      </c>
    </row>
    <row r="3791" spans="1:2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9">
        <f t="shared" si="355"/>
        <v>29</v>
      </c>
      <c r="Q3791" t="s">
        <v>8320</v>
      </c>
      <c r="R3791" t="s">
        <v>8362</v>
      </c>
      <c r="S3791" s="10">
        <f t="shared" si="356"/>
        <v>42138.590486111112</v>
      </c>
      <c r="T3791" s="10">
        <f t="shared" si="357"/>
        <v>42170.590486111112</v>
      </c>
      <c r="U3791" s="9">
        <f t="shared" si="358"/>
        <v>32</v>
      </c>
      <c r="V3791">
        <f>D3791*VLOOKUP(H3791,CURR,2)</f>
        <v>4544</v>
      </c>
      <c r="W3791">
        <f>E3791*VLOOKUP(H3791,CURR,2)</f>
        <v>148.47999999999999</v>
      </c>
      <c r="X3791" s="11">
        <f t="shared" si="359"/>
        <v>3.267605633802817E-2</v>
      </c>
    </row>
    <row r="3792" spans="1:2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 t="e">
        <f t="shared" si="355"/>
        <v>#DIV/0!</v>
      </c>
      <c r="Q3792" t="s">
        <v>8320</v>
      </c>
      <c r="R3792" t="s">
        <v>8362</v>
      </c>
      <c r="S3792" s="10">
        <f t="shared" si="356"/>
        <v>42666.458599537036</v>
      </c>
      <c r="T3792" s="10">
        <f t="shared" si="357"/>
        <v>42696.5002662037</v>
      </c>
      <c r="U3792" s="9">
        <f t="shared" si="358"/>
        <v>30</v>
      </c>
      <c r="V3792">
        <f>D3792*VLOOKUP(H3792,CURR,2)</f>
        <v>15000</v>
      </c>
      <c r="W3792">
        <f>E3792*VLOOKUP(H3792,CURR,2)</f>
        <v>0</v>
      </c>
      <c r="X3792" s="11">
        <f t="shared" si="359"/>
        <v>0</v>
      </c>
    </row>
    <row r="3793" spans="1:2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 t="e">
        <f t="shared" si="355"/>
        <v>#DIV/0!</v>
      </c>
      <c r="Q3793" t="s">
        <v>8320</v>
      </c>
      <c r="R3793" t="s">
        <v>8362</v>
      </c>
      <c r="S3793" s="10">
        <f t="shared" si="356"/>
        <v>41766.4837037037</v>
      </c>
      <c r="T3793" s="10">
        <f t="shared" si="357"/>
        <v>41826.4837037037</v>
      </c>
      <c r="U3793" s="9">
        <f t="shared" si="358"/>
        <v>60</v>
      </c>
      <c r="V3793">
        <f>D3793*VLOOKUP(H3793,CURR,2)</f>
        <v>1500</v>
      </c>
      <c r="W3793">
        <f>E3793*VLOOKUP(H3793,CURR,2)</f>
        <v>0</v>
      </c>
      <c r="X3793" s="11">
        <f t="shared" si="359"/>
        <v>0</v>
      </c>
    </row>
    <row r="3794" spans="1:2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9">
        <f t="shared" si="355"/>
        <v>17.5</v>
      </c>
      <c r="Q3794" t="s">
        <v>8320</v>
      </c>
      <c r="R3794" t="s">
        <v>8362</v>
      </c>
      <c r="S3794" s="10">
        <f t="shared" si="356"/>
        <v>42170.238680555551</v>
      </c>
      <c r="T3794" s="10">
        <f t="shared" si="357"/>
        <v>42200.238680555551</v>
      </c>
      <c r="U3794" s="9">
        <f t="shared" si="358"/>
        <v>30</v>
      </c>
      <c r="V3794">
        <f>D3794*VLOOKUP(H3794,CURR,2)</f>
        <v>12500</v>
      </c>
      <c r="W3794">
        <f>E3794*VLOOKUP(H3794,CURR,2)</f>
        <v>35</v>
      </c>
      <c r="X3794" s="11">
        <f t="shared" si="359"/>
        <v>2.8E-3</v>
      </c>
    </row>
    <row r="3795" spans="1:2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9">
        <f t="shared" si="355"/>
        <v>174</v>
      </c>
      <c r="Q3795" t="s">
        <v>8320</v>
      </c>
      <c r="R3795" t="s">
        <v>8362</v>
      </c>
      <c r="S3795" s="10">
        <f t="shared" si="356"/>
        <v>41968.73065972222</v>
      </c>
      <c r="T3795" s="10">
        <f t="shared" si="357"/>
        <v>41989.73065972222</v>
      </c>
      <c r="U3795" s="9">
        <f t="shared" si="358"/>
        <v>21</v>
      </c>
      <c r="V3795">
        <f>D3795*VLOOKUP(H3795,CURR,2)</f>
        <v>7000</v>
      </c>
      <c r="W3795">
        <f>E3795*VLOOKUP(H3795,CURR,2)</f>
        <v>4176</v>
      </c>
      <c r="X3795" s="11">
        <f t="shared" si="359"/>
        <v>0.59657142857142853</v>
      </c>
    </row>
    <row r="3796" spans="1:2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9">
        <f t="shared" si="355"/>
        <v>50</v>
      </c>
      <c r="Q3796" t="s">
        <v>8320</v>
      </c>
      <c r="R3796" t="s">
        <v>8362</v>
      </c>
      <c r="S3796" s="10">
        <f t="shared" si="356"/>
        <v>42132.372152777774</v>
      </c>
      <c r="T3796" s="10">
        <f t="shared" si="357"/>
        <v>42162.372152777774</v>
      </c>
      <c r="U3796" s="9">
        <f t="shared" si="358"/>
        <v>30</v>
      </c>
      <c r="V3796">
        <f>D3796*VLOOKUP(H3796,CURR,2)</f>
        <v>6400</v>
      </c>
      <c r="W3796">
        <f>E3796*VLOOKUP(H3796,CURR,2)</f>
        <v>64</v>
      </c>
      <c r="X3796" s="11">
        <f t="shared" si="359"/>
        <v>0.01</v>
      </c>
    </row>
    <row r="3797" spans="1:2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9">
        <f t="shared" si="355"/>
        <v>5</v>
      </c>
      <c r="Q3797" t="s">
        <v>8320</v>
      </c>
      <c r="R3797" t="s">
        <v>8362</v>
      </c>
      <c r="S3797" s="10">
        <f t="shared" si="356"/>
        <v>42201.227893518517</v>
      </c>
      <c r="T3797" s="10">
        <f t="shared" si="357"/>
        <v>42244.729166666664</v>
      </c>
      <c r="U3797" s="9">
        <f t="shared" si="358"/>
        <v>43</v>
      </c>
      <c r="V3797">
        <f>D3797*VLOOKUP(H3797,CURR,2)</f>
        <v>768</v>
      </c>
      <c r="W3797">
        <f>E3797*VLOOKUP(H3797,CURR,2)</f>
        <v>12.8</v>
      </c>
      <c r="X3797" s="11">
        <f t="shared" si="359"/>
        <v>1.6666666666666666E-2</v>
      </c>
    </row>
    <row r="3798" spans="1:2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9">
        <f t="shared" si="355"/>
        <v>1</v>
      </c>
      <c r="Q3798" t="s">
        <v>8320</v>
      </c>
      <c r="R3798" t="s">
        <v>8362</v>
      </c>
      <c r="S3798" s="10">
        <f t="shared" si="356"/>
        <v>42688.821250000001</v>
      </c>
      <c r="T3798" s="10">
        <f t="shared" si="357"/>
        <v>42748.821250000001</v>
      </c>
      <c r="U3798" s="9">
        <f t="shared" si="358"/>
        <v>60</v>
      </c>
      <c r="V3798">
        <f>D3798*VLOOKUP(H3798,CURR,2)</f>
        <v>22500</v>
      </c>
      <c r="W3798">
        <f>E3798*VLOOKUP(H3798,CURR,2)</f>
        <v>1</v>
      </c>
      <c r="X3798" s="11">
        <f t="shared" si="359"/>
        <v>4.4444444444444447E-5</v>
      </c>
    </row>
    <row r="3799" spans="1:2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9">
        <f t="shared" si="355"/>
        <v>145.40540540540542</v>
      </c>
      <c r="Q3799" t="s">
        <v>8320</v>
      </c>
      <c r="R3799" t="s">
        <v>8362</v>
      </c>
      <c r="S3799" s="10">
        <f t="shared" si="356"/>
        <v>42084.673206018517</v>
      </c>
      <c r="T3799" s="10">
        <f t="shared" si="357"/>
        <v>42114.673206018517</v>
      </c>
      <c r="U3799" s="9">
        <f t="shared" si="358"/>
        <v>30</v>
      </c>
      <c r="V3799">
        <f>D3799*VLOOKUP(H3799,CURR,2)</f>
        <v>6000</v>
      </c>
      <c r="W3799">
        <f>E3799*VLOOKUP(H3799,CURR,2)</f>
        <v>5380</v>
      </c>
      <c r="X3799" s="11">
        <f t="shared" si="359"/>
        <v>0.89666666666666661</v>
      </c>
    </row>
    <row r="3800" spans="1:2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9">
        <f t="shared" si="355"/>
        <v>205</v>
      </c>
      <c r="Q3800" t="s">
        <v>8320</v>
      </c>
      <c r="R3800" t="s">
        <v>8362</v>
      </c>
      <c r="S3800" s="10">
        <f t="shared" si="356"/>
        <v>41831.514444444438</v>
      </c>
      <c r="T3800" s="10">
        <f t="shared" si="357"/>
        <v>41861.514444444438</v>
      </c>
      <c r="U3800" s="9">
        <f t="shared" si="358"/>
        <v>30</v>
      </c>
      <c r="V3800">
        <f>D3800*VLOOKUP(H3800,CURR,2)</f>
        <v>70000</v>
      </c>
      <c r="W3800">
        <f>E3800*VLOOKUP(H3800,CURR,2)</f>
        <v>1025</v>
      </c>
      <c r="X3800" s="11">
        <f t="shared" si="359"/>
        <v>1.4642857142857143E-2</v>
      </c>
    </row>
    <row r="3801" spans="1:2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9">
        <f t="shared" si="355"/>
        <v>100.5</v>
      </c>
      <c r="Q3801" t="s">
        <v>8320</v>
      </c>
      <c r="R3801" t="s">
        <v>8362</v>
      </c>
      <c r="S3801" s="10">
        <f t="shared" si="356"/>
        <v>42410.722719907404</v>
      </c>
      <c r="T3801" s="10">
        <f t="shared" si="357"/>
        <v>42440.722719907404</v>
      </c>
      <c r="U3801" s="9">
        <f t="shared" si="358"/>
        <v>30</v>
      </c>
      <c r="V3801">
        <f>D3801*VLOOKUP(H3801,CURR,2)</f>
        <v>10000</v>
      </c>
      <c r="W3801">
        <f>E3801*VLOOKUP(H3801,CURR,2)</f>
        <v>402</v>
      </c>
      <c r="X3801" s="11">
        <f t="shared" si="359"/>
        <v>4.02E-2</v>
      </c>
    </row>
    <row r="3802" spans="1:2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9">
        <f t="shared" si="355"/>
        <v>55.0625</v>
      </c>
      <c r="Q3802" t="s">
        <v>8320</v>
      </c>
      <c r="R3802" t="s">
        <v>8362</v>
      </c>
      <c r="S3802" s="10">
        <f t="shared" si="356"/>
        <v>41982.528738425921</v>
      </c>
      <c r="T3802" s="10">
        <f t="shared" si="357"/>
        <v>42014.999305555553</v>
      </c>
      <c r="U3802" s="9">
        <f t="shared" si="358"/>
        <v>32</v>
      </c>
      <c r="V3802">
        <f>D3802*VLOOKUP(H3802,CURR,2)</f>
        <v>22000</v>
      </c>
      <c r="W3802">
        <f>E3802*VLOOKUP(H3802,CURR,2)</f>
        <v>881</v>
      </c>
      <c r="X3802" s="11">
        <f t="shared" si="359"/>
        <v>4.0045454545454544E-2</v>
      </c>
    </row>
    <row r="3803" spans="1:2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9">
        <f t="shared" si="355"/>
        <v>47.333333333333336</v>
      </c>
      <c r="Q3803" t="s">
        <v>8320</v>
      </c>
      <c r="R3803" t="s">
        <v>8362</v>
      </c>
      <c r="S3803" s="10">
        <f t="shared" si="356"/>
        <v>41975.467777777776</v>
      </c>
      <c r="T3803" s="10">
        <f t="shared" si="357"/>
        <v>42006.467777777776</v>
      </c>
      <c r="U3803" s="9">
        <f t="shared" si="358"/>
        <v>31</v>
      </c>
      <c r="V3803">
        <f>D3803*VLOOKUP(H3803,CURR,2)</f>
        <v>5000</v>
      </c>
      <c r="W3803">
        <f>E3803*VLOOKUP(H3803,CURR,2)</f>
        <v>426</v>
      </c>
      <c r="X3803" s="11">
        <f t="shared" si="359"/>
        <v>8.5199999999999998E-2</v>
      </c>
    </row>
    <row r="3804" spans="1:2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 t="e">
        <f t="shared" si="355"/>
        <v>#DIV/0!</v>
      </c>
      <c r="Q3804" t="s">
        <v>8320</v>
      </c>
      <c r="R3804" t="s">
        <v>8362</v>
      </c>
      <c r="S3804" s="10">
        <f t="shared" si="356"/>
        <v>42268.917893518512</v>
      </c>
      <c r="T3804" s="10">
        <f t="shared" si="357"/>
        <v>42298.917893518512</v>
      </c>
      <c r="U3804" s="9">
        <f t="shared" si="358"/>
        <v>30</v>
      </c>
      <c r="V3804">
        <f>D3804*VLOOKUP(H3804,CURR,2)</f>
        <v>3000</v>
      </c>
      <c r="W3804">
        <f>E3804*VLOOKUP(H3804,CURR,2)</f>
        <v>0</v>
      </c>
      <c r="X3804" s="11">
        <f t="shared" si="359"/>
        <v>0</v>
      </c>
    </row>
    <row r="3805" spans="1:2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9">
        <f t="shared" si="355"/>
        <v>58.95</v>
      </c>
      <c r="Q3805" t="s">
        <v>8320</v>
      </c>
      <c r="R3805" t="s">
        <v>8362</v>
      </c>
      <c r="S3805" s="10">
        <f t="shared" si="356"/>
        <v>42403.763518518514</v>
      </c>
      <c r="T3805" s="10">
        <f t="shared" si="357"/>
        <v>42433.763518518514</v>
      </c>
      <c r="U3805" s="9">
        <f t="shared" si="358"/>
        <v>30</v>
      </c>
      <c r="V3805">
        <f>D3805*VLOOKUP(H3805,CURR,2)</f>
        <v>12000</v>
      </c>
      <c r="W3805">
        <f>E3805*VLOOKUP(H3805,CURR,2)</f>
        <v>2358</v>
      </c>
      <c r="X3805" s="11">
        <f t="shared" si="359"/>
        <v>0.19650000000000001</v>
      </c>
    </row>
    <row r="3806" spans="1:2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 t="e">
        <f t="shared" si="355"/>
        <v>#DIV/0!</v>
      </c>
      <c r="Q3806" t="s">
        <v>8320</v>
      </c>
      <c r="R3806" t="s">
        <v>8362</v>
      </c>
      <c r="S3806" s="10">
        <f t="shared" si="356"/>
        <v>42526.801203703704</v>
      </c>
      <c r="T3806" s="10">
        <f t="shared" si="357"/>
        <v>42582.083333333336</v>
      </c>
      <c r="U3806" s="9">
        <f t="shared" si="358"/>
        <v>55</v>
      </c>
      <c r="V3806">
        <f>D3806*VLOOKUP(H3806,CURR,2)</f>
        <v>8000</v>
      </c>
      <c r="W3806">
        <f>E3806*VLOOKUP(H3806,CURR,2)</f>
        <v>0</v>
      </c>
      <c r="X3806" s="11">
        <f t="shared" si="359"/>
        <v>0</v>
      </c>
    </row>
    <row r="3807" spans="1:2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9">
        <f t="shared" si="355"/>
        <v>1.5</v>
      </c>
      <c r="Q3807" t="s">
        <v>8320</v>
      </c>
      <c r="R3807" t="s">
        <v>8362</v>
      </c>
      <c r="S3807" s="10">
        <f t="shared" si="356"/>
        <v>41849.678703703699</v>
      </c>
      <c r="T3807" s="10">
        <f t="shared" si="357"/>
        <v>41909.678703703699</v>
      </c>
      <c r="U3807" s="9">
        <f t="shared" si="358"/>
        <v>60</v>
      </c>
      <c r="V3807">
        <f>D3807*VLOOKUP(H3807,CURR,2)</f>
        <v>150000</v>
      </c>
      <c r="W3807">
        <f>E3807*VLOOKUP(H3807,CURR,2)</f>
        <v>3</v>
      </c>
      <c r="X3807" s="11">
        <f t="shared" si="359"/>
        <v>2.0000000000000002E-5</v>
      </c>
    </row>
    <row r="3808" spans="1:2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9">
        <f t="shared" si="355"/>
        <v>5</v>
      </c>
      <c r="Q3808" t="s">
        <v>8320</v>
      </c>
      <c r="R3808" t="s">
        <v>8362</v>
      </c>
      <c r="S3808" s="10">
        <f t="shared" si="356"/>
        <v>41799.050706018512</v>
      </c>
      <c r="T3808" s="10">
        <f t="shared" si="357"/>
        <v>41819.050706018512</v>
      </c>
      <c r="U3808" s="9">
        <f t="shared" si="358"/>
        <v>20</v>
      </c>
      <c r="V3808">
        <f>D3808*VLOOKUP(H3808,CURR,2)</f>
        <v>5400</v>
      </c>
      <c r="W3808">
        <f>E3808*VLOOKUP(H3808,CURR,2)</f>
        <v>3.5999999999999996</v>
      </c>
      <c r="X3808" s="11">
        <f t="shared" si="359"/>
        <v>6.6666666666666664E-4</v>
      </c>
    </row>
    <row r="3809" spans="1:2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9">
        <f t="shared" si="355"/>
        <v>50.555555555555557</v>
      </c>
      <c r="Q3809" t="s">
        <v>8320</v>
      </c>
      <c r="R3809" t="s">
        <v>8362</v>
      </c>
      <c r="S3809" s="10">
        <f t="shared" si="356"/>
        <v>42090.700682870367</v>
      </c>
      <c r="T3809" s="10">
        <f t="shared" si="357"/>
        <v>42097.700682870367</v>
      </c>
      <c r="U3809" s="9">
        <f t="shared" si="358"/>
        <v>7</v>
      </c>
      <c r="V3809">
        <f>D3809*VLOOKUP(H3809,CURR,2)</f>
        <v>1500</v>
      </c>
      <c r="W3809">
        <f>E3809*VLOOKUP(H3809,CURR,2)</f>
        <v>455</v>
      </c>
      <c r="X3809" s="11">
        <f t="shared" si="359"/>
        <v>0.30333333333333334</v>
      </c>
    </row>
    <row r="3810" spans="1:2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9">
        <f t="shared" si="355"/>
        <v>41.666666666666664</v>
      </c>
      <c r="Q3810" t="s">
        <v>8320</v>
      </c>
      <c r="R3810" t="s">
        <v>8321</v>
      </c>
      <c r="S3810" s="10">
        <f t="shared" si="356"/>
        <v>42059.24559027778</v>
      </c>
      <c r="T3810" s="10">
        <f t="shared" si="357"/>
        <v>42119.203923611109</v>
      </c>
      <c r="U3810" s="9">
        <f t="shared" si="358"/>
        <v>59</v>
      </c>
      <c r="V3810">
        <f>D3810*VLOOKUP(H3810,CURR,2)</f>
        <v>1280</v>
      </c>
      <c r="W3810">
        <f>E3810*VLOOKUP(H3810,CURR,2)</f>
        <v>1280</v>
      </c>
      <c r="X3810" s="11">
        <f t="shared" si="359"/>
        <v>1</v>
      </c>
    </row>
    <row r="3811" spans="1:2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9">
        <f t="shared" si="355"/>
        <v>53.289473684210527</v>
      </c>
      <c r="Q3811" t="s">
        <v>8320</v>
      </c>
      <c r="R3811" t="s">
        <v>8321</v>
      </c>
      <c r="S3811" s="10">
        <f t="shared" si="356"/>
        <v>41800.318368055552</v>
      </c>
      <c r="T3811" s="10">
        <f t="shared" si="357"/>
        <v>41850.75</v>
      </c>
      <c r="U3811" s="9">
        <f t="shared" si="358"/>
        <v>50</v>
      </c>
      <c r="V3811">
        <f>D3811*VLOOKUP(H3811,CURR,2)</f>
        <v>2560</v>
      </c>
      <c r="W3811">
        <f>E3811*VLOOKUP(H3811,CURR,2)</f>
        <v>2592</v>
      </c>
      <c r="X3811" s="11">
        <f t="shared" si="359"/>
        <v>1.0125</v>
      </c>
    </row>
    <row r="3812" spans="1:2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9">
        <f t="shared" si="355"/>
        <v>70.230769230769226</v>
      </c>
      <c r="Q3812" t="s">
        <v>8320</v>
      </c>
      <c r="R3812" t="s">
        <v>8321</v>
      </c>
      <c r="S3812" s="10">
        <f t="shared" si="356"/>
        <v>42054.640717592592</v>
      </c>
      <c r="T3812" s="10">
        <f t="shared" si="357"/>
        <v>42084.599050925921</v>
      </c>
      <c r="U3812" s="9">
        <f t="shared" si="358"/>
        <v>29</v>
      </c>
      <c r="V3812">
        <f>D3812*VLOOKUP(H3812,CURR,2)</f>
        <v>1500</v>
      </c>
      <c r="W3812">
        <f>E3812*VLOOKUP(H3812,CURR,2)</f>
        <v>1826</v>
      </c>
      <c r="X3812" s="11">
        <f t="shared" si="359"/>
        <v>1.2173333333333334</v>
      </c>
    </row>
    <row r="3813" spans="1:2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9">
        <f t="shared" si="355"/>
        <v>43.421052631578945</v>
      </c>
      <c r="Q3813" t="s">
        <v>8320</v>
      </c>
      <c r="R3813" t="s">
        <v>8321</v>
      </c>
      <c r="S3813" s="10">
        <f t="shared" si="356"/>
        <v>42487.418668981474</v>
      </c>
      <c r="T3813" s="10">
        <f t="shared" si="357"/>
        <v>42521.249999999993</v>
      </c>
      <c r="U3813" s="9">
        <f t="shared" si="358"/>
        <v>33</v>
      </c>
      <c r="V3813">
        <f>D3813*VLOOKUP(H3813,CURR,2)</f>
        <v>320</v>
      </c>
      <c r="W3813">
        <f>E3813*VLOOKUP(H3813,CURR,2)</f>
        <v>1056</v>
      </c>
      <c r="X3813" s="11">
        <f t="shared" si="359"/>
        <v>3.3</v>
      </c>
    </row>
    <row r="3814" spans="1:2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9">
        <f t="shared" si="355"/>
        <v>199.18181818181819</v>
      </c>
      <c r="Q3814" t="s">
        <v>8320</v>
      </c>
      <c r="R3814" t="s">
        <v>8321</v>
      </c>
      <c r="S3814" s="10">
        <f t="shared" si="356"/>
        <v>42109.542916666665</v>
      </c>
      <c r="T3814" s="10">
        <f t="shared" si="357"/>
        <v>42155.957638888889</v>
      </c>
      <c r="U3814" s="9">
        <f t="shared" si="358"/>
        <v>46</v>
      </c>
      <c r="V3814">
        <f>D3814*VLOOKUP(H3814,CURR,2)</f>
        <v>1520</v>
      </c>
      <c r="W3814">
        <f>E3814*VLOOKUP(H3814,CURR,2)</f>
        <v>1665.16</v>
      </c>
      <c r="X3814" s="11">
        <f t="shared" si="359"/>
        <v>1.0955000000000001</v>
      </c>
    </row>
    <row r="3815" spans="1:2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9">
        <f t="shared" si="355"/>
        <v>78.518148148148143</v>
      </c>
      <c r="Q3815" t="s">
        <v>8320</v>
      </c>
      <c r="R3815" t="s">
        <v>8321</v>
      </c>
      <c r="S3815" s="10">
        <f t="shared" si="356"/>
        <v>42497.067372685182</v>
      </c>
      <c r="T3815" s="10">
        <f t="shared" si="357"/>
        <v>42535.696527777771</v>
      </c>
      <c r="U3815" s="9">
        <f t="shared" si="358"/>
        <v>38</v>
      </c>
      <c r="V3815">
        <f>D3815*VLOOKUP(H3815,CURR,2)</f>
        <v>2100</v>
      </c>
      <c r="W3815">
        <f>E3815*VLOOKUP(H3815,CURR,2)</f>
        <v>2119.9899999999998</v>
      </c>
      <c r="X3815" s="11">
        <f t="shared" si="359"/>
        <v>1.0095190476190474</v>
      </c>
    </row>
    <row r="3816" spans="1:2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9">
        <f t="shared" si="355"/>
        <v>61.823529411764703</v>
      </c>
      <c r="Q3816" t="s">
        <v>8320</v>
      </c>
      <c r="R3816" t="s">
        <v>8321</v>
      </c>
      <c r="S3816" s="10">
        <f t="shared" si="356"/>
        <v>42058.695740740739</v>
      </c>
      <c r="T3816" s="10">
        <f t="shared" si="357"/>
        <v>42094.957638888889</v>
      </c>
      <c r="U3816" s="9">
        <f t="shared" si="358"/>
        <v>36</v>
      </c>
      <c r="V3816">
        <f>D3816*VLOOKUP(H3816,CURR,2)</f>
        <v>1500</v>
      </c>
      <c r="W3816">
        <f>E3816*VLOOKUP(H3816,CURR,2)</f>
        <v>2102</v>
      </c>
      <c r="X3816" s="11">
        <f t="shared" si="359"/>
        <v>1.4013333333333333</v>
      </c>
    </row>
    <row r="3817" spans="1:2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9">
        <f t="shared" si="355"/>
        <v>50.000500000000002</v>
      </c>
      <c r="Q3817" t="s">
        <v>8320</v>
      </c>
      <c r="R3817" t="s">
        <v>8321</v>
      </c>
      <c r="S3817" s="10">
        <f t="shared" si="356"/>
        <v>42207.051585648143</v>
      </c>
      <c r="T3817" s="10">
        <f t="shared" si="357"/>
        <v>42236.749999999993</v>
      </c>
      <c r="U3817" s="9">
        <f t="shared" si="358"/>
        <v>29</v>
      </c>
      <c r="V3817">
        <f>D3817*VLOOKUP(H3817,CURR,2)</f>
        <v>1280</v>
      </c>
      <c r="W3817">
        <f>E3817*VLOOKUP(H3817,CURR,2)</f>
        <v>1280.0128</v>
      </c>
      <c r="X3817" s="11">
        <f t="shared" si="359"/>
        <v>1.0000100000000001</v>
      </c>
    </row>
    <row r="3818" spans="1:2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9">
        <f t="shared" si="355"/>
        <v>48.339729729729726</v>
      </c>
      <c r="Q3818" t="s">
        <v>8320</v>
      </c>
      <c r="R3818" t="s">
        <v>8321</v>
      </c>
      <c r="S3818" s="10">
        <f t="shared" si="356"/>
        <v>41807.481747685182</v>
      </c>
      <c r="T3818" s="10">
        <f t="shared" si="357"/>
        <v>41837.481747685182</v>
      </c>
      <c r="U3818" s="9">
        <f t="shared" si="358"/>
        <v>30</v>
      </c>
      <c r="V3818">
        <f>D3818*VLOOKUP(H3818,CURR,2)</f>
        <v>1500</v>
      </c>
      <c r="W3818">
        <f>E3818*VLOOKUP(H3818,CURR,2)</f>
        <v>1788.57</v>
      </c>
      <c r="X3818" s="11">
        <f t="shared" si="359"/>
        <v>1.19238</v>
      </c>
    </row>
    <row r="3819" spans="1:2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9">
        <f t="shared" si="355"/>
        <v>107.25</v>
      </c>
      <c r="Q3819" t="s">
        <v>8320</v>
      </c>
      <c r="R3819" t="s">
        <v>8321</v>
      </c>
      <c r="S3819" s="10">
        <f t="shared" si="356"/>
        <v>42284.488611111105</v>
      </c>
      <c r="T3819" s="10">
        <f t="shared" si="357"/>
        <v>42300.957638888889</v>
      </c>
      <c r="U3819" s="9">
        <f t="shared" si="358"/>
        <v>16</v>
      </c>
      <c r="V3819">
        <f>D3819*VLOOKUP(H3819,CURR,2)</f>
        <v>2000</v>
      </c>
      <c r="W3819">
        <f>E3819*VLOOKUP(H3819,CURR,2)</f>
        <v>2145</v>
      </c>
      <c r="X3819" s="11">
        <f t="shared" si="359"/>
        <v>1.0725</v>
      </c>
    </row>
    <row r="3820" spans="1:2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9">
        <f t="shared" si="355"/>
        <v>57</v>
      </c>
      <c r="Q3820" t="s">
        <v>8320</v>
      </c>
      <c r="R3820" t="s">
        <v>8321</v>
      </c>
      <c r="S3820" s="10">
        <f t="shared" si="356"/>
        <v>42045.634050925924</v>
      </c>
      <c r="T3820" s="10">
        <f t="shared" si="357"/>
        <v>42075.592384259253</v>
      </c>
      <c r="U3820" s="9">
        <f t="shared" si="358"/>
        <v>29</v>
      </c>
      <c r="V3820">
        <f>D3820*VLOOKUP(H3820,CURR,2)</f>
        <v>250</v>
      </c>
      <c r="W3820">
        <f>E3820*VLOOKUP(H3820,CURR,2)</f>
        <v>570</v>
      </c>
      <c r="X3820" s="11">
        <f t="shared" si="359"/>
        <v>2.2799999999999998</v>
      </c>
    </row>
    <row r="3821" spans="1:2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9">
        <f t="shared" si="355"/>
        <v>40.92307692307692</v>
      </c>
      <c r="Q3821" t="s">
        <v>8320</v>
      </c>
      <c r="R3821" t="s">
        <v>8321</v>
      </c>
      <c r="S3821" s="10">
        <f t="shared" si="356"/>
        <v>42184.001203703701</v>
      </c>
      <c r="T3821" s="10">
        <f t="shared" si="357"/>
        <v>42202.668055555558</v>
      </c>
      <c r="U3821" s="9">
        <f t="shared" si="358"/>
        <v>18</v>
      </c>
      <c r="V3821">
        <f>D3821*VLOOKUP(H3821,CURR,2)</f>
        <v>1000</v>
      </c>
      <c r="W3821">
        <f>E3821*VLOOKUP(H3821,CURR,2)</f>
        <v>1064</v>
      </c>
      <c r="X3821" s="11">
        <f t="shared" si="359"/>
        <v>1.0640000000000001</v>
      </c>
    </row>
    <row r="3822" spans="1:2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9">
        <f t="shared" si="355"/>
        <v>21.5</v>
      </c>
      <c r="Q3822" t="s">
        <v>8320</v>
      </c>
      <c r="R3822" t="s">
        <v>8321</v>
      </c>
      <c r="S3822" s="10">
        <f t="shared" si="356"/>
        <v>42160.443483796298</v>
      </c>
      <c r="T3822" s="10">
        <f t="shared" si="357"/>
        <v>42190.443483796298</v>
      </c>
      <c r="U3822" s="9">
        <f t="shared" si="358"/>
        <v>30</v>
      </c>
      <c r="V3822">
        <f>D3822*VLOOKUP(H3822,CURR,2)</f>
        <v>384</v>
      </c>
      <c r="W3822">
        <f>E3822*VLOOKUP(H3822,CURR,2)</f>
        <v>550.4</v>
      </c>
      <c r="X3822" s="11">
        <f t="shared" si="359"/>
        <v>1.4333333333333333</v>
      </c>
    </row>
    <row r="3823" spans="1:2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9">
        <f t="shared" si="355"/>
        <v>79.543478260869563</v>
      </c>
      <c r="Q3823" t="s">
        <v>8320</v>
      </c>
      <c r="R3823" t="s">
        <v>8321</v>
      </c>
      <c r="S3823" s="10">
        <f t="shared" si="356"/>
        <v>42340.972303240742</v>
      </c>
      <c r="T3823" s="10">
        <f t="shared" si="357"/>
        <v>42372.972303240742</v>
      </c>
      <c r="U3823" s="9">
        <f t="shared" si="358"/>
        <v>32</v>
      </c>
      <c r="V3823">
        <f>D3823*VLOOKUP(H3823,CURR,2)</f>
        <v>3500</v>
      </c>
      <c r="W3823">
        <f>E3823*VLOOKUP(H3823,CURR,2)</f>
        <v>3659</v>
      </c>
      <c r="X3823" s="11">
        <f t="shared" si="359"/>
        <v>1.0454285714285714</v>
      </c>
    </row>
    <row r="3824" spans="1:2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9">
        <f t="shared" si="355"/>
        <v>72.381578947368425</v>
      </c>
      <c r="Q3824" t="s">
        <v>8320</v>
      </c>
      <c r="R3824" t="s">
        <v>8321</v>
      </c>
      <c r="S3824" s="10">
        <f t="shared" si="356"/>
        <v>42329.629826388882</v>
      </c>
      <c r="T3824" s="10">
        <f t="shared" si="357"/>
        <v>42388.749305555553</v>
      </c>
      <c r="U3824" s="9">
        <f t="shared" si="358"/>
        <v>59</v>
      </c>
      <c r="V3824">
        <f>D3824*VLOOKUP(H3824,CURR,2)</f>
        <v>5649.9999999999991</v>
      </c>
      <c r="W3824">
        <f>E3824*VLOOKUP(H3824,CURR,2)</f>
        <v>6216.1299999999992</v>
      </c>
      <c r="X3824" s="11">
        <f t="shared" si="359"/>
        <v>1.1002000000000001</v>
      </c>
    </row>
    <row r="3825" spans="1:2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9">
        <f t="shared" si="355"/>
        <v>64.634146341463421</v>
      </c>
      <c r="Q3825" t="s">
        <v>8320</v>
      </c>
      <c r="R3825" t="s">
        <v>8321</v>
      </c>
      <c r="S3825" s="10">
        <f t="shared" si="356"/>
        <v>42170.701898148145</v>
      </c>
      <c r="T3825" s="10">
        <f t="shared" si="357"/>
        <v>42204.957638888889</v>
      </c>
      <c r="U3825" s="9">
        <f t="shared" si="358"/>
        <v>34</v>
      </c>
      <c r="V3825">
        <f>D3825*VLOOKUP(H3825,CURR,2)</f>
        <v>2500</v>
      </c>
      <c r="W3825">
        <f>E3825*VLOOKUP(H3825,CURR,2)</f>
        <v>2650</v>
      </c>
      <c r="X3825" s="11">
        <f t="shared" si="359"/>
        <v>1.06</v>
      </c>
    </row>
    <row r="3826" spans="1:2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9">
        <f t="shared" si="355"/>
        <v>38.571428571428569</v>
      </c>
      <c r="Q3826" t="s">
        <v>8320</v>
      </c>
      <c r="R3826" t="s">
        <v>8321</v>
      </c>
      <c r="S3826" s="10">
        <f t="shared" si="356"/>
        <v>42571.417858796289</v>
      </c>
      <c r="T3826" s="10">
        <f t="shared" si="357"/>
        <v>42583.361805555549</v>
      </c>
      <c r="U3826" s="9">
        <f t="shared" si="358"/>
        <v>11</v>
      </c>
      <c r="V3826">
        <f>D3826*VLOOKUP(H3826,CURR,2)</f>
        <v>320</v>
      </c>
      <c r="W3826">
        <f>E3826*VLOOKUP(H3826,CURR,2)</f>
        <v>345.6</v>
      </c>
      <c r="X3826" s="11">
        <f t="shared" si="359"/>
        <v>1.08</v>
      </c>
    </row>
    <row r="3827" spans="1:2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9">
        <f t="shared" si="355"/>
        <v>107.57142857142857</v>
      </c>
      <c r="Q3827" t="s">
        <v>8320</v>
      </c>
      <c r="R3827" t="s">
        <v>8321</v>
      </c>
      <c r="S3827" s="10">
        <f t="shared" si="356"/>
        <v>42150.861273148148</v>
      </c>
      <c r="T3827" s="10">
        <f t="shared" si="357"/>
        <v>42171.861273148148</v>
      </c>
      <c r="U3827" s="9">
        <f t="shared" si="358"/>
        <v>21</v>
      </c>
      <c r="V3827">
        <f>D3827*VLOOKUP(H3827,CURR,2)</f>
        <v>5000</v>
      </c>
      <c r="W3827">
        <f>E3827*VLOOKUP(H3827,CURR,2)</f>
        <v>5271</v>
      </c>
      <c r="X3827" s="11">
        <f t="shared" si="359"/>
        <v>1.0542</v>
      </c>
    </row>
    <row r="3828" spans="1:2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9">
        <f t="shared" si="355"/>
        <v>27.5</v>
      </c>
      <c r="Q3828" t="s">
        <v>8320</v>
      </c>
      <c r="R3828" t="s">
        <v>8321</v>
      </c>
      <c r="S3828" s="10">
        <f t="shared" si="356"/>
        <v>42101.215208333328</v>
      </c>
      <c r="T3828" s="10">
        <f t="shared" si="357"/>
        <v>42131.215208333328</v>
      </c>
      <c r="U3828" s="9">
        <f t="shared" si="358"/>
        <v>30</v>
      </c>
      <c r="V3828">
        <f>D3828*VLOOKUP(H3828,CURR,2)</f>
        <v>768</v>
      </c>
      <c r="W3828">
        <f>E3828*VLOOKUP(H3828,CURR,2)</f>
        <v>915.2</v>
      </c>
      <c r="X3828" s="11">
        <f t="shared" si="359"/>
        <v>1.1916666666666667</v>
      </c>
    </row>
    <row r="3829" spans="1:2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9">
        <f t="shared" si="355"/>
        <v>70.461538461538467</v>
      </c>
      <c r="Q3829" t="s">
        <v>8320</v>
      </c>
      <c r="R3829" t="s">
        <v>8321</v>
      </c>
      <c r="S3829" s="10">
        <f t="shared" si="356"/>
        <v>42034.719918981478</v>
      </c>
      <c r="T3829" s="10">
        <f t="shared" si="357"/>
        <v>42089.791666666664</v>
      </c>
      <c r="U3829" s="9">
        <f t="shared" si="358"/>
        <v>55</v>
      </c>
      <c r="V3829">
        <f>D3829*VLOOKUP(H3829,CURR,2)</f>
        <v>3840</v>
      </c>
      <c r="W3829">
        <f>E3829*VLOOKUP(H3829,CURR,2)</f>
        <v>5862.4000000000005</v>
      </c>
      <c r="X3829" s="11">
        <f t="shared" si="359"/>
        <v>1.5266666666666668</v>
      </c>
    </row>
    <row r="3830" spans="1:2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9">
        <f t="shared" si="355"/>
        <v>178.57142857142858</v>
      </c>
      <c r="Q3830" t="s">
        <v>8320</v>
      </c>
      <c r="R3830" t="s">
        <v>8321</v>
      </c>
      <c r="S3830" s="10">
        <f t="shared" si="356"/>
        <v>41944.319293981483</v>
      </c>
      <c r="T3830" s="10">
        <f t="shared" si="357"/>
        <v>42004.36096064814</v>
      </c>
      <c r="U3830" s="9">
        <f t="shared" si="358"/>
        <v>60</v>
      </c>
      <c r="V3830">
        <f>D3830*VLOOKUP(H3830,CURR,2)</f>
        <v>5000</v>
      </c>
      <c r="W3830">
        <f>E3830*VLOOKUP(H3830,CURR,2)</f>
        <v>5000</v>
      </c>
      <c r="X3830" s="11">
        <f t="shared" si="359"/>
        <v>1</v>
      </c>
    </row>
    <row r="3831" spans="1:2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9">
        <f t="shared" si="355"/>
        <v>62.625</v>
      </c>
      <c r="Q3831" t="s">
        <v>8320</v>
      </c>
      <c r="R3831" t="s">
        <v>8321</v>
      </c>
      <c r="S3831" s="10">
        <f t="shared" si="356"/>
        <v>42593.657071759262</v>
      </c>
      <c r="T3831" s="10">
        <f t="shared" si="357"/>
        <v>42613.657071759262</v>
      </c>
      <c r="U3831" s="9">
        <f t="shared" si="358"/>
        <v>20</v>
      </c>
      <c r="V3831">
        <f>D3831*VLOOKUP(H3831,CURR,2)</f>
        <v>500</v>
      </c>
      <c r="W3831">
        <f>E3831*VLOOKUP(H3831,CURR,2)</f>
        <v>501</v>
      </c>
      <c r="X3831" s="11">
        <f t="shared" si="359"/>
        <v>1.002</v>
      </c>
    </row>
    <row r="3832" spans="1:2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9">
        <f t="shared" si="355"/>
        <v>75</v>
      </c>
      <c r="Q3832" t="s">
        <v>8320</v>
      </c>
      <c r="R3832" t="s">
        <v>8321</v>
      </c>
      <c r="S3832" s="10">
        <f t="shared" si="356"/>
        <v>42503.532534722217</v>
      </c>
      <c r="T3832" s="10">
        <f t="shared" si="357"/>
        <v>42517.532534722217</v>
      </c>
      <c r="U3832" s="9">
        <f t="shared" si="358"/>
        <v>14</v>
      </c>
      <c r="V3832">
        <f>D3832*VLOOKUP(H3832,CURR,2)</f>
        <v>100</v>
      </c>
      <c r="W3832">
        <f>E3832*VLOOKUP(H3832,CURR,2)</f>
        <v>225</v>
      </c>
      <c r="X3832" s="11">
        <f t="shared" si="359"/>
        <v>2.25</v>
      </c>
    </row>
    <row r="3833" spans="1:2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9">
        <f t="shared" si="355"/>
        <v>58.901111111111113</v>
      </c>
      <c r="Q3833" t="s">
        <v>8320</v>
      </c>
      <c r="R3833" t="s">
        <v>8321</v>
      </c>
      <c r="S3833" s="10">
        <f t="shared" si="356"/>
        <v>41927.640567129631</v>
      </c>
      <c r="T3833" s="10">
        <f t="shared" si="357"/>
        <v>41948.682233796295</v>
      </c>
      <c r="U3833" s="9">
        <f t="shared" si="358"/>
        <v>21</v>
      </c>
      <c r="V3833">
        <f>D3833*VLOOKUP(H3833,CURR,2)</f>
        <v>500</v>
      </c>
      <c r="W3833">
        <f>E3833*VLOOKUP(H3833,CURR,2)</f>
        <v>530.11</v>
      </c>
      <c r="X3833" s="11">
        <f t="shared" si="359"/>
        <v>1.0602199999999999</v>
      </c>
    </row>
    <row r="3834" spans="1:2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9">
        <f t="shared" si="355"/>
        <v>139.55555555555554</v>
      </c>
      <c r="Q3834" t="s">
        <v>8320</v>
      </c>
      <c r="R3834" t="s">
        <v>8321</v>
      </c>
      <c r="S3834" s="10">
        <f t="shared" si="356"/>
        <v>42374.906655092585</v>
      </c>
      <c r="T3834" s="10">
        <f t="shared" si="357"/>
        <v>42419.906655092585</v>
      </c>
      <c r="U3834" s="9">
        <f t="shared" si="358"/>
        <v>45</v>
      </c>
      <c r="V3834">
        <f>D3834*VLOOKUP(H3834,CURR,2)</f>
        <v>1200</v>
      </c>
      <c r="W3834">
        <f>E3834*VLOOKUP(H3834,CURR,2)</f>
        <v>1256</v>
      </c>
      <c r="X3834" s="11">
        <f t="shared" si="359"/>
        <v>1.0466666666666666</v>
      </c>
    </row>
    <row r="3835" spans="1:2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9">
        <f t="shared" si="355"/>
        <v>70</v>
      </c>
      <c r="Q3835" t="s">
        <v>8320</v>
      </c>
      <c r="R3835" t="s">
        <v>8321</v>
      </c>
      <c r="S3835" s="10">
        <f t="shared" si="356"/>
        <v>41963.664027777777</v>
      </c>
      <c r="T3835" s="10">
        <f t="shared" si="357"/>
        <v>41974.589583333327</v>
      </c>
      <c r="U3835" s="9">
        <f t="shared" si="358"/>
        <v>10</v>
      </c>
      <c r="V3835">
        <f>D3835*VLOOKUP(H3835,CURR,2)</f>
        <v>912</v>
      </c>
      <c r="W3835">
        <f>E3835*VLOOKUP(H3835,CURR,2)</f>
        <v>1064</v>
      </c>
      <c r="X3835" s="11">
        <f t="shared" si="359"/>
        <v>1.1666666666666667</v>
      </c>
    </row>
    <row r="3836" spans="1:2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9">
        <f t="shared" si="355"/>
        <v>57.385964912280699</v>
      </c>
      <c r="Q3836" t="s">
        <v>8320</v>
      </c>
      <c r="R3836" t="s">
        <v>8321</v>
      </c>
      <c r="S3836" s="10">
        <f t="shared" si="356"/>
        <v>42143.236886574072</v>
      </c>
      <c r="T3836" s="10">
        <f t="shared" si="357"/>
        <v>42173.236886574072</v>
      </c>
      <c r="U3836" s="9">
        <f t="shared" si="358"/>
        <v>30</v>
      </c>
      <c r="V3836">
        <f>D3836*VLOOKUP(H3836,CURR,2)</f>
        <v>3840</v>
      </c>
      <c r="W3836">
        <f>E3836*VLOOKUP(H3836,CURR,2)</f>
        <v>4186.88</v>
      </c>
      <c r="X3836" s="11">
        <f t="shared" si="359"/>
        <v>1.0903333333333334</v>
      </c>
    </row>
    <row r="3837" spans="1:2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9">
        <f t="shared" si="355"/>
        <v>40</v>
      </c>
      <c r="Q3837" t="s">
        <v>8320</v>
      </c>
      <c r="R3837" t="s">
        <v>8321</v>
      </c>
      <c r="S3837" s="10">
        <f t="shared" si="356"/>
        <v>42460.733888888884</v>
      </c>
      <c r="T3837" s="10">
        <f t="shared" si="357"/>
        <v>42481.733888888884</v>
      </c>
      <c r="U3837" s="9">
        <f t="shared" si="358"/>
        <v>21</v>
      </c>
      <c r="V3837">
        <f>D3837*VLOOKUP(H3837,CURR,2)</f>
        <v>256</v>
      </c>
      <c r="W3837">
        <f>E3837*VLOOKUP(H3837,CURR,2)</f>
        <v>409.6</v>
      </c>
      <c r="X3837" s="11">
        <f t="shared" si="359"/>
        <v>1.6</v>
      </c>
    </row>
    <row r="3838" spans="1:2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9">
        <f t="shared" si="355"/>
        <v>64.285714285714292</v>
      </c>
      <c r="Q3838" t="s">
        <v>8320</v>
      </c>
      <c r="R3838" t="s">
        <v>8321</v>
      </c>
      <c r="S3838" s="10">
        <f t="shared" si="356"/>
        <v>42553.718194444438</v>
      </c>
      <c r="T3838" s="10">
        <f t="shared" si="357"/>
        <v>42584.964583333327</v>
      </c>
      <c r="U3838" s="9">
        <f t="shared" si="358"/>
        <v>31</v>
      </c>
      <c r="V3838">
        <f>D3838*VLOOKUP(H3838,CURR,2)</f>
        <v>800</v>
      </c>
      <c r="W3838">
        <f>E3838*VLOOKUP(H3838,CURR,2)</f>
        <v>900</v>
      </c>
      <c r="X3838" s="11">
        <f t="shared" si="359"/>
        <v>1.125</v>
      </c>
    </row>
    <row r="3839" spans="1:2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9">
        <f t="shared" si="355"/>
        <v>120.11764705882354</v>
      </c>
      <c r="Q3839" t="s">
        <v>8320</v>
      </c>
      <c r="R3839" t="s">
        <v>8321</v>
      </c>
      <c r="S3839" s="10">
        <f t="shared" si="356"/>
        <v>42152.557384259257</v>
      </c>
      <c r="T3839" s="10">
        <f t="shared" si="357"/>
        <v>42188.557384259257</v>
      </c>
      <c r="U3839" s="9">
        <f t="shared" si="358"/>
        <v>36</v>
      </c>
      <c r="V3839">
        <f>D3839*VLOOKUP(H3839,CURR,2)</f>
        <v>2560</v>
      </c>
      <c r="W3839">
        <f>E3839*VLOOKUP(H3839,CURR,2)</f>
        <v>2613.7600000000002</v>
      </c>
      <c r="X3839" s="11">
        <f t="shared" si="359"/>
        <v>1.0210000000000001</v>
      </c>
    </row>
    <row r="3840" spans="1:2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9">
        <f t="shared" si="355"/>
        <v>1008.24</v>
      </c>
      <c r="Q3840" t="s">
        <v>8320</v>
      </c>
      <c r="R3840" t="s">
        <v>8321</v>
      </c>
      <c r="S3840" s="10">
        <f t="shared" si="356"/>
        <v>42116.502418981479</v>
      </c>
      <c r="T3840" s="10">
        <f t="shared" si="357"/>
        <v>42146.502418981479</v>
      </c>
      <c r="U3840" s="9">
        <f t="shared" si="358"/>
        <v>30</v>
      </c>
      <c r="V3840">
        <f>D3840*VLOOKUP(H3840,CURR,2)</f>
        <v>11000</v>
      </c>
      <c r="W3840">
        <f>E3840*VLOOKUP(H3840,CURR,2)</f>
        <v>11090.64</v>
      </c>
      <c r="X3840" s="11">
        <f t="shared" si="359"/>
        <v>1.00824</v>
      </c>
    </row>
    <row r="3841" spans="1:2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9">
        <f t="shared" si="355"/>
        <v>63.28125</v>
      </c>
      <c r="Q3841" t="s">
        <v>8320</v>
      </c>
      <c r="R3841" t="s">
        <v>8321</v>
      </c>
      <c r="S3841" s="10">
        <f t="shared" si="356"/>
        <v>42154.934305555558</v>
      </c>
      <c r="T3841" s="10">
        <f t="shared" si="357"/>
        <v>42214.934305555558</v>
      </c>
      <c r="U3841" s="9">
        <f t="shared" si="358"/>
        <v>60</v>
      </c>
      <c r="V3841">
        <f>D3841*VLOOKUP(H3841,CURR,2)</f>
        <v>2000</v>
      </c>
      <c r="W3841">
        <f>E3841*VLOOKUP(H3841,CURR,2)</f>
        <v>2025</v>
      </c>
      <c r="X3841" s="11">
        <f t="shared" si="359"/>
        <v>1.0125</v>
      </c>
    </row>
    <row r="3842" spans="1:2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9">
        <f t="shared" si="355"/>
        <v>21.666666666666668</v>
      </c>
      <c r="Q3842" t="s">
        <v>8320</v>
      </c>
      <c r="R3842" t="s">
        <v>8321</v>
      </c>
      <c r="S3842" s="10">
        <f t="shared" si="356"/>
        <v>42432.493391203701</v>
      </c>
      <c r="T3842" s="10">
        <f t="shared" si="357"/>
        <v>42457.45172453703</v>
      </c>
      <c r="U3842" s="9">
        <f t="shared" si="358"/>
        <v>24</v>
      </c>
      <c r="V3842">
        <f>D3842*VLOOKUP(H3842,CURR,2)</f>
        <v>1.28</v>
      </c>
      <c r="W3842">
        <f>E3842*VLOOKUP(H3842,CURR,2)</f>
        <v>83.2</v>
      </c>
      <c r="X3842" s="11">
        <f t="shared" si="359"/>
        <v>65</v>
      </c>
    </row>
    <row r="3843" spans="1:2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E3843/D3843*100</f>
        <v>8.7200000000000006</v>
      </c>
      <c r="P3843" s="9">
        <f t="shared" ref="P3843:P3906" si="361">E3843/L3843</f>
        <v>25.647058823529413</v>
      </c>
      <c r="Q3843" t="s">
        <v>8320</v>
      </c>
      <c r="R3843" t="s">
        <v>8321</v>
      </c>
      <c r="S3843" s="10">
        <f t="shared" ref="S3843:S3906" si="362">(J3843/86400)+25569+(-5/24)</f>
        <v>41780.57739583333</v>
      </c>
      <c r="T3843" s="10">
        <f t="shared" ref="T3843:T3906" si="363">(I3843/86400)+25569+(-5/24)</f>
        <v>41840.57739583333</v>
      </c>
      <c r="U3843" s="9">
        <f t="shared" ref="U3843:U3906" si="364">INT(T3843-S3843)</f>
        <v>60</v>
      </c>
      <c r="V3843">
        <f>D3843*VLOOKUP(H3843,CURR,2)</f>
        <v>10000</v>
      </c>
      <c r="W3843">
        <f>E3843*VLOOKUP(H3843,CURR,2)</f>
        <v>872</v>
      </c>
      <c r="X3843" s="11">
        <f t="shared" ref="X3843:X3906" si="365">W3843/V3843</f>
        <v>8.72E-2</v>
      </c>
    </row>
    <row r="3844" spans="1:2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9">
        <f t="shared" si="361"/>
        <v>47.695652173913047</v>
      </c>
      <c r="Q3844" t="s">
        <v>8320</v>
      </c>
      <c r="R3844" t="s">
        <v>8321</v>
      </c>
      <c r="S3844" s="10">
        <f t="shared" si="362"/>
        <v>41740.285324074073</v>
      </c>
      <c r="T3844" s="10">
        <f t="shared" si="363"/>
        <v>41770.285324074073</v>
      </c>
      <c r="U3844" s="9">
        <f t="shared" si="364"/>
        <v>30</v>
      </c>
      <c r="V3844">
        <f>D3844*VLOOKUP(H3844,CURR,2)</f>
        <v>6400</v>
      </c>
      <c r="W3844">
        <f>E3844*VLOOKUP(H3844,CURR,2)</f>
        <v>1404.16</v>
      </c>
      <c r="X3844" s="11">
        <f t="shared" si="365"/>
        <v>0.21940000000000001</v>
      </c>
    </row>
    <row r="3845" spans="1:2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9">
        <f t="shared" si="361"/>
        <v>56.05263157894737</v>
      </c>
      <c r="Q3845" t="s">
        <v>8320</v>
      </c>
      <c r="R3845" t="s">
        <v>8321</v>
      </c>
      <c r="S3845" s="10">
        <f t="shared" si="362"/>
        <v>41765.864166666666</v>
      </c>
      <c r="T3845" s="10">
        <f t="shared" si="363"/>
        <v>41790.864166666666</v>
      </c>
      <c r="U3845" s="9">
        <f t="shared" si="364"/>
        <v>25</v>
      </c>
      <c r="V3845">
        <f>D3845*VLOOKUP(H3845,CURR,2)</f>
        <v>5000</v>
      </c>
      <c r="W3845">
        <f>E3845*VLOOKUP(H3845,CURR,2)</f>
        <v>1065</v>
      </c>
      <c r="X3845" s="11">
        <f t="shared" si="365"/>
        <v>0.21299999999999999</v>
      </c>
    </row>
    <row r="3846" spans="1:2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9">
        <f t="shared" si="361"/>
        <v>81.319999999999993</v>
      </c>
      <c r="Q3846" t="s">
        <v>8320</v>
      </c>
      <c r="R3846" t="s">
        <v>8321</v>
      </c>
      <c r="S3846" s="10">
        <f t="shared" si="362"/>
        <v>41766.408958333333</v>
      </c>
      <c r="T3846" s="10">
        <f t="shared" si="363"/>
        <v>41793.082638888889</v>
      </c>
      <c r="U3846" s="9">
        <f t="shared" si="364"/>
        <v>26</v>
      </c>
      <c r="V3846">
        <f>D3846*VLOOKUP(H3846,CURR,2)</f>
        <v>9800</v>
      </c>
      <c r="W3846">
        <f>E3846*VLOOKUP(H3846,CURR,2)</f>
        <v>4066</v>
      </c>
      <c r="X3846" s="11">
        <f t="shared" si="365"/>
        <v>0.41489795918367345</v>
      </c>
    </row>
    <row r="3847" spans="1:2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9">
        <f t="shared" si="361"/>
        <v>70.166666666666671</v>
      </c>
      <c r="Q3847" t="s">
        <v>8320</v>
      </c>
      <c r="R3847" t="s">
        <v>8321</v>
      </c>
      <c r="S3847" s="10">
        <f t="shared" si="362"/>
        <v>42248.418680555558</v>
      </c>
      <c r="T3847" s="10">
        <f t="shared" si="363"/>
        <v>42278.418680555558</v>
      </c>
      <c r="U3847" s="9">
        <f t="shared" si="364"/>
        <v>30</v>
      </c>
      <c r="V3847">
        <f>D3847*VLOOKUP(H3847,CURR,2)</f>
        <v>40000</v>
      </c>
      <c r="W3847">
        <f>E3847*VLOOKUP(H3847,CURR,2)</f>
        <v>842</v>
      </c>
      <c r="X3847" s="11">
        <f t="shared" si="365"/>
        <v>2.1049999999999999E-2</v>
      </c>
    </row>
    <row r="3848" spans="1:2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9">
        <f t="shared" si="361"/>
        <v>23.625</v>
      </c>
      <c r="Q3848" t="s">
        <v>8320</v>
      </c>
      <c r="R3848" t="s">
        <v>8321</v>
      </c>
      <c r="S3848" s="10">
        <f t="shared" si="362"/>
        <v>41885.01321759259</v>
      </c>
      <c r="T3848" s="10">
        <f t="shared" si="363"/>
        <v>41916.082638888889</v>
      </c>
      <c r="U3848" s="9">
        <f t="shared" si="364"/>
        <v>31</v>
      </c>
      <c r="V3848">
        <f>D3848*VLOOKUP(H3848,CURR,2)</f>
        <v>7000</v>
      </c>
      <c r="W3848">
        <f>E3848*VLOOKUP(H3848,CURR,2)</f>
        <v>189</v>
      </c>
      <c r="X3848" s="11">
        <f t="shared" si="365"/>
        <v>2.7E-2</v>
      </c>
    </row>
    <row r="3849" spans="1:2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9">
        <f t="shared" si="361"/>
        <v>188.55555555555554</v>
      </c>
      <c r="Q3849" t="s">
        <v>8320</v>
      </c>
      <c r="R3849" t="s">
        <v>8321</v>
      </c>
      <c r="S3849" s="10">
        <f t="shared" si="362"/>
        <v>42159.016099537032</v>
      </c>
      <c r="T3849" s="10">
        <f t="shared" si="363"/>
        <v>42204.016099537032</v>
      </c>
      <c r="U3849" s="9">
        <f t="shared" si="364"/>
        <v>45</v>
      </c>
      <c r="V3849">
        <f>D3849*VLOOKUP(H3849,CURR,2)</f>
        <v>10500</v>
      </c>
      <c r="W3849">
        <f>E3849*VLOOKUP(H3849,CURR,2)</f>
        <v>1697</v>
      </c>
      <c r="X3849" s="11">
        <f t="shared" si="365"/>
        <v>0.16161904761904761</v>
      </c>
    </row>
    <row r="3850" spans="1:2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9">
        <f t="shared" si="361"/>
        <v>49.511627906976742</v>
      </c>
      <c r="Q3850" t="s">
        <v>8320</v>
      </c>
      <c r="R3850" t="s">
        <v>8321</v>
      </c>
      <c r="S3850" s="10">
        <f t="shared" si="362"/>
        <v>42265.608668981477</v>
      </c>
      <c r="T3850" s="10">
        <f t="shared" si="363"/>
        <v>42295.608668981477</v>
      </c>
      <c r="U3850" s="9">
        <f t="shared" si="364"/>
        <v>30</v>
      </c>
      <c r="V3850">
        <f>D3850*VLOOKUP(H3850,CURR,2)</f>
        <v>13000</v>
      </c>
      <c r="W3850">
        <f>E3850*VLOOKUP(H3850,CURR,2)</f>
        <v>2129</v>
      </c>
      <c r="X3850" s="11">
        <f t="shared" si="365"/>
        <v>0.16376923076923078</v>
      </c>
    </row>
    <row r="3851" spans="1:2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9">
        <f t="shared" si="361"/>
        <v>75.464285714285708</v>
      </c>
      <c r="Q3851" t="s">
        <v>8320</v>
      </c>
      <c r="R3851" t="s">
        <v>8321</v>
      </c>
      <c r="S3851" s="10">
        <f t="shared" si="362"/>
        <v>42136.558842592589</v>
      </c>
      <c r="T3851" s="10">
        <f t="shared" si="363"/>
        <v>42166.558842592589</v>
      </c>
      <c r="U3851" s="9">
        <f t="shared" si="364"/>
        <v>30</v>
      </c>
      <c r="V3851">
        <f>D3851*VLOOKUP(H3851,CURR,2)</f>
        <v>33900</v>
      </c>
      <c r="W3851">
        <f>E3851*VLOOKUP(H3851,CURR,2)</f>
        <v>2387.6899999999996</v>
      </c>
      <c r="X3851" s="11">
        <f t="shared" si="365"/>
        <v>7.043333333333332E-2</v>
      </c>
    </row>
    <row r="3852" spans="1:2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9">
        <f t="shared" si="361"/>
        <v>9.5</v>
      </c>
      <c r="Q3852" t="s">
        <v>8320</v>
      </c>
      <c r="R3852" t="s">
        <v>8321</v>
      </c>
      <c r="S3852" s="10">
        <f t="shared" si="362"/>
        <v>41974.916006944441</v>
      </c>
      <c r="T3852" s="10">
        <f t="shared" si="363"/>
        <v>42004.916006944441</v>
      </c>
      <c r="U3852" s="9">
        <f t="shared" si="364"/>
        <v>30</v>
      </c>
      <c r="V3852">
        <f>D3852*VLOOKUP(H3852,CURR,2)</f>
        <v>1000</v>
      </c>
      <c r="W3852">
        <f>E3852*VLOOKUP(H3852,CURR,2)</f>
        <v>38</v>
      </c>
      <c r="X3852" s="11">
        <f t="shared" si="365"/>
        <v>3.7999999999999999E-2</v>
      </c>
    </row>
    <row r="3853" spans="1:2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9">
        <f t="shared" si="361"/>
        <v>35.5</v>
      </c>
      <c r="Q3853" t="s">
        <v>8320</v>
      </c>
      <c r="R3853" t="s">
        <v>8321</v>
      </c>
      <c r="S3853" s="10">
        <f t="shared" si="362"/>
        <v>42172.23123842592</v>
      </c>
      <c r="T3853" s="10">
        <f t="shared" si="363"/>
        <v>42202.23123842592</v>
      </c>
      <c r="U3853" s="9">
        <f t="shared" si="364"/>
        <v>30</v>
      </c>
      <c r="V3853">
        <f>D3853*VLOOKUP(H3853,CURR,2)</f>
        <v>3200</v>
      </c>
      <c r="W3853">
        <f>E3853*VLOOKUP(H3853,CURR,2)</f>
        <v>1090.56</v>
      </c>
      <c r="X3853" s="11">
        <f t="shared" si="365"/>
        <v>0.34079999999999999</v>
      </c>
    </row>
    <row r="3854" spans="1:2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9">
        <f t="shared" si="361"/>
        <v>10</v>
      </c>
      <c r="Q3854" t="s">
        <v>8320</v>
      </c>
      <c r="R3854" t="s">
        <v>8321</v>
      </c>
      <c r="S3854" s="10">
        <f t="shared" si="362"/>
        <v>42064.982361111113</v>
      </c>
      <c r="T3854" s="10">
        <f t="shared" si="363"/>
        <v>42089.940694444442</v>
      </c>
      <c r="U3854" s="9">
        <f t="shared" si="364"/>
        <v>24</v>
      </c>
      <c r="V3854">
        <f>D3854*VLOOKUP(H3854,CURR,2)</f>
        <v>10000</v>
      </c>
      <c r="W3854">
        <f>E3854*VLOOKUP(H3854,CURR,2)</f>
        <v>20</v>
      </c>
      <c r="X3854" s="11">
        <f t="shared" si="365"/>
        <v>2E-3</v>
      </c>
    </row>
    <row r="3855" spans="1:2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9">
        <f t="shared" si="361"/>
        <v>13</v>
      </c>
      <c r="Q3855" t="s">
        <v>8320</v>
      </c>
      <c r="R3855" t="s">
        <v>8321</v>
      </c>
      <c r="S3855" s="10">
        <f t="shared" si="362"/>
        <v>41848.631689814814</v>
      </c>
      <c r="T3855" s="10">
        <f t="shared" si="363"/>
        <v>41883.631689814814</v>
      </c>
      <c r="U3855" s="9">
        <f t="shared" si="364"/>
        <v>35</v>
      </c>
      <c r="V3855">
        <f>D3855*VLOOKUP(H3855,CURR,2)</f>
        <v>100000</v>
      </c>
      <c r="W3855">
        <f>E3855*VLOOKUP(H3855,CURR,2)</f>
        <v>26</v>
      </c>
      <c r="X3855" s="11">
        <f t="shared" si="365"/>
        <v>2.5999999999999998E-4</v>
      </c>
    </row>
    <row r="3856" spans="1:2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9">
        <f t="shared" si="361"/>
        <v>89.4</v>
      </c>
      <c r="Q3856" t="s">
        <v>8320</v>
      </c>
      <c r="R3856" t="s">
        <v>8321</v>
      </c>
      <c r="S3856" s="10">
        <f t="shared" si="362"/>
        <v>42103.67659722222</v>
      </c>
      <c r="T3856" s="10">
        <f t="shared" si="363"/>
        <v>42133.67659722222</v>
      </c>
      <c r="U3856" s="9">
        <f t="shared" si="364"/>
        <v>30</v>
      </c>
      <c r="V3856">
        <f>D3856*VLOOKUP(H3856,CURR,2)</f>
        <v>11000</v>
      </c>
      <c r="W3856">
        <f>E3856*VLOOKUP(H3856,CURR,2)</f>
        <v>1788</v>
      </c>
      <c r="X3856" s="11">
        <f t="shared" si="365"/>
        <v>0.16254545454545455</v>
      </c>
    </row>
    <row r="3857" spans="1:2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9">
        <f t="shared" si="361"/>
        <v>25</v>
      </c>
      <c r="Q3857" t="s">
        <v>8320</v>
      </c>
      <c r="R3857" t="s">
        <v>8321</v>
      </c>
      <c r="S3857" s="10">
        <f t="shared" si="362"/>
        <v>42059.762395833335</v>
      </c>
      <c r="T3857" s="10">
        <f t="shared" si="363"/>
        <v>42089.720729166664</v>
      </c>
      <c r="U3857" s="9">
        <f t="shared" si="364"/>
        <v>29</v>
      </c>
      <c r="V3857">
        <f>D3857*VLOOKUP(H3857,CURR,2)</f>
        <v>1000</v>
      </c>
      <c r="W3857">
        <f>E3857*VLOOKUP(H3857,CURR,2)</f>
        <v>25</v>
      </c>
      <c r="X3857" s="11">
        <f t="shared" si="365"/>
        <v>2.5000000000000001E-2</v>
      </c>
    </row>
    <row r="3858" spans="1:2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9">
        <f t="shared" si="361"/>
        <v>1</v>
      </c>
      <c r="Q3858" t="s">
        <v>8320</v>
      </c>
      <c r="R3858" t="s">
        <v>8321</v>
      </c>
      <c r="S3858" s="10">
        <f t="shared" si="362"/>
        <v>42041.534756944442</v>
      </c>
      <c r="T3858" s="10">
        <f t="shared" si="363"/>
        <v>42071.493090277778</v>
      </c>
      <c r="U3858" s="9">
        <f t="shared" si="364"/>
        <v>29</v>
      </c>
      <c r="V3858">
        <f>D3858*VLOOKUP(H3858,CURR,2)</f>
        <v>5000</v>
      </c>
      <c r="W3858">
        <f>E3858*VLOOKUP(H3858,CURR,2)</f>
        <v>1</v>
      </c>
      <c r="X3858" s="11">
        <f t="shared" si="365"/>
        <v>2.0000000000000001E-4</v>
      </c>
    </row>
    <row r="3859" spans="1:2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9">
        <f t="shared" si="361"/>
        <v>65</v>
      </c>
      <c r="Q3859" t="s">
        <v>8320</v>
      </c>
      <c r="R3859" t="s">
        <v>8321</v>
      </c>
      <c r="S3859" s="10">
        <f t="shared" si="362"/>
        <v>41829.528819444444</v>
      </c>
      <c r="T3859" s="10">
        <f t="shared" si="363"/>
        <v>41852.508333333331</v>
      </c>
      <c r="U3859" s="9">
        <f t="shared" si="364"/>
        <v>22</v>
      </c>
      <c r="V3859">
        <f>D3859*VLOOKUP(H3859,CURR,2)</f>
        <v>5000</v>
      </c>
      <c r="W3859">
        <f>E3859*VLOOKUP(H3859,CURR,2)</f>
        <v>260</v>
      </c>
      <c r="X3859" s="11">
        <f t="shared" si="365"/>
        <v>5.1999999999999998E-2</v>
      </c>
    </row>
    <row r="3860" spans="1:2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9">
        <f t="shared" si="361"/>
        <v>10</v>
      </c>
      <c r="Q3860" t="s">
        <v>8320</v>
      </c>
      <c r="R3860" t="s">
        <v>8321</v>
      </c>
      <c r="S3860" s="10">
        <f t="shared" si="362"/>
        <v>42128.222731481474</v>
      </c>
      <c r="T3860" s="10">
        <f t="shared" si="363"/>
        <v>42146.666666666664</v>
      </c>
      <c r="U3860" s="9">
        <f t="shared" si="364"/>
        <v>18</v>
      </c>
      <c r="V3860">
        <f>D3860*VLOOKUP(H3860,CURR,2)</f>
        <v>640</v>
      </c>
      <c r="W3860">
        <f>E3860*VLOOKUP(H3860,CURR,2)</f>
        <v>12.8</v>
      </c>
      <c r="X3860" s="11">
        <f t="shared" si="365"/>
        <v>0.02</v>
      </c>
    </row>
    <row r="3861" spans="1:2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9">
        <f t="shared" si="361"/>
        <v>1</v>
      </c>
      <c r="Q3861" t="s">
        <v>8320</v>
      </c>
      <c r="R3861" t="s">
        <v>8321</v>
      </c>
      <c r="S3861" s="10">
        <f t="shared" si="362"/>
        <v>41789.685266203705</v>
      </c>
      <c r="T3861" s="10">
        <f t="shared" si="363"/>
        <v>41815.666666666664</v>
      </c>
      <c r="U3861" s="9">
        <f t="shared" si="364"/>
        <v>25</v>
      </c>
      <c r="V3861">
        <f>D3861*VLOOKUP(H3861,CURR,2)</f>
        <v>2500</v>
      </c>
      <c r="W3861">
        <f>E3861*VLOOKUP(H3861,CURR,2)</f>
        <v>1</v>
      </c>
      <c r="X3861" s="11">
        <f t="shared" si="365"/>
        <v>4.0000000000000002E-4</v>
      </c>
    </row>
    <row r="3862" spans="1:2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9">
        <f t="shared" si="361"/>
        <v>81.538461538461533</v>
      </c>
      <c r="Q3862" t="s">
        <v>8320</v>
      </c>
      <c r="R3862" t="s">
        <v>8321</v>
      </c>
      <c r="S3862" s="10">
        <f t="shared" si="362"/>
        <v>41833.452662037038</v>
      </c>
      <c r="T3862" s="10">
        <f t="shared" si="363"/>
        <v>41863.452662037038</v>
      </c>
      <c r="U3862" s="9">
        <f t="shared" si="364"/>
        <v>30</v>
      </c>
      <c r="V3862">
        <f>D3862*VLOOKUP(H3862,CURR,2)</f>
        <v>6000</v>
      </c>
      <c r="W3862">
        <f>E3862*VLOOKUP(H3862,CURR,2)</f>
        <v>1060</v>
      </c>
      <c r="X3862" s="11">
        <f t="shared" si="365"/>
        <v>0.17666666666666667</v>
      </c>
    </row>
    <row r="3863" spans="1:2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9">
        <f t="shared" si="361"/>
        <v>100</v>
      </c>
      <c r="Q3863" t="s">
        <v>8320</v>
      </c>
      <c r="R3863" t="s">
        <v>8321</v>
      </c>
      <c r="S3863" s="10">
        <f t="shared" si="362"/>
        <v>41914.381678240738</v>
      </c>
      <c r="T3863" s="10">
        <f t="shared" si="363"/>
        <v>41955.699305555558</v>
      </c>
      <c r="U3863" s="9">
        <f t="shared" si="364"/>
        <v>41</v>
      </c>
      <c r="V3863">
        <f>D3863*VLOOKUP(H3863,CURR,2)</f>
        <v>2000</v>
      </c>
      <c r="W3863">
        <f>E3863*VLOOKUP(H3863,CURR,2)</f>
        <v>100</v>
      </c>
      <c r="X3863" s="11">
        <f t="shared" si="365"/>
        <v>0.05</v>
      </c>
    </row>
    <row r="3864" spans="1:2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9">
        <f t="shared" si="361"/>
        <v>1</v>
      </c>
      <c r="Q3864" t="s">
        <v>8320</v>
      </c>
      <c r="R3864" t="s">
        <v>8321</v>
      </c>
      <c r="S3864" s="10">
        <f t="shared" si="362"/>
        <v>42611.052731481475</v>
      </c>
      <c r="T3864" s="10">
        <f t="shared" si="363"/>
        <v>42625.499305555553</v>
      </c>
      <c r="U3864" s="9">
        <f t="shared" si="364"/>
        <v>14</v>
      </c>
      <c r="V3864">
        <f>D3864*VLOOKUP(H3864,CURR,2)</f>
        <v>7500</v>
      </c>
      <c r="W3864">
        <f>E3864*VLOOKUP(H3864,CURR,2)</f>
        <v>1</v>
      </c>
      <c r="X3864" s="11">
        <f t="shared" si="365"/>
        <v>1.3333333333333334E-4</v>
      </c>
    </row>
    <row r="3865" spans="1:2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 t="e">
        <f t="shared" si="361"/>
        <v>#DIV/0!</v>
      </c>
      <c r="Q3865" t="s">
        <v>8320</v>
      </c>
      <c r="R3865" t="s">
        <v>8321</v>
      </c>
      <c r="S3865" s="10">
        <f t="shared" si="362"/>
        <v>42253.424826388888</v>
      </c>
      <c r="T3865" s="10">
        <f t="shared" si="363"/>
        <v>42313.466493055552</v>
      </c>
      <c r="U3865" s="9">
        <f t="shared" si="364"/>
        <v>60</v>
      </c>
      <c r="V3865">
        <f>D3865*VLOOKUP(H3865,CURR,2)</f>
        <v>6000</v>
      </c>
      <c r="W3865">
        <f>E3865*VLOOKUP(H3865,CURR,2)</f>
        <v>0</v>
      </c>
      <c r="X3865" s="11">
        <f t="shared" si="365"/>
        <v>0</v>
      </c>
    </row>
    <row r="3866" spans="1:2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9">
        <f t="shared" si="361"/>
        <v>20</v>
      </c>
      <c r="Q3866" t="s">
        <v>8320</v>
      </c>
      <c r="R3866" t="s">
        <v>8321</v>
      </c>
      <c r="S3866" s="10">
        <f t="shared" si="362"/>
        <v>42295.683495370373</v>
      </c>
      <c r="T3866" s="10">
        <f t="shared" si="363"/>
        <v>42325.72516203703</v>
      </c>
      <c r="U3866" s="9">
        <f t="shared" si="364"/>
        <v>30</v>
      </c>
      <c r="V3866">
        <f>D3866*VLOOKUP(H3866,CURR,2)</f>
        <v>5000</v>
      </c>
      <c r="W3866">
        <f>E3866*VLOOKUP(H3866,CURR,2)</f>
        <v>60</v>
      </c>
      <c r="X3866" s="11">
        <f t="shared" si="365"/>
        <v>1.2E-2</v>
      </c>
    </row>
    <row r="3867" spans="1:2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9">
        <f t="shared" si="361"/>
        <v>46.428571428571431</v>
      </c>
      <c r="Q3867" t="s">
        <v>8320</v>
      </c>
      <c r="R3867" t="s">
        <v>8321</v>
      </c>
      <c r="S3867" s="10">
        <f t="shared" si="362"/>
        <v>41841.44326388889</v>
      </c>
      <c r="T3867" s="10">
        <f t="shared" si="363"/>
        <v>41881.020833333328</v>
      </c>
      <c r="U3867" s="9">
        <f t="shared" si="364"/>
        <v>39</v>
      </c>
      <c r="V3867">
        <f>D3867*VLOOKUP(H3867,CURR,2)</f>
        <v>1833.88</v>
      </c>
      <c r="W3867">
        <f>E3867*VLOOKUP(H3867,CURR,2)</f>
        <v>494</v>
      </c>
      <c r="X3867" s="11">
        <f t="shared" si="365"/>
        <v>0.26937422295897223</v>
      </c>
    </row>
    <row r="3868" spans="1:2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9">
        <f t="shared" si="361"/>
        <v>5.5</v>
      </c>
      <c r="Q3868" t="s">
        <v>8320</v>
      </c>
      <c r="R3868" t="s">
        <v>8321</v>
      </c>
      <c r="S3868" s="10">
        <f t="shared" si="362"/>
        <v>42402.738668981481</v>
      </c>
      <c r="T3868" s="10">
        <f t="shared" si="363"/>
        <v>42451.936805555553</v>
      </c>
      <c r="U3868" s="9">
        <f t="shared" si="364"/>
        <v>49</v>
      </c>
      <c r="V3868">
        <f>D3868*VLOOKUP(H3868,CURR,2)</f>
        <v>2000</v>
      </c>
      <c r="W3868">
        <f>E3868*VLOOKUP(H3868,CURR,2)</f>
        <v>11</v>
      </c>
      <c r="X3868" s="11">
        <f t="shared" si="365"/>
        <v>5.4999999999999997E-3</v>
      </c>
    </row>
    <row r="3869" spans="1:2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9">
        <f t="shared" si="361"/>
        <v>50.2</v>
      </c>
      <c r="Q3869" t="s">
        <v>8320</v>
      </c>
      <c r="R3869" t="s">
        <v>8321</v>
      </c>
      <c r="S3869" s="10">
        <f t="shared" si="362"/>
        <v>42509.605775462966</v>
      </c>
      <c r="T3869" s="10">
        <f t="shared" si="363"/>
        <v>42539.605775462966</v>
      </c>
      <c r="U3869" s="9">
        <f t="shared" si="364"/>
        <v>30</v>
      </c>
      <c r="V3869">
        <f>D3869*VLOOKUP(H3869,CURR,2)</f>
        <v>2000</v>
      </c>
      <c r="W3869">
        <f>E3869*VLOOKUP(H3869,CURR,2)</f>
        <v>251</v>
      </c>
      <c r="X3869" s="11">
        <f t="shared" si="365"/>
        <v>0.1255</v>
      </c>
    </row>
    <row r="3870" spans="1:2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9">
        <f t="shared" si="361"/>
        <v>10</v>
      </c>
      <c r="Q3870" t="s">
        <v>8320</v>
      </c>
      <c r="R3870" t="s">
        <v>8362</v>
      </c>
      <c r="S3870" s="10">
        <f t="shared" si="362"/>
        <v>41865.45144675926</v>
      </c>
      <c r="T3870" s="10">
        <f t="shared" si="363"/>
        <v>41890.45144675926</v>
      </c>
      <c r="U3870" s="9">
        <f t="shared" si="364"/>
        <v>25</v>
      </c>
      <c r="V3870">
        <f>D3870*VLOOKUP(H3870,CURR,2)</f>
        <v>6400</v>
      </c>
      <c r="W3870">
        <f>E3870*VLOOKUP(H3870,CURR,2)</f>
        <v>12.8</v>
      </c>
      <c r="X3870" s="11">
        <f t="shared" si="365"/>
        <v>2E-3</v>
      </c>
    </row>
    <row r="3871" spans="1:2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9">
        <f t="shared" si="361"/>
        <v>30.133333333333333</v>
      </c>
      <c r="Q3871" t="s">
        <v>8320</v>
      </c>
      <c r="R3871" t="s">
        <v>8362</v>
      </c>
      <c r="S3871" s="10">
        <f t="shared" si="362"/>
        <v>42047.516111111108</v>
      </c>
      <c r="T3871" s="10">
        <f t="shared" si="363"/>
        <v>42076.924305555549</v>
      </c>
      <c r="U3871" s="9">
        <f t="shared" si="364"/>
        <v>29</v>
      </c>
      <c r="V3871">
        <f>D3871*VLOOKUP(H3871,CURR,2)</f>
        <v>13111</v>
      </c>
      <c r="W3871">
        <f>E3871*VLOOKUP(H3871,CURR,2)</f>
        <v>452</v>
      </c>
      <c r="X3871" s="11">
        <f t="shared" si="365"/>
        <v>3.44748684310884E-2</v>
      </c>
    </row>
    <row r="3872" spans="1:2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9">
        <f t="shared" si="361"/>
        <v>150</v>
      </c>
      <c r="Q3872" t="s">
        <v>8320</v>
      </c>
      <c r="R3872" t="s">
        <v>8362</v>
      </c>
      <c r="S3872" s="10">
        <f t="shared" si="362"/>
        <v>41792.963865740741</v>
      </c>
      <c r="T3872" s="10">
        <f t="shared" si="363"/>
        <v>41822.963865740741</v>
      </c>
      <c r="U3872" s="9">
        <f t="shared" si="364"/>
        <v>30</v>
      </c>
      <c r="V3872">
        <f>D3872*VLOOKUP(H3872,CURR,2)</f>
        <v>10000</v>
      </c>
      <c r="W3872">
        <f>E3872*VLOOKUP(H3872,CURR,2)</f>
        <v>1500</v>
      </c>
      <c r="X3872" s="11">
        <f t="shared" si="365"/>
        <v>0.15</v>
      </c>
    </row>
    <row r="3873" spans="1:2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9">
        <f t="shared" si="361"/>
        <v>13.333333333333334</v>
      </c>
      <c r="Q3873" t="s">
        <v>8320</v>
      </c>
      <c r="R3873" t="s">
        <v>8362</v>
      </c>
      <c r="S3873" s="10">
        <f t="shared" si="362"/>
        <v>42763.572337962956</v>
      </c>
      <c r="T3873" s="10">
        <f t="shared" si="363"/>
        <v>42823.530671296299</v>
      </c>
      <c r="U3873" s="9">
        <f t="shared" si="364"/>
        <v>59</v>
      </c>
      <c r="V3873">
        <f>D3873*VLOOKUP(H3873,CURR,2)</f>
        <v>1500</v>
      </c>
      <c r="W3873">
        <f>E3873*VLOOKUP(H3873,CURR,2)</f>
        <v>40</v>
      </c>
      <c r="X3873" s="11">
        <f t="shared" si="365"/>
        <v>2.6666666666666668E-2</v>
      </c>
    </row>
    <row r="3874" spans="1:2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 t="e">
        <f t="shared" si="361"/>
        <v>#DIV/0!</v>
      </c>
      <c r="Q3874" t="s">
        <v>8320</v>
      </c>
      <c r="R3874" t="s">
        <v>8362</v>
      </c>
      <c r="S3874" s="10">
        <f t="shared" si="362"/>
        <v>42179.9374537037</v>
      </c>
      <c r="T3874" s="10">
        <f t="shared" si="363"/>
        <v>42229.9374537037</v>
      </c>
      <c r="U3874" s="9">
        <f t="shared" si="364"/>
        <v>50</v>
      </c>
      <c r="V3874">
        <f>D3874*VLOOKUP(H3874,CURR,2)</f>
        <v>15000</v>
      </c>
      <c r="W3874">
        <f>E3874*VLOOKUP(H3874,CURR,2)</f>
        <v>0</v>
      </c>
      <c r="X3874" s="11">
        <f t="shared" si="365"/>
        <v>0</v>
      </c>
    </row>
    <row r="3875" spans="1:2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 t="e">
        <f t="shared" si="361"/>
        <v>#DIV/0!</v>
      </c>
      <c r="Q3875" t="s">
        <v>8320</v>
      </c>
      <c r="R3875" t="s">
        <v>8362</v>
      </c>
      <c r="S3875" s="10">
        <f t="shared" si="362"/>
        <v>42255.487673611111</v>
      </c>
      <c r="T3875" s="10">
        <f t="shared" si="363"/>
        <v>42285.487673611111</v>
      </c>
      <c r="U3875" s="9">
        <f t="shared" si="364"/>
        <v>30</v>
      </c>
      <c r="V3875">
        <f>D3875*VLOOKUP(H3875,CURR,2)</f>
        <v>5500</v>
      </c>
      <c r="W3875">
        <f>E3875*VLOOKUP(H3875,CURR,2)</f>
        <v>0</v>
      </c>
      <c r="X3875" s="11">
        <f t="shared" si="365"/>
        <v>0</v>
      </c>
    </row>
    <row r="3876" spans="1:2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 t="e">
        <f t="shared" si="361"/>
        <v>#DIV/0!</v>
      </c>
      <c r="Q3876" t="s">
        <v>8320</v>
      </c>
      <c r="R3876" t="s">
        <v>8362</v>
      </c>
      <c r="S3876" s="10">
        <f t="shared" si="362"/>
        <v>42006.808124999996</v>
      </c>
      <c r="T3876" s="10">
        <f t="shared" si="363"/>
        <v>42027.833333333336</v>
      </c>
      <c r="U3876" s="9">
        <f t="shared" si="364"/>
        <v>21</v>
      </c>
      <c r="V3876">
        <f>D3876*VLOOKUP(H3876,CURR,2)</f>
        <v>421.6</v>
      </c>
      <c r="W3876">
        <f>E3876*VLOOKUP(H3876,CURR,2)</f>
        <v>0</v>
      </c>
      <c r="X3876" s="11">
        <f t="shared" si="365"/>
        <v>0</v>
      </c>
    </row>
    <row r="3877" spans="1:2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 t="e">
        <f t="shared" si="361"/>
        <v>#DIV/0!</v>
      </c>
      <c r="Q3877" t="s">
        <v>8320</v>
      </c>
      <c r="R3877" t="s">
        <v>8362</v>
      </c>
      <c r="S3877" s="10">
        <f t="shared" si="362"/>
        <v>42615.138483796291</v>
      </c>
      <c r="T3877" s="10">
        <f t="shared" si="363"/>
        <v>42616.208333333336</v>
      </c>
      <c r="U3877" s="9">
        <f t="shared" si="364"/>
        <v>1</v>
      </c>
      <c r="V3877">
        <f>D3877*VLOOKUP(H3877,CURR,2)</f>
        <v>4500</v>
      </c>
      <c r="W3877">
        <f>E3877*VLOOKUP(H3877,CURR,2)</f>
        <v>0</v>
      </c>
      <c r="X3877" s="11">
        <f t="shared" si="365"/>
        <v>0</v>
      </c>
    </row>
    <row r="3878" spans="1:2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9">
        <f t="shared" si="361"/>
        <v>44.760869565217391</v>
      </c>
      <c r="Q3878" t="s">
        <v>8320</v>
      </c>
      <c r="R3878" t="s">
        <v>8362</v>
      </c>
      <c r="S3878" s="10">
        <f t="shared" si="362"/>
        <v>42372.415833333333</v>
      </c>
      <c r="T3878" s="10">
        <f t="shared" si="363"/>
        <v>42402.415833333333</v>
      </c>
      <c r="U3878" s="9">
        <f t="shared" si="364"/>
        <v>30</v>
      </c>
      <c r="V3878">
        <f>D3878*VLOOKUP(H3878,CURR,2)</f>
        <v>4992</v>
      </c>
      <c r="W3878">
        <f>E3878*VLOOKUP(H3878,CURR,2)</f>
        <v>2635.52</v>
      </c>
      <c r="X3878" s="11">
        <f t="shared" si="365"/>
        <v>0.52794871794871789</v>
      </c>
    </row>
    <row r="3879" spans="1:2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9">
        <f t="shared" si="361"/>
        <v>88.642857142857139</v>
      </c>
      <c r="Q3879" t="s">
        <v>8320</v>
      </c>
      <c r="R3879" t="s">
        <v>8362</v>
      </c>
      <c r="S3879" s="10">
        <f t="shared" si="362"/>
        <v>42682.469351851854</v>
      </c>
      <c r="T3879" s="10">
        <f t="shared" si="363"/>
        <v>42712.469351851854</v>
      </c>
      <c r="U3879" s="9">
        <f t="shared" si="364"/>
        <v>30</v>
      </c>
      <c r="V3879">
        <f>D3879*VLOOKUP(H3879,CURR,2)</f>
        <v>25000</v>
      </c>
      <c r="W3879">
        <f>E3879*VLOOKUP(H3879,CURR,2)</f>
        <v>1241</v>
      </c>
      <c r="X3879" s="11">
        <f t="shared" si="365"/>
        <v>4.9639999999999997E-2</v>
      </c>
    </row>
    <row r="3880" spans="1:2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9">
        <f t="shared" si="361"/>
        <v>10</v>
      </c>
      <c r="Q3880" t="s">
        <v>8320</v>
      </c>
      <c r="R3880" t="s">
        <v>8362</v>
      </c>
      <c r="S3880" s="10">
        <f t="shared" si="362"/>
        <v>42154.610486111109</v>
      </c>
      <c r="T3880" s="10">
        <f t="shared" si="363"/>
        <v>42184.957638888889</v>
      </c>
      <c r="U3880" s="9">
        <f t="shared" si="364"/>
        <v>30</v>
      </c>
      <c r="V3880">
        <f>D3880*VLOOKUP(H3880,CURR,2)</f>
        <v>18000</v>
      </c>
      <c r="W3880">
        <f>E3880*VLOOKUP(H3880,CURR,2)</f>
        <v>10</v>
      </c>
      <c r="X3880" s="11">
        <f t="shared" si="365"/>
        <v>5.5555555555555556E-4</v>
      </c>
    </row>
    <row r="3881" spans="1:2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 t="e">
        <f t="shared" si="361"/>
        <v>#DIV/0!</v>
      </c>
      <c r="Q3881" t="s">
        <v>8320</v>
      </c>
      <c r="R3881" t="s">
        <v>8362</v>
      </c>
      <c r="S3881" s="10">
        <f t="shared" si="362"/>
        <v>41999.652731481481</v>
      </c>
      <c r="T3881" s="10">
        <f t="shared" si="363"/>
        <v>42029.652731481481</v>
      </c>
      <c r="U3881" s="9">
        <f t="shared" si="364"/>
        <v>30</v>
      </c>
      <c r="V3881">
        <f>D3881*VLOOKUP(H3881,CURR,2)</f>
        <v>19200</v>
      </c>
      <c r="W3881">
        <f>E3881*VLOOKUP(H3881,CURR,2)</f>
        <v>0</v>
      </c>
      <c r="X3881" s="11">
        <f t="shared" si="365"/>
        <v>0</v>
      </c>
    </row>
    <row r="3882" spans="1:2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9">
        <f t="shared" si="361"/>
        <v>57.647058823529413</v>
      </c>
      <c r="Q3882" t="s">
        <v>8320</v>
      </c>
      <c r="R3882" t="s">
        <v>8362</v>
      </c>
      <c r="S3882" s="10">
        <f t="shared" si="362"/>
        <v>41815.606712962959</v>
      </c>
      <c r="T3882" s="10">
        <f t="shared" si="363"/>
        <v>41850.75</v>
      </c>
      <c r="U3882" s="9">
        <f t="shared" si="364"/>
        <v>35</v>
      </c>
      <c r="V3882">
        <f>D3882*VLOOKUP(H3882,CURR,2)</f>
        <v>9600</v>
      </c>
      <c r="W3882">
        <f>E3882*VLOOKUP(H3882,CURR,2)</f>
        <v>1254.4000000000001</v>
      </c>
      <c r="X3882" s="11">
        <f t="shared" si="365"/>
        <v>0.13066666666666668</v>
      </c>
    </row>
    <row r="3883" spans="1:2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9">
        <f t="shared" si="361"/>
        <v>25</v>
      </c>
      <c r="Q3883" t="s">
        <v>8320</v>
      </c>
      <c r="R3883" t="s">
        <v>8362</v>
      </c>
      <c r="S3883" s="10">
        <f t="shared" si="362"/>
        <v>42755.810173611106</v>
      </c>
      <c r="T3883" s="10">
        <f t="shared" si="363"/>
        <v>42785.810173611106</v>
      </c>
      <c r="U3883" s="9">
        <f t="shared" si="364"/>
        <v>30</v>
      </c>
      <c r="V3883">
        <f>D3883*VLOOKUP(H3883,CURR,2)</f>
        <v>500</v>
      </c>
      <c r="W3883">
        <f>E3883*VLOOKUP(H3883,CURR,2)</f>
        <v>25</v>
      </c>
      <c r="X3883" s="11">
        <f t="shared" si="365"/>
        <v>0.05</v>
      </c>
    </row>
    <row r="3884" spans="1:2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 t="e">
        <f t="shared" si="361"/>
        <v>#DIV/0!</v>
      </c>
      <c r="Q3884" t="s">
        <v>8320</v>
      </c>
      <c r="R3884" t="s">
        <v>8362</v>
      </c>
      <c r="S3884" s="10">
        <f t="shared" si="362"/>
        <v>42373.77511574074</v>
      </c>
      <c r="T3884" s="10">
        <f t="shared" si="363"/>
        <v>42400.752083333333</v>
      </c>
      <c r="U3884" s="9">
        <f t="shared" si="364"/>
        <v>26</v>
      </c>
      <c r="V3884">
        <f>D3884*VLOOKUP(H3884,CURR,2)</f>
        <v>21600</v>
      </c>
      <c r="W3884">
        <f>E3884*VLOOKUP(H3884,CURR,2)</f>
        <v>0</v>
      </c>
      <c r="X3884" s="11">
        <f t="shared" si="365"/>
        <v>0</v>
      </c>
    </row>
    <row r="3885" spans="1:2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 t="e">
        <f t="shared" si="361"/>
        <v>#DIV/0!</v>
      </c>
      <c r="Q3885" t="s">
        <v>8320</v>
      </c>
      <c r="R3885" t="s">
        <v>8362</v>
      </c>
      <c r="S3885" s="10">
        <f t="shared" si="362"/>
        <v>41854.394317129627</v>
      </c>
      <c r="T3885" s="10">
        <f t="shared" si="363"/>
        <v>41884.394317129627</v>
      </c>
      <c r="U3885" s="9">
        <f t="shared" si="364"/>
        <v>30</v>
      </c>
      <c r="V3885">
        <f>D3885*VLOOKUP(H3885,CURR,2)</f>
        <v>19200</v>
      </c>
      <c r="W3885">
        <f>E3885*VLOOKUP(H3885,CURR,2)</f>
        <v>0</v>
      </c>
      <c r="X3885" s="11">
        <f t="shared" si="365"/>
        <v>0</v>
      </c>
    </row>
    <row r="3886" spans="1:2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 t="e">
        <f t="shared" si="361"/>
        <v>#DIV/0!</v>
      </c>
      <c r="Q3886" t="s">
        <v>8320</v>
      </c>
      <c r="R3886" t="s">
        <v>8362</v>
      </c>
      <c r="S3886" s="10">
        <f t="shared" si="362"/>
        <v>42065.583240740736</v>
      </c>
      <c r="T3886" s="10">
        <f t="shared" si="363"/>
        <v>42090.541574074072</v>
      </c>
      <c r="U3886" s="9">
        <f t="shared" si="364"/>
        <v>24</v>
      </c>
      <c r="V3886">
        <f>D3886*VLOOKUP(H3886,CURR,2)</f>
        <v>10000</v>
      </c>
      <c r="W3886">
        <f>E3886*VLOOKUP(H3886,CURR,2)</f>
        <v>0</v>
      </c>
      <c r="X3886" s="11">
        <f t="shared" si="365"/>
        <v>0</v>
      </c>
    </row>
    <row r="3887" spans="1:2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 t="e">
        <f t="shared" si="361"/>
        <v>#DIV/0!</v>
      </c>
      <c r="Q3887" t="s">
        <v>8320</v>
      </c>
      <c r="R3887" t="s">
        <v>8362</v>
      </c>
      <c r="S3887" s="10">
        <f t="shared" si="362"/>
        <v>42469.742951388886</v>
      </c>
      <c r="T3887" s="10">
        <f t="shared" si="363"/>
        <v>42499.742951388886</v>
      </c>
      <c r="U3887" s="9">
        <f t="shared" si="364"/>
        <v>30</v>
      </c>
      <c r="V3887">
        <f>D3887*VLOOKUP(H3887,CURR,2)</f>
        <v>375000</v>
      </c>
      <c r="W3887">
        <f>E3887*VLOOKUP(H3887,CURR,2)</f>
        <v>0</v>
      </c>
      <c r="X3887" s="11">
        <f t="shared" si="365"/>
        <v>0</v>
      </c>
    </row>
    <row r="3888" spans="1:2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 t="e">
        <f t="shared" si="361"/>
        <v>#DIV/0!</v>
      </c>
      <c r="Q3888" t="s">
        <v>8320</v>
      </c>
      <c r="R3888" t="s">
        <v>8362</v>
      </c>
      <c r="S3888" s="10">
        <f t="shared" si="362"/>
        <v>41954.019699074073</v>
      </c>
      <c r="T3888" s="10">
        <f t="shared" si="363"/>
        <v>41984.019699074073</v>
      </c>
      <c r="U3888" s="9">
        <f t="shared" si="364"/>
        <v>30</v>
      </c>
      <c r="V3888">
        <f>D3888*VLOOKUP(H3888,CURR,2)</f>
        <v>7200</v>
      </c>
      <c r="W3888">
        <f>E3888*VLOOKUP(H3888,CURR,2)</f>
        <v>0</v>
      </c>
      <c r="X3888" s="11">
        <f t="shared" si="365"/>
        <v>0</v>
      </c>
    </row>
    <row r="3889" spans="1:2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9">
        <f t="shared" si="361"/>
        <v>17.5</v>
      </c>
      <c r="Q3889" t="s">
        <v>8320</v>
      </c>
      <c r="R3889" t="s">
        <v>8362</v>
      </c>
      <c r="S3889" s="10">
        <f t="shared" si="362"/>
        <v>42079.649641203701</v>
      </c>
      <c r="T3889" s="10">
        <f t="shared" si="363"/>
        <v>42125.708333333336</v>
      </c>
      <c r="U3889" s="9">
        <f t="shared" si="364"/>
        <v>46</v>
      </c>
      <c r="V3889">
        <f>D3889*VLOOKUP(H3889,CURR,2)</f>
        <v>2000</v>
      </c>
      <c r="W3889">
        <f>E3889*VLOOKUP(H3889,CURR,2)</f>
        <v>35</v>
      </c>
      <c r="X3889" s="11">
        <f t="shared" si="365"/>
        <v>1.7500000000000002E-2</v>
      </c>
    </row>
    <row r="3890" spans="1:2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9">
        <f t="shared" si="361"/>
        <v>38.714285714285715</v>
      </c>
      <c r="Q3890" t="s">
        <v>8320</v>
      </c>
      <c r="R3890" t="s">
        <v>8321</v>
      </c>
      <c r="S3890" s="10">
        <f t="shared" si="362"/>
        <v>42762.337476851848</v>
      </c>
      <c r="T3890" s="10">
        <f t="shared" si="363"/>
        <v>42792.337476851848</v>
      </c>
      <c r="U3890" s="9">
        <f t="shared" si="364"/>
        <v>30</v>
      </c>
      <c r="V3890">
        <f>D3890*VLOOKUP(H3890,CURR,2)</f>
        <v>2560</v>
      </c>
      <c r="W3890">
        <f>E3890*VLOOKUP(H3890,CURR,2)</f>
        <v>693.76</v>
      </c>
      <c r="X3890" s="11">
        <f t="shared" si="365"/>
        <v>0.27100000000000002</v>
      </c>
    </row>
    <row r="3891" spans="1:2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9">
        <f t="shared" si="361"/>
        <v>13.111111111111111</v>
      </c>
      <c r="Q3891" t="s">
        <v>8320</v>
      </c>
      <c r="R3891" t="s">
        <v>8321</v>
      </c>
      <c r="S3891" s="10">
        <f t="shared" si="362"/>
        <v>41976.796643518515</v>
      </c>
      <c r="T3891" s="10">
        <f t="shared" si="363"/>
        <v>42008.768055555549</v>
      </c>
      <c r="U3891" s="9">
        <f t="shared" si="364"/>
        <v>31</v>
      </c>
      <c r="V3891">
        <f>D3891*VLOOKUP(H3891,CURR,2)</f>
        <v>8000</v>
      </c>
      <c r="W3891">
        <f>E3891*VLOOKUP(H3891,CURR,2)</f>
        <v>118</v>
      </c>
      <c r="X3891" s="11">
        <f t="shared" si="365"/>
        <v>1.4749999999999999E-2</v>
      </c>
    </row>
    <row r="3892" spans="1:2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9">
        <f t="shared" si="361"/>
        <v>315.5</v>
      </c>
      <c r="Q3892" t="s">
        <v>8320</v>
      </c>
      <c r="R3892" t="s">
        <v>8321</v>
      </c>
      <c r="S3892" s="10">
        <f t="shared" si="362"/>
        <v>42171.55027777778</v>
      </c>
      <c r="T3892" s="10">
        <f t="shared" si="363"/>
        <v>42231.55027777778</v>
      </c>
      <c r="U3892" s="9">
        <f t="shared" si="364"/>
        <v>60</v>
      </c>
      <c r="V3892">
        <f>D3892*VLOOKUP(H3892,CURR,2)</f>
        <v>15000</v>
      </c>
      <c r="W3892">
        <f>E3892*VLOOKUP(H3892,CURR,2)</f>
        <v>2524</v>
      </c>
      <c r="X3892" s="11">
        <f t="shared" si="365"/>
        <v>0.16826666666666668</v>
      </c>
    </row>
    <row r="3893" spans="1:2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9">
        <f t="shared" si="361"/>
        <v>37.142857142857146</v>
      </c>
      <c r="Q3893" t="s">
        <v>8320</v>
      </c>
      <c r="R3893" t="s">
        <v>8321</v>
      </c>
      <c r="S3893" s="10">
        <f t="shared" si="362"/>
        <v>42055.924120370364</v>
      </c>
      <c r="T3893" s="10">
        <f t="shared" si="363"/>
        <v>42085.999305555553</v>
      </c>
      <c r="U3893" s="9">
        <f t="shared" si="364"/>
        <v>30</v>
      </c>
      <c r="V3893">
        <f>D3893*VLOOKUP(H3893,CURR,2)</f>
        <v>800</v>
      </c>
      <c r="W3893">
        <f>E3893*VLOOKUP(H3893,CURR,2)</f>
        <v>260</v>
      </c>
      <c r="X3893" s="11">
        <f t="shared" si="365"/>
        <v>0.32500000000000001</v>
      </c>
    </row>
    <row r="3894" spans="1:2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 t="e">
        <f t="shared" si="361"/>
        <v>#DIV/0!</v>
      </c>
      <c r="Q3894" t="s">
        <v>8320</v>
      </c>
      <c r="R3894" t="s">
        <v>8321</v>
      </c>
      <c r="S3894" s="10">
        <f t="shared" si="362"/>
        <v>41867.443946759253</v>
      </c>
      <c r="T3894" s="10">
        <f t="shared" si="363"/>
        <v>41875.083333333328</v>
      </c>
      <c r="U3894" s="9">
        <f t="shared" si="364"/>
        <v>7</v>
      </c>
      <c r="V3894">
        <f>D3894*VLOOKUP(H3894,CURR,2)</f>
        <v>1000</v>
      </c>
      <c r="W3894">
        <f>E3894*VLOOKUP(H3894,CURR,2)</f>
        <v>0</v>
      </c>
      <c r="X3894" s="11">
        <f t="shared" si="365"/>
        <v>0</v>
      </c>
    </row>
    <row r="3895" spans="1:2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9">
        <f t="shared" si="361"/>
        <v>128.27380952380952</v>
      </c>
      <c r="Q3895" t="s">
        <v>8320</v>
      </c>
      <c r="R3895" t="s">
        <v>8321</v>
      </c>
      <c r="S3895" s="10">
        <f t="shared" si="362"/>
        <v>41779.449537037035</v>
      </c>
      <c r="T3895" s="10">
        <f t="shared" si="363"/>
        <v>41821.041666666664</v>
      </c>
      <c r="U3895" s="9">
        <f t="shared" si="364"/>
        <v>41</v>
      </c>
      <c r="V3895">
        <f>D3895*VLOOKUP(H3895,CURR,2)</f>
        <v>50000</v>
      </c>
      <c r="W3895">
        <f>E3895*VLOOKUP(H3895,CURR,2)</f>
        <v>10775</v>
      </c>
      <c r="X3895" s="11">
        <f t="shared" si="365"/>
        <v>0.2155</v>
      </c>
    </row>
    <row r="3896" spans="1:2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9">
        <f t="shared" si="361"/>
        <v>47.272727272727273</v>
      </c>
      <c r="Q3896" t="s">
        <v>8320</v>
      </c>
      <c r="R3896" t="s">
        <v>8321</v>
      </c>
      <c r="S3896" s="10">
        <f t="shared" si="362"/>
        <v>42679.750138888885</v>
      </c>
      <c r="T3896" s="10">
        <f t="shared" si="363"/>
        <v>42709.999305555553</v>
      </c>
      <c r="U3896" s="9">
        <f t="shared" si="364"/>
        <v>30</v>
      </c>
      <c r="V3896">
        <f>D3896*VLOOKUP(H3896,CURR,2)</f>
        <v>15000</v>
      </c>
      <c r="W3896">
        <f>E3896*VLOOKUP(H3896,CURR,2)</f>
        <v>520</v>
      </c>
      <c r="X3896" s="11">
        <f t="shared" si="365"/>
        <v>3.4666666666666665E-2</v>
      </c>
    </row>
    <row r="3897" spans="1:2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9">
        <f t="shared" si="361"/>
        <v>50</v>
      </c>
      <c r="Q3897" t="s">
        <v>8320</v>
      </c>
      <c r="R3897" t="s">
        <v>8321</v>
      </c>
      <c r="S3897" s="10">
        <f t="shared" si="362"/>
        <v>42032.041875000003</v>
      </c>
      <c r="T3897" s="10">
        <f t="shared" si="363"/>
        <v>42063.041875000003</v>
      </c>
      <c r="U3897" s="9">
        <f t="shared" si="364"/>
        <v>31</v>
      </c>
      <c r="V3897">
        <f>D3897*VLOOKUP(H3897,CURR,2)</f>
        <v>1000</v>
      </c>
      <c r="W3897">
        <f>E3897*VLOOKUP(H3897,CURR,2)</f>
        <v>50</v>
      </c>
      <c r="X3897" s="11">
        <f t="shared" si="365"/>
        <v>0.05</v>
      </c>
    </row>
    <row r="3898" spans="1:2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9">
        <f t="shared" si="361"/>
        <v>42.5</v>
      </c>
      <c r="Q3898" t="s">
        <v>8320</v>
      </c>
      <c r="R3898" t="s">
        <v>8321</v>
      </c>
      <c r="S3898" s="10">
        <f t="shared" si="362"/>
        <v>41792.983541666668</v>
      </c>
      <c r="T3898" s="10">
        <f t="shared" si="363"/>
        <v>41806.983541666668</v>
      </c>
      <c r="U3898" s="9">
        <f t="shared" si="364"/>
        <v>14</v>
      </c>
      <c r="V3898">
        <f>D3898*VLOOKUP(H3898,CURR,2)</f>
        <v>1600</v>
      </c>
      <c r="W3898">
        <f>E3898*VLOOKUP(H3898,CURR,2)</f>
        <v>170</v>
      </c>
      <c r="X3898" s="11">
        <f t="shared" si="365"/>
        <v>0.10625</v>
      </c>
    </row>
    <row r="3899" spans="1:2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9">
        <f t="shared" si="361"/>
        <v>44</v>
      </c>
      <c r="Q3899" t="s">
        <v>8320</v>
      </c>
      <c r="R3899" t="s">
        <v>8321</v>
      </c>
      <c r="S3899" s="10">
        <f t="shared" si="362"/>
        <v>41982.665312499994</v>
      </c>
      <c r="T3899" s="10">
        <f t="shared" si="363"/>
        <v>42012.665312499994</v>
      </c>
      <c r="U3899" s="9">
        <f t="shared" si="364"/>
        <v>30</v>
      </c>
      <c r="V3899">
        <f>D3899*VLOOKUP(H3899,CURR,2)</f>
        <v>1700.0000000000002</v>
      </c>
      <c r="W3899">
        <f>E3899*VLOOKUP(H3899,CURR,2)</f>
        <v>299.20000000000005</v>
      </c>
      <c r="X3899" s="11">
        <f t="shared" si="365"/>
        <v>0.17599999999999999</v>
      </c>
    </row>
    <row r="3900" spans="1:2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9">
        <f t="shared" si="361"/>
        <v>50.875</v>
      </c>
      <c r="Q3900" t="s">
        <v>8320</v>
      </c>
      <c r="R3900" t="s">
        <v>8321</v>
      </c>
      <c r="S3900" s="10">
        <f t="shared" si="362"/>
        <v>42193.273958333331</v>
      </c>
      <c r="T3900" s="10">
        <f t="shared" si="363"/>
        <v>42233.458333333336</v>
      </c>
      <c r="U3900" s="9">
        <f t="shared" si="364"/>
        <v>40</v>
      </c>
      <c r="V3900">
        <f>D3900*VLOOKUP(H3900,CURR,2)</f>
        <v>3200</v>
      </c>
      <c r="W3900">
        <f>E3900*VLOOKUP(H3900,CURR,2)</f>
        <v>1041.92</v>
      </c>
      <c r="X3900" s="11">
        <f t="shared" si="365"/>
        <v>0.3256</v>
      </c>
    </row>
    <row r="3901" spans="1:2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9">
        <f t="shared" si="361"/>
        <v>62.5</v>
      </c>
      <c r="Q3901" t="s">
        <v>8320</v>
      </c>
      <c r="R3901" t="s">
        <v>8321</v>
      </c>
      <c r="S3901" s="10">
        <f t="shared" si="362"/>
        <v>41843.566678240742</v>
      </c>
      <c r="T3901" s="10">
        <f t="shared" si="363"/>
        <v>41863.566678240742</v>
      </c>
      <c r="U3901" s="9">
        <f t="shared" si="364"/>
        <v>20</v>
      </c>
      <c r="V3901">
        <f>D3901*VLOOKUP(H3901,CURR,2)</f>
        <v>10000</v>
      </c>
      <c r="W3901">
        <f>E3901*VLOOKUP(H3901,CURR,2)</f>
        <v>125</v>
      </c>
      <c r="X3901" s="11">
        <f t="shared" si="365"/>
        <v>1.2500000000000001E-2</v>
      </c>
    </row>
    <row r="3902" spans="1:2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9">
        <f t="shared" si="361"/>
        <v>27</v>
      </c>
      <c r="Q3902" t="s">
        <v>8320</v>
      </c>
      <c r="R3902" t="s">
        <v>8321</v>
      </c>
      <c r="S3902" s="10">
        <f t="shared" si="362"/>
        <v>42135.884155092594</v>
      </c>
      <c r="T3902" s="10">
        <f t="shared" si="363"/>
        <v>42165.884155092594</v>
      </c>
      <c r="U3902" s="9">
        <f t="shared" si="364"/>
        <v>30</v>
      </c>
      <c r="V3902">
        <f>D3902*VLOOKUP(H3902,CURR,2)</f>
        <v>2500</v>
      </c>
      <c r="W3902">
        <f>E3902*VLOOKUP(H3902,CURR,2)</f>
        <v>135</v>
      </c>
      <c r="X3902" s="11">
        <f t="shared" si="365"/>
        <v>5.3999999999999999E-2</v>
      </c>
    </row>
    <row r="3903" spans="1:2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9">
        <f t="shared" si="361"/>
        <v>25</v>
      </c>
      <c r="Q3903" t="s">
        <v>8320</v>
      </c>
      <c r="R3903" t="s">
        <v>8321</v>
      </c>
      <c r="S3903" s="10">
        <f t="shared" si="362"/>
        <v>42317.618043981478</v>
      </c>
      <c r="T3903" s="10">
        <f t="shared" si="363"/>
        <v>42357.618043981478</v>
      </c>
      <c r="U3903" s="9">
        <f t="shared" si="364"/>
        <v>40</v>
      </c>
      <c r="V3903">
        <f>D3903*VLOOKUP(H3903,CURR,2)</f>
        <v>3000</v>
      </c>
      <c r="W3903">
        <f>E3903*VLOOKUP(H3903,CURR,2)</f>
        <v>25</v>
      </c>
      <c r="X3903" s="11">
        <f t="shared" si="365"/>
        <v>8.3333333333333332E-3</v>
      </c>
    </row>
    <row r="3904" spans="1:2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9">
        <f t="shared" si="361"/>
        <v>47.258064516129032</v>
      </c>
      <c r="Q3904" t="s">
        <v>8320</v>
      </c>
      <c r="R3904" t="s">
        <v>8321</v>
      </c>
      <c r="S3904" s="10">
        <f t="shared" si="362"/>
        <v>42663.259745370371</v>
      </c>
      <c r="T3904" s="10">
        <f t="shared" si="363"/>
        <v>42688.301412037035</v>
      </c>
      <c r="U3904" s="9">
        <f t="shared" si="364"/>
        <v>25</v>
      </c>
      <c r="V3904">
        <f>D3904*VLOOKUP(H3904,CURR,2)</f>
        <v>3840</v>
      </c>
      <c r="W3904">
        <f>E3904*VLOOKUP(H3904,CURR,2)</f>
        <v>1875.2</v>
      </c>
      <c r="X3904" s="11">
        <f t="shared" si="365"/>
        <v>0.48833333333333334</v>
      </c>
    </row>
    <row r="3905" spans="1:2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 t="e">
        <f t="shared" si="361"/>
        <v>#DIV/0!</v>
      </c>
      <c r="Q3905" t="s">
        <v>8320</v>
      </c>
      <c r="R3905" t="s">
        <v>8321</v>
      </c>
      <c r="S3905" s="10">
        <f t="shared" si="362"/>
        <v>42185.802835648145</v>
      </c>
      <c r="T3905" s="10">
        <f t="shared" si="363"/>
        <v>42230.609722222223</v>
      </c>
      <c r="U3905" s="9">
        <f t="shared" si="364"/>
        <v>44</v>
      </c>
      <c r="V3905">
        <f>D3905*VLOOKUP(H3905,CURR,2)</f>
        <v>1500</v>
      </c>
      <c r="W3905">
        <f>E3905*VLOOKUP(H3905,CURR,2)</f>
        <v>0</v>
      </c>
      <c r="X3905" s="11">
        <f t="shared" si="365"/>
        <v>0</v>
      </c>
    </row>
    <row r="3906" spans="1:2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9">
        <f t="shared" si="361"/>
        <v>1.5</v>
      </c>
      <c r="Q3906" t="s">
        <v>8320</v>
      </c>
      <c r="R3906" t="s">
        <v>8321</v>
      </c>
      <c r="S3906" s="10">
        <f t="shared" si="362"/>
        <v>42095.020833333336</v>
      </c>
      <c r="T3906" s="10">
        <f t="shared" si="363"/>
        <v>42109.00277777778</v>
      </c>
      <c r="U3906" s="9">
        <f t="shared" si="364"/>
        <v>13</v>
      </c>
      <c r="V3906">
        <f>D3906*VLOOKUP(H3906,CURR,2)</f>
        <v>10000</v>
      </c>
      <c r="W3906">
        <f>E3906*VLOOKUP(H3906,CURR,2)</f>
        <v>3</v>
      </c>
      <c r="X3906" s="11">
        <f t="shared" si="365"/>
        <v>2.9999999999999997E-4</v>
      </c>
    </row>
    <row r="3907" spans="1:2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E3907/D3907*100</f>
        <v>11.533333333333333</v>
      </c>
      <c r="P3907" s="9">
        <f t="shared" ref="P3907:P3970" si="367">E3907/L3907</f>
        <v>24.714285714285715</v>
      </c>
      <c r="Q3907" t="s">
        <v>8320</v>
      </c>
      <c r="R3907" t="s">
        <v>8321</v>
      </c>
      <c r="S3907" s="10">
        <f t="shared" ref="S3907:S3970" si="368">(J3907/86400)+25569+(-5/24)</f>
        <v>42124.415543981479</v>
      </c>
      <c r="T3907" s="10">
        <f t="shared" ref="T3907:T3970" si="369">(I3907/86400)+25569+(-5/24)</f>
        <v>42166.749999999993</v>
      </c>
      <c r="U3907" s="9">
        <f t="shared" ref="U3907:U3970" si="370">INT(T3907-S3907)</f>
        <v>42</v>
      </c>
      <c r="V3907">
        <f>D3907*VLOOKUP(H3907,CURR,2)</f>
        <v>1920</v>
      </c>
      <c r="W3907">
        <f>E3907*VLOOKUP(H3907,CURR,2)</f>
        <v>221.44</v>
      </c>
      <c r="X3907" s="11">
        <f t="shared" ref="X3907:X3970" si="371">W3907/V3907</f>
        <v>0.11533333333333333</v>
      </c>
    </row>
    <row r="3908" spans="1:2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9">
        <f t="shared" si="367"/>
        <v>63.125</v>
      </c>
      <c r="Q3908" t="s">
        <v>8320</v>
      </c>
      <c r="R3908" t="s">
        <v>8321</v>
      </c>
      <c r="S3908" s="10">
        <f t="shared" si="368"/>
        <v>42143.709409722222</v>
      </c>
      <c r="T3908" s="10">
        <f t="shared" si="369"/>
        <v>42181.350694444445</v>
      </c>
      <c r="U3908" s="9">
        <f t="shared" si="370"/>
        <v>37</v>
      </c>
      <c r="V3908">
        <f>D3908*VLOOKUP(H3908,CURR,2)</f>
        <v>1920</v>
      </c>
      <c r="W3908">
        <f>E3908*VLOOKUP(H3908,CURR,2)</f>
        <v>1292.8</v>
      </c>
      <c r="X3908" s="11">
        <f t="shared" si="371"/>
        <v>0.67333333333333334</v>
      </c>
    </row>
    <row r="3909" spans="1:2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9">
        <f t="shared" si="367"/>
        <v>38.25</v>
      </c>
      <c r="Q3909" t="s">
        <v>8320</v>
      </c>
      <c r="R3909" t="s">
        <v>8321</v>
      </c>
      <c r="S3909" s="10">
        <f t="shared" si="368"/>
        <v>41906.611180555556</v>
      </c>
      <c r="T3909" s="10">
        <f t="shared" si="369"/>
        <v>41938.630555555552</v>
      </c>
      <c r="U3909" s="9">
        <f t="shared" si="370"/>
        <v>32</v>
      </c>
      <c r="V3909">
        <f>D3909*VLOOKUP(H3909,CURR,2)</f>
        <v>1000</v>
      </c>
      <c r="W3909">
        <f>E3909*VLOOKUP(H3909,CURR,2)</f>
        <v>153</v>
      </c>
      <c r="X3909" s="11">
        <f t="shared" si="371"/>
        <v>0.153</v>
      </c>
    </row>
    <row r="3910" spans="1:2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9">
        <f t="shared" si="367"/>
        <v>16.25</v>
      </c>
      <c r="Q3910" t="s">
        <v>8320</v>
      </c>
      <c r="R3910" t="s">
        <v>8321</v>
      </c>
      <c r="S3910" s="10">
        <f t="shared" si="368"/>
        <v>41833.927037037036</v>
      </c>
      <c r="T3910" s="10">
        <f t="shared" si="369"/>
        <v>41848.927037037036</v>
      </c>
      <c r="U3910" s="9">
        <f t="shared" si="370"/>
        <v>15</v>
      </c>
      <c r="V3910">
        <f>D3910*VLOOKUP(H3910,CURR,2)</f>
        <v>750</v>
      </c>
      <c r="W3910">
        <f>E3910*VLOOKUP(H3910,CURR,2)</f>
        <v>65</v>
      </c>
      <c r="X3910" s="11">
        <f t="shared" si="371"/>
        <v>8.666666666666667E-2</v>
      </c>
    </row>
    <row r="3911" spans="1:2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9">
        <f t="shared" si="367"/>
        <v>33.75</v>
      </c>
      <c r="Q3911" t="s">
        <v>8320</v>
      </c>
      <c r="R3911" t="s">
        <v>8321</v>
      </c>
      <c r="S3911" s="10">
        <f t="shared" si="368"/>
        <v>41863.150949074072</v>
      </c>
      <c r="T3911" s="10">
        <f t="shared" si="369"/>
        <v>41893.150949074072</v>
      </c>
      <c r="U3911" s="9">
        <f t="shared" si="370"/>
        <v>30</v>
      </c>
      <c r="V3911">
        <f>D3911*VLOOKUP(H3911,CURR,2)</f>
        <v>60000</v>
      </c>
      <c r="W3911">
        <f>E3911*VLOOKUP(H3911,CURR,2)</f>
        <v>135</v>
      </c>
      <c r="X3911" s="11">
        <f t="shared" si="371"/>
        <v>2.2499999999999998E-3</v>
      </c>
    </row>
    <row r="3912" spans="1:2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9">
        <f t="shared" si="367"/>
        <v>61.666666666666664</v>
      </c>
      <c r="Q3912" t="s">
        <v>8320</v>
      </c>
      <c r="R3912" t="s">
        <v>8321</v>
      </c>
      <c r="S3912" s="10">
        <f t="shared" si="368"/>
        <v>42224.548576388886</v>
      </c>
      <c r="T3912" s="10">
        <f t="shared" si="369"/>
        <v>42254.548576388886</v>
      </c>
      <c r="U3912" s="9">
        <f t="shared" si="370"/>
        <v>30</v>
      </c>
      <c r="V3912">
        <f>D3912*VLOOKUP(H3912,CURR,2)</f>
        <v>6000</v>
      </c>
      <c r="W3912">
        <f>E3912*VLOOKUP(H3912,CURR,2)</f>
        <v>185</v>
      </c>
      <c r="X3912" s="11">
        <f t="shared" si="371"/>
        <v>3.0833333333333334E-2</v>
      </c>
    </row>
    <row r="3913" spans="1:2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9">
        <f t="shared" si="367"/>
        <v>83.138888888888886</v>
      </c>
      <c r="Q3913" t="s">
        <v>8320</v>
      </c>
      <c r="R3913" t="s">
        <v>8321</v>
      </c>
      <c r="S3913" s="10">
        <f t="shared" si="368"/>
        <v>41939.603900462964</v>
      </c>
      <c r="T3913" s="10">
        <f t="shared" si="369"/>
        <v>41969.645567129628</v>
      </c>
      <c r="U3913" s="9">
        <f t="shared" si="370"/>
        <v>30</v>
      </c>
      <c r="V3913">
        <f>D3913*VLOOKUP(H3913,CURR,2)</f>
        <v>8000</v>
      </c>
      <c r="W3913">
        <f>E3913*VLOOKUP(H3913,CURR,2)</f>
        <v>2993</v>
      </c>
      <c r="X3913" s="11">
        <f t="shared" si="371"/>
        <v>0.37412499999999999</v>
      </c>
    </row>
    <row r="3914" spans="1:2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9">
        <f t="shared" si="367"/>
        <v>1</v>
      </c>
      <c r="Q3914" t="s">
        <v>8320</v>
      </c>
      <c r="R3914" t="s">
        <v>8321</v>
      </c>
      <c r="S3914" s="10">
        <f t="shared" si="368"/>
        <v>42059.061689814807</v>
      </c>
      <c r="T3914" s="10">
        <f t="shared" si="369"/>
        <v>42118.982638888883</v>
      </c>
      <c r="U3914" s="9">
        <f t="shared" si="370"/>
        <v>59</v>
      </c>
      <c r="V3914">
        <f>D3914*VLOOKUP(H3914,CURR,2)</f>
        <v>15000</v>
      </c>
      <c r="W3914">
        <f>E3914*VLOOKUP(H3914,CURR,2)</f>
        <v>1</v>
      </c>
      <c r="X3914" s="11">
        <f t="shared" si="371"/>
        <v>6.666666666666667E-5</v>
      </c>
    </row>
    <row r="3915" spans="1:2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9">
        <f t="shared" si="367"/>
        <v>142.85714285714286</v>
      </c>
      <c r="Q3915" t="s">
        <v>8320</v>
      </c>
      <c r="R3915" t="s">
        <v>8321</v>
      </c>
      <c r="S3915" s="10">
        <f t="shared" si="368"/>
        <v>42308.002881944441</v>
      </c>
      <c r="T3915" s="10">
        <f t="shared" si="369"/>
        <v>42338.044548611106</v>
      </c>
      <c r="U3915" s="9">
        <f t="shared" si="370"/>
        <v>30</v>
      </c>
      <c r="V3915">
        <f>D3915*VLOOKUP(H3915,CURR,2)</f>
        <v>10000</v>
      </c>
      <c r="W3915">
        <f>E3915*VLOOKUP(H3915,CURR,2)</f>
        <v>1000</v>
      </c>
      <c r="X3915" s="11">
        <f t="shared" si="371"/>
        <v>0.1</v>
      </c>
    </row>
    <row r="3916" spans="1:2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9">
        <f t="shared" si="367"/>
        <v>33.666666666666664</v>
      </c>
      <c r="Q3916" t="s">
        <v>8320</v>
      </c>
      <c r="R3916" t="s">
        <v>8321</v>
      </c>
      <c r="S3916" s="10">
        <f t="shared" si="368"/>
        <v>42114.610601851855</v>
      </c>
      <c r="T3916" s="10">
        <f t="shared" si="369"/>
        <v>42134.749305555553</v>
      </c>
      <c r="U3916" s="9">
        <f t="shared" si="370"/>
        <v>20</v>
      </c>
      <c r="V3916">
        <f>D3916*VLOOKUP(H3916,CURR,2)</f>
        <v>3200</v>
      </c>
      <c r="W3916">
        <f>E3916*VLOOKUP(H3916,CURR,2)</f>
        <v>1163.52</v>
      </c>
      <c r="X3916" s="11">
        <f t="shared" si="371"/>
        <v>0.36359999999999998</v>
      </c>
    </row>
    <row r="3917" spans="1:2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9">
        <f t="shared" si="367"/>
        <v>5</v>
      </c>
      <c r="Q3917" t="s">
        <v>8320</v>
      </c>
      <c r="R3917" t="s">
        <v>8321</v>
      </c>
      <c r="S3917" s="10">
        <f t="shared" si="368"/>
        <v>42492.776724537034</v>
      </c>
      <c r="T3917" s="10">
        <f t="shared" si="369"/>
        <v>42522.776724537034</v>
      </c>
      <c r="U3917" s="9">
        <f t="shared" si="370"/>
        <v>30</v>
      </c>
      <c r="V3917">
        <f>D3917*VLOOKUP(H3917,CURR,2)</f>
        <v>1920</v>
      </c>
      <c r="W3917">
        <f>E3917*VLOOKUP(H3917,CURR,2)</f>
        <v>6.4</v>
      </c>
      <c r="X3917" s="11">
        <f t="shared" si="371"/>
        <v>3.3333333333333335E-3</v>
      </c>
    </row>
    <row r="3918" spans="1:2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 t="e">
        <f t="shared" si="367"/>
        <v>#DIV/0!</v>
      </c>
      <c r="Q3918" t="s">
        <v>8320</v>
      </c>
      <c r="R3918" t="s">
        <v>8321</v>
      </c>
      <c r="S3918" s="10">
        <f t="shared" si="368"/>
        <v>42494.263333333329</v>
      </c>
      <c r="T3918" s="10">
        <f t="shared" si="369"/>
        <v>42524.263333333329</v>
      </c>
      <c r="U3918" s="9">
        <f t="shared" si="370"/>
        <v>30</v>
      </c>
      <c r="V3918">
        <f>D3918*VLOOKUP(H3918,CURR,2)</f>
        <v>300</v>
      </c>
      <c r="W3918">
        <f>E3918*VLOOKUP(H3918,CURR,2)</f>
        <v>0</v>
      </c>
      <c r="X3918" s="11">
        <f t="shared" si="371"/>
        <v>0</v>
      </c>
    </row>
    <row r="3919" spans="1:2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9">
        <f t="shared" si="367"/>
        <v>10</v>
      </c>
      <c r="Q3919" t="s">
        <v>8320</v>
      </c>
      <c r="R3919" t="s">
        <v>8321</v>
      </c>
      <c r="S3919" s="10">
        <f t="shared" si="368"/>
        <v>41863.318993055553</v>
      </c>
      <c r="T3919" s="10">
        <f t="shared" si="369"/>
        <v>41893.318993055553</v>
      </c>
      <c r="U3919" s="9">
        <f t="shared" si="370"/>
        <v>30</v>
      </c>
      <c r="V3919">
        <f>D3919*VLOOKUP(H3919,CURR,2)</f>
        <v>4480</v>
      </c>
      <c r="W3919">
        <f>E3919*VLOOKUP(H3919,CURR,2)</f>
        <v>12.8</v>
      </c>
      <c r="X3919" s="11">
        <f t="shared" si="371"/>
        <v>2.8571428571428571E-3</v>
      </c>
    </row>
    <row r="3920" spans="1:2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9">
        <f t="shared" si="367"/>
        <v>40</v>
      </c>
      <c r="Q3920" t="s">
        <v>8320</v>
      </c>
      <c r="R3920" t="s">
        <v>8321</v>
      </c>
      <c r="S3920" s="10">
        <f t="shared" si="368"/>
        <v>41843.456284722219</v>
      </c>
      <c r="T3920" s="10">
        <f t="shared" si="369"/>
        <v>41855.458333333328</v>
      </c>
      <c r="U3920" s="9">
        <f t="shared" si="370"/>
        <v>12</v>
      </c>
      <c r="V3920">
        <f>D3920*VLOOKUP(H3920,CURR,2)</f>
        <v>76800</v>
      </c>
      <c r="W3920">
        <f>E3920*VLOOKUP(H3920,CURR,2)</f>
        <v>153.6</v>
      </c>
      <c r="X3920" s="11">
        <f t="shared" si="371"/>
        <v>2E-3</v>
      </c>
    </row>
    <row r="3921" spans="1:2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9">
        <f t="shared" si="367"/>
        <v>30</v>
      </c>
      <c r="Q3921" t="s">
        <v>8320</v>
      </c>
      <c r="R3921" t="s">
        <v>8321</v>
      </c>
      <c r="S3921" s="10">
        <f t="shared" si="368"/>
        <v>42358.476539351854</v>
      </c>
      <c r="T3921" s="10">
        <f t="shared" si="369"/>
        <v>42386.791666666664</v>
      </c>
      <c r="U3921" s="9">
        <f t="shared" si="370"/>
        <v>28</v>
      </c>
      <c r="V3921">
        <f>D3921*VLOOKUP(H3921,CURR,2)</f>
        <v>6400</v>
      </c>
      <c r="W3921">
        <f>E3921*VLOOKUP(H3921,CURR,2)</f>
        <v>115.2</v>
      </c>
      <c r="X3921" s="11">
        <f t="shared" si="371"/>
        <v>1.8000000000000002E-2</v>
      </c>
    </row>
    <row r="3922" spans="1:2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9">
        <f t="shared" si="367"/>
        <v>45</v>
      </c>
      <c r="Q3922" t="s">
        <v>8320</v>
      </c>
      <c r="R3922" t="s">
        <v>8321</v>
      </c>
      <c r="S3922" s="10">
        <f t="shared" si="368"/>
        <v>42657.178935185184</v>
      </c>
      <c r="T3922" s="10">
        <f t="shared" si="369"/>
        <v>42687.220601851848</v>
      </c>
      <c r="U3922" s="9">
        <f t="shared" si="370"/>
        <v>30</v>
      </c>
      <c r="V3922">
        <f>D3922*VLOOKUP(H3922,CURR,2)</f>
        <v>3200</v>
      </c>
      <c r="W3922">
        <f>E3922*VLOOKUP(H3922,CURR,2)</f>
        <v>172.8</v>
      </c>
      <c r="X3922" s="11">
        <f t="shared" si="371"/>
        <v>5.4000000000000006E-2</v>
      </c>
    </row>
    <row r="3923" spans="1:2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 t="e">
        <f t="shared" si="367"/>
        <v>#DIV/0!</v>
      </c>
      <c r="Q3923" t="s">
        <v>8320</v>
      </c>
      <c r="R3923" t="s">
        <v>8321</v>
      </c>
      <c r="S3923" s="10">
        <f t="shared" si="368"/>
        <v>41926.333969907406</v>
      </c>
      <c r="T3923" s="10">
        <f t="shared" si="369"/>
        <v>41938.541666666664</v>
      </c>
      <c r="U3923" s="9">
        <f t="shared" si="370"/>
        <v>12</v>
      </c>
      <c r="V3923">
        <f>D3923*VLOOKUP(H3923,CURR,2)</f>
        <v>3840</v>
      </c>
      <c r="W3923">
        <f>E3923*VLOOKUP(H3923,CURR,2)</f>
        <v>0</v>
      </c>
      <c r="X3923" s="11">
        <f t="shared" si="371"/>
        <v>0</v>
      </c>
    </row>
    <row r="3924" spans="1:2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9">
        <f t="shared" si="367"/>
        <v>10.166666666666666</v>
      </c>
      <c r="Q3924" t="s">
        <v>8320</v>
      </c>
      <c r="R3924" t="s">
        <v>8321</v>
      </c>
      <c r="S3924" s="10">
        <f t="shared" si="368"/>
        <v>42020.560300925928</v>
      </c>
      <c r="T3924" s="10">
        <f t="shared" si="369"/>
        <v>42065.749999999993</v>
      </c>
      <c r="U3924" s="9">
        <f t="shared" si="370"/>
        <v>45</v>
      </c>
      <c r="V3924">
        <f>D3924*VLOOKUP(H3924,CURR,2)</f>
        <v>750</v>
      </c>
      <c r="W3924">
        <f>E3924*VLOOKUP(H3924,CURR,2)</f>
        <v>61</v>
      </c>
      <c r="X3924" s="11">
        <f t="shared" si="371"/>
        <v>8.1333333333333327E-2</v>
      </c>
    </row>
    <row r="3925" spans="1:2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9">
        <f t="shared" si="367"/>
        <v>81.411764705882348</v>
      </c>
      <c r="Q3925" t="s">
        <v>8320</v>
      </c>
      <c r="R3925" t="s">
        <v>8321</v>
      </c>
      <c r="S3925" s="10">
        <f t="shared" si="368"/>
        <v>42075.771655092591</v>
      </c>
      <c r="T3925" s="10">
        <f t="shared" si="369"/>
        <v>42103.771655092591</v>
      </c>
      <c r="U3925" s="9">
        <f t="shared" si="370"/>
        <v>28</v>
      </c>
      <c r="V3925">
        <f>D3925*VLOOKUP(H3925,CURR,2)</f>
        <v>14720</v>
      </c>
      <c r="W3925">
        <f>E3925*VLOOKUP(H3925,CURR,2)</f>
        <v>1771.52</v>
      </c>
      <c r="X3925" s="11">
        <f t="shared" si="371"/>
        <v>0.12034782608695652</v>
      </c>
    </row>
    <row r="3926" spans="1:2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9">
        <f t="shared" si="367"/>
        <v>57.25</v>
      </c>
      <c r="Q3926" t="s">
        <v>8320</v>
      </c>
      <c r="R3926" t="s">
        <v>8321</v>
      </c>
      <c r="S3926" s="10">
        <f t="shared" si="368"/>
        <v>41786.751412037032</v>
      </c>
      <c r="T3926" s="10">
        <f t="shared" si="369"/>
        <v>41816.751412037032</v>
      </c>
      <c r="U3926" s="9">
        <f t="shared" si="370"/>
        <v>30</v>
      </c>
      <c r="V3926">
        <f>D3926*VLOOKUP(H3926,CURR,2)</f>
        <v>15000</v>
      </c>
      <c r="W3926">
        <f>E3926*VLOOKUP(H3926,CURR,2)</f>
        <v>2290</v>
      </c>
      <c r="X3926" s="11">
        <f t="shared" si="371"/>
        <v>0.15266666666666667</v>
      </c>
    </row>
    <row r="3927" spans="1:2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9">
        <f t="shared" si="367"/>
        <v>5</v>
      </c>
      <c r="Q3927" t="s">
        <v>8320</v>
      </c>
      <c r="R3927" t="s">
        <v>8321</v>
      </c>
      <c r="S3927" s="10">
        <f t="shared" si="368"/>
        <v>41820.662488425922</v>
      </c>
      <c r="T3927" s="10">
        <f t="shared" si="369"/>
        <v>41850.662488425922</v>
      </c>
      <c r="U3927" s="9">
        <f t="shared" si="370"/>
        <v>30</v>
      </c>
      <c r="V3927">
        <f>D3927*VLOOKUP(H3927,CURR,2)</f>
        <v>150</v>
      </c>
      <c r="W3927">
        <f>E3927*VLOOKUP(H3927,CURR,2)</f>
        <v>15</v>
      </c>
      <c r="X3927" s="11">
        <f t="shared" si="371"/>
        <v>0.1</v>
      </c>
    </row>
    <row r="3928" spans="1:2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9">
        <f t="shared" si="367"/>
        <v>15</v>
      </c>
      <c r="Q3928" t="s">
        <v>8320</v>
      </c>
      <c r="R3928" t="s">
        <v>8321</v>
      </c>
      <c r="S3928" s="10">
        <f t="shared" si="368"/>
        <v>41969.876712962963</v>
      </c>
      <c r="T3928" s="10">
        <f t="shared" si="369"/>
        <v>41999.876712962963</v>
      </c>
      <c r="U3928" s="9">
        <f t="shared" si="370"/>
        <v>30</v>
      </c>
      <c r="V3928">
        <f>D3928*VLOOKUP(H3928,CURR,2)</f>
        <v>3600</v>
      </c>
      <c r="W3928">
        <f>E3928*VLOOKUP(H3928,CURR,2)</f>
        <v>10.799999999999999</v>
      </c>
      <c r="X3928" s="11">
        <f t="shared" si="371"/>
        <v>2.9999999999999996E-3</v>
      </c>
    </row>
    <row r="3929" spans="1:2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9">
        <f t="shared" si="367"/>
        <v>12.5</v>
      </c>
      <c r="Q3929" t="s">
        <v>8320</v>
      </c>
      <c r="R3929" t="s">
        <v>8321</v>
      </c>
      <c r="S3929" s="10">
        <f t="shared" si="368"/>
        <v>41830.059074074074</v>
      </c>
      <c r="T3929" s="10">
        <f t="shared" si="369"/>
        <v>41860.059074074074</v>
      </c>
      <c r="U3929" s="9">
        <f t="shared" si="370"/>
        <v>30</v>
      </c>
      <c r="V3929">
        <f>D3929*VLOOKUP(H3929,CURR,2)</f>
        <v>3200</v>
      </c>
      <c r="W3929">
        <f>E3929*VLOOKUP(H3929,CURR,2)</f>
        <v>32</v>
      </c>
      <c r="X3929" s="11">
        <f t="shared" si="371"/>
        <v>0.01</v>
      </c>
    </row>
    <row r="3930" spans="1:2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9">
        <f t="shared" si="367"/>
        <v>93</v>
      </c>
      <c r="Q3930" t="s">
        <v>8320</v>
      </c>
      <c r="R3930" t="s">
        <v>8321</v>
      </c>
      <c r="S3930" s="10">
        <f t="shared" si="368"/>
        <v>42265.474849537037</v>
      </c>
      <c r="T3930" s="10">
        <f t="shared" si="369"/>
        <v>42292.999305555553</v>
      </c>
      <c r="U3930" s="9">
        <f t="shared" si="370"/>
        <v>27</v>
      </c>
      <c r="V3930">
        <f>D3930*VLOOKUP(H3930,CURR,2)</f>
        <v>5000</v>
      </c>
      <c r="W3930">
        <f>E3930*VLOOKUP(H3930,CURR,2)</f>
        <v>651</v>
      </c>
      <c r="X3930" s="11">
        <f t="shared" si="371"/>
        <v>0.13020000000000001</v>
      </c>
    </row>
    <row r="3931" spans="1:2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9">
        <f t="shared" si="367"/>
        <v>32.357142857142854</v>
      </c>
      <c r="Q3931" t="s">
        <v>8320</v>
      </c>
      <c r="R3931" t="s">
        <v>8321</v>
      </c>
      <c r="S3931" s="10">
        <f t="shared" si="368"/>
        <v>42601.618807870364</v>
      </c>
      <c r="T3931" s="10">
        <f t="shared" si="369"/>
        <v>42631.618807870364</v>
      </c>
      <c r="U3931" s="9">
        <f t="shared" si="370"/>
        <v>30</v>
      </c>
      <c r="V3931">
        <f>D3931*VLOOKUP(H3931,CURR,2)</f>
        <v>20000</v>
      </c>
      <c r="W3931">
        <f>E3931*VLOOKUP(H3931,CURR,2)</f>
        <v>453</v>
      </c>
      <c r="X3931" s="11">
        <f t="shared" si="371"/>
        <v>2.265E-2</v>
      </c>
    </row>
    <row r="3932" spans="1:2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 t="e">
        <f t="shared" si="367"/>
        <v>#DIV/0!</v>
      </c>
      <c r="Q3932" t="s">
        <v>8320</v>
      </c>
      <c r="R3932" t="s">
        <v>8321</v>
      </c>
      <c r="S3932" s="10">
        <f t="shared" si="368"/>
        <v>42433.13041666666</v>
      </c>
      <c r="T3932" s="10">
        <f t="shared" si="369"/>
        <v>42461.041666666664</v>
      </c>
      <c r="U3932" s="9">
        <f t="shared" si="370"/>
        <v>27</v>
      </c>
      <c r="V3932">
        <f>D3932*VLOOKUP(H3932,CURR,2)</f>
        <v>7200</v>
      </c>
      <c r="W3932">
        <f>E3932*VLOOKUP(H3932,CURR,2)</f>
        <v>0</v>
      </c>
      <c r="X3932" s="11">
        <f t="shared" si="371"/>
        <v>0</v>
      </c>
    </row>
    <row r="3933" spans="1:2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 t="e">
        <f t="shared" si="367"/>
        <v>#DIV/0!</v>
      </c>
      <c r="Q3933" t="s">
        <v>8320</v>
      </c>
      <c r="R3933" t="s">
        <v>8321</v>
      </c>
      <c r="S3933" s="10">
        <f t="shared" si="368"/>
        <v>42227.943368055552</v>
      </c>
      <c r="T3933" s="10">
        <f t="shared" si="369"/>
        <v>42252.943368055552</v>
      </c>
      <c r="U3933" s="9">
        <f t="shared" si="370"/>
        <v>25</v>
      </c>
      <c r="V3933">
        <f>D3933*VLOOKUP(H3933,CURR,2)</f>
        <v>8000</v>
      </c>
      <c r="W3933">
        <f>E3933*VLOOKUP(H3933,CURR,2)</f>
        <v>0</v>
      </c>
      <c r="X3933" s="11">
        <f t="shared" si="371"/>
        <v>0</v>
      </c>
    </row>
    <row r="3934" spans="1:2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9">
        <f t="shared" si="367"/>
        <v>1</v>
      </c>
      <c r="Q3934" t="s">
        <v>8320</v>
      </c>
      <c r="R3934" t="s">
        <v>8321</v>
      </c>
      <c r="S3934" s="10">
        <f t="shared" si="368"/>
        <v>42414.960231481477</v>
      </c>
      <c r="T3934" s="10">
        <f t="shared" si="369"/>
        <v>42444.918564814812</v>
      </c>
      <c r="U3934" s="9">
        <f t="shared" si="370"/>
        <v>29</v>
      </c>
      <c r="V3934">
        <f>D3934*VLOOKUP(H3934,CURR,2)</f>
        <v>12000</v>
      </c>
      <c r="W3934">
        <f>E3934*VLOOKUP(H3934,CURR,2)</f>
        <v>1</v>
      </c>
      <c r="X3934" s="11">
        <f t="shared" si="371"/>
        <v>8.3333333333333331E-5</v>
      </c>
    </row>
    <row r="3935" spans="1:2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9">
        <f t="shared" si="367"/>
        <v>91.833333333333329</v>
      </c>
      <c r="Q3935" t="s">
        <v>8320</v>
      </c>
      <c r="R3935" t="s">
        <v>8321</v>
      </c>
      <c r="S3935" s="10">
        <f t="shared" si="368"/>
        <v>42538.759976851848</v>
      </c>
      <c r="T3935" s="10">
        <f t="shared" si="369"/>
        <v>42567.821527777771</v>
      </c>
      <c r="U3935" s="9">
        <f t="shared" si="370"/>
        <v>29</v>
      </c>
      <c r="V3935">
        <f>D3935*VLOOKUP(H3935,CURR,2)</f>
        <v>7000</v>
      </c>
      <c r="W3935">
        <f>E3935*VLOOKUP(H3935,CURR,2)</f>
        <v>1102</v>
      </c>
      <c r="X3935" s="11">
        <f t="shared" si="371"/>
        <v>0.15742857142857142</v>
      </c>
    </row>
    <row r="3936" spans="1:2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9">
        <f t="shared" si="367"/>
        <v>45.833333333333336</v>
      </c>
      <c r="Q3936" t="s">
        <v>8320</v>
      </c>
      <c r="R3936" t="s">
        <v>8321</v>
      </c>
      <c r="S3936" s="10">
        <f t="shared" si="368"/>
        <v>42233.463414351849</v>
      </c>
      <c r="T3936" s="10">
        <f t="shared" si="369"/>
        <v>42278.333333333336</v>
      </c>
      <c r="U3936" s="9">
        <f t="shared" si="370"/>
        <v>44</v>
      </c>
      <c r="V3936">
        <f>D3936*VLOOKUP(H3936,CURR,2)</f>
        <v>5000</v>
      </c>
      <c r="W3936">
        <f>E3936*VLOOKUP(H3936,CURR,2)</f>
        <v>550</v>
      </c>
      <c r="X3936" s="11">
        <f t="shared" si="371"/>
        <v>0.11</v>
      </c>
    </row>
    <row r="3937" spans="1:2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9">
        <f t="shared" si="367"/>
        <v>57.173913043478258</v>
      </c>
      <c r="Q3937" t="s">
        <v>8320</v>
      </c>
      <c r="R3937" t="s">
        <v>8321</v>
      </c>
      <c r="S3937" s="10">
        <f t="shared" si="368"/>
        <v>42221.448449074072</v>
      </c>
      <c r="T3937" s="10">
        <f t="shared" si="369"/>
        <v>42281.448449074072</v>
      </c>
      <c r="U3937" s="9">
        <f t="shared" si="370"/>
        <v>60</v>
      </c>
      <c r="V3937">
        <f>D3937*VLOOKUP(H3937,CURR,2)</f>
        <v>3840</v>
      </c>
      <c r="W3937">
        <f>E3937*VLOOKUP(H3937,CURR,2)</f>
        <v>1683.2</v>
      </c>
      <c r="X3937" s="11">
        <f t="shared" si="371"/>
        <v>0.43833333333333335</v>
      </c>
    </row>
    <row r="3938" spans="1:2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 t="e">
        <f t="shared" si="367"/>
        <v>#DIV/0!</v>
      </c>
      <c r="Q3938" t="s">
        <v>8320</v>
      </c>
      <c r="R3938" t="s">
        <v>8321</v>
      </c>
      <c r="S3938" s="10">
        <f t="shared" si="368"/>
        <v>42675.054629629631</v>
      </c>
      <c r="T3938" s="10">
        <f t="shared" si="369"/>
        <v>42705.096296296295</v>
      </c>
      <c r="U3938" s="9">
        <f t="shared" si="370"/>
        <v>30</v>
      </c>
      <c r="V3938">
        <f>D3938*VLOOKUP(H3938,CURR,2)</f>
        <v>20000</v>
      </c>
      <c r="W3938">
        <f>E3938*VLOOKUP(H3938,CURR,2)</f>
        <v>0</v>
      </c>
      <c r="X3938" s="11">
        <f t="shared" si="371"/>
        <v>0</v>
      </c>
    </row>
    <row r="3939" spans="1:2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9">
        <f t="shared" si="367"/>
        <v>248.5</v>
      </c>
      <c r="Q3939" t="s">
        <v>8320</v>
      </c>
      <c r="R3939" t="s">
        <v>8321</v>
      </c>
      <c r="S3939" s="10">
        <f t="shared" si="368"/>
        <v>42534.423148148147</v>
      </c>
      <c r="T3939" s="10">
        <f t="shared" si="369"/>
        <v>42562.423148148147</v>
      </c>
      <c r="U3939" s="9">
        <f t="shared" si="370"/>
        <v>28</v>
      </c>
      <c r="V3939">
        <f>D3939*VLOOKUP(H3939,CURR,2)</f>
        <v>2885</v>
      </c>
      <c r="W3939">
        <f>E3939*VLOOKUP(H3939,CURR,2)</f>
        <v>2485</v>
      </c>
      <c r="X3939" s="11">
        <f t="shared" si="371"/>
        <v>0.86135181975736563</v>
      </c>
    </row>
    <row r="3940" spans="1:2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9">
        <f t="shared" si="367"/>
        <v>79.400000000000006</v>
      </c>
      <c r="Q3940" t="s">
        <v>8320</v>
      </c>
      <c r="R3940" t="s">
        <v>8321</v>
      </c>
      <c r="S3940" s="10">
        <f t="shared" si="368"/>
        <v>42151.697384259256</v>
      </c>
      <c r="T3940" s="10">
        <f t="shared" si="369"/>
        <v>42182.697384259256</v>
      </c>
      <c r="U3940" s="9">
        <f t="shared" si="370"/>
        <v>31</v>
      </c>
      <c r="V3940">
        <f>D3940*VLOOKUP(H3940,CURR,2)</f>
        <v>3255</v>
      </c>
      <c r="W3940">
        <f>E3940*VLOOKUP(H3940,CURR,2)</f>
        <v>397</v>
      </c>
      <c r="X3940" s="11">
        <f t="shared" si="371"/>
        <v>0.12196620583717357</v>
      </c>
    </row>
    <row r="3941" spans="1:2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9">
        <f t="shared" si="367"/>
        <v>5</v>
      </c>
      <c r="Q3941" t="s">
        <v>8320</v>
      </c>
      <c r="R3941" t="s">
        <v>8321</v>
      </c>
      <c r="S3941" s="10">
        <f t="shared" si="368"/>
        <v>41915.191886574074</v>
      </c>
      <c r="T3941" s="10">
        <f t="shared" si="369"/>
        <v>41918.979166666664</v>
      </c>
      <c r="U3941" s="9">
        <f t="shared" si="370"/>
        <v>3</v>
      </c>
      <c r="V3941">
        <f>D3941*VLOOKUP(H3941,CURR,2)</f>
        <v>3600</v>
      </c>
      <c r="W3941">
        <f>E3941*VLOOKUP(H3941,CURR,2)</f>
        <v>3.5999999999999996</v>
      </c>
      <c r="X3941" s="11">
        <f t="shared" si="371"/>
        <v>9.999999999999998E-4</v>
      </c>
    </row>
    <row r="3942" spans="1:2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9">
        <f t="shared" si="367"/>
        <v>5.5</v>
      </c>
      <c r="Q3942" t="s">
        <v>8320</v>
      </c>
      <c r="R3942" t="s">
        <v>8321</v>
      </c>
      <c r="S3942" s="10">
        <f t="shared" si="368"/>
        <v>41961.284155092588</v>
      </c>
      <c r="T3942" s="10">
        <f t="shared" si="369"/>
        <v>42006.284155092588</v>
      </c>
      <c r="U3942" s="9">
        <f t="shared" si="370"/>
        <v>45</v>
      </c>
      <c r="V3942">
        <f>D3942*VLOOKUP(H3942,CURR,2)</f>
        <v>5000</v>
      </c>
      <c r="W3942">
        <f>E3942*VLOOKUP(H3942,CURR,2)</f>
        <v>11</v>
      </c>
      <c r="X3942" s="11">
        <f t="shared" si="371"/>
        <v>2.2000000000000001E-3</v>
      </c>
    </row>
    <row r="3943" spans="1:2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9">
        <f t="shared" si="367"/>
        <v>25</v>
      </c>
      <c r="Q3943" t="s">
        <v>8320</v>
      </c>
      <c r="R3943" t="s">
        <v>8321</v>
      </c>
      <c r="S3943" s="10">
        <f t="shared" si="368"/>
        <v>41940.378900462958</v>
      </c>
      <c r="T3943" s="10">
        <f t="shared" si="369"/>
        <v>41967.833333333336</v>
      </c>
      <c r="U3943" s="9">
        <f t="shared" si="370"/>
        <v>27</v>
      </c>
      <c r="V3943">
        <f>D3943*VLOOKUP(H3943,CURR,2)</f>
        <v>5500</v>
      </c>
      <c r="W3943">
        <f>E3943*VLOOKUP(H3943,CURR,2)</f>
        <v>50</v>
      </c>
      <c r="X3943" s="11">
        <f t="shared" si="371"/>
        <v>9.0909090909090905E-3</v>
      </c>
    </row>
    <row r="3944" spans="1:2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 t="e">
        <f t="shared" si="367"/>
        <v>#DIV/0!</v>
      </c>
      <c r="Q3944" t="s">
        <v>8320</v>
      </c>
      <c r="R3944" t="s">
        <v>8321</v>
      </c>
      <c r="S3944" s="10">
        <f t="shared" si="368"/>
        <v>42111.695763888885</v>
      </c>
      <c r="T3944" s="10">
        <f t="shared" si="369"/>
        <v>42171.695763888885</v>
      </c>
      <c r="U3944" s="9">
        <f t="shared" si="370"/>
        <v>60</v>
      </c>
      <c r="V3944">
        <f>D3944*VLOOKUP(H3944,CURR,2)</f>
        <v>1200</v>
      </c>
      <c r="W3944">
        <f>E3944*VLOOKUP(H3944,CURR,2)</f>
        <v>0</v>
      </c>
      <c r="X3944" s="11">
        <f t="shared" si="371"/>
        <v>0</v>
      </c>
    </row>
    <row r="3945" spans="1:2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9">
        <f t="shared" si="367"/>
        <v>137.07692307692307</v>
      </c>
      <c r="Q3945" t="s">
        <v>8320</v>
      </c>
      <c r="R3945" t="s">
        <v>8321</v>
      </c>
      <c r="S3945" s="10">
        <f t="shared" si="368"/>
        <v>42279.570231481477</v>
      </c>
      <c r="T3945" s="10">
        <f t="shared" si="369"/>
        <v>42310.493055555555</v>
      </c>
      <c r="U3945" s="9">
        <f t="shared" si="370"/>
        <v>30</v>
      </c>
      <c r="V3945">
        <f>D3945*VLOOKUP(H3945,CURR,2)</f>
        <v>5000</v>
      </c>
      <c r="W3945">
        <f>E3945*VLOOKUP(H3945,CURR,2)</f>
        <v>1782</v>
      </c>
      <c r="X3945" s="11">
        <f t="shared" si="371"/>
        <v>0.35639999999999999</v>
      </c>
    </row>
    <row r="3946" spans="1:2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 t="e">
        <f t="shared" si="367"/>
        <v>#DIV/0!</v>
      </c>
      <c r="Q3946" t="s">
        <v>8320</v>
      </c>
      <c r="R3946" t="s">
        <v>8321</v>
      </c>
      <c r="S3946" s="10">
        <f t="shared" si="368"/>
        <v>42213.454571759255</v>
      </c>
      <c r="T3946" s="10">
        <f t="shared" si="369"/>
        <v>42243.454571759255</v>
      </c>
      <c r="U3946" s="9">
        <f t="shared" si="370"/>
        <v>30</v>
      </c>
      <c r="V3946">
        <f>D3946*VLOOKUP(H3946,CURR,2)</f>
        <v>5000</v>
      </c>
      <c r="W3946">
        <f>E3946*VLOOKUP(H3946,CURR,2)</f>
        <v>0</v>
      </c>
      <c r="X3946" s="11">
        <f t="shared" si="371"/>
        <v>0</v>
      </c>
    </row>
    <row r="3947" spans="1:2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9">
        <f t="shared" si="367"/>
        <v>5</v>
      </c>
      <c r="Q3947" t="s">
        <v>8320</v>
      </c>
      <c r="R3947" t="s">
        <v>8321</v>
      </c>
      <c r="S3947" s="10">
        <f t="shared" si="368"/>
        <v>42109.593379629623</v>
      </c>
      <c r="T3947" s="10">
        <f t="shared" si="369"/>
        <v>42139.593379629623</v>
      </c>
      <c r="U3947" s="9">
        <f t="shared" si="370"/>
        <v>30</v>
      </c>
      <c r="V3947">
        <f>D3947*VLOOKUP(H3947,CURR,2)</f>
        <v>2000</v>
      </c>
      <c r="W3947">
        <f>E3947*VLOOKUP(H3947,CURR,2)</f>
        <v>5</v>
      </c>
      <c r="X3947" s="11">
        <f t="shared" si="371"/>
        <v>2.5000000000000001E-3</v>
      </c>
    </row>
    <row r="3948" spans="1:2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9">
        <f t="shared" si="367"/>
        <v>39</v>
      </c>
      <c r="Q3948" t="s">
        <v>8320</v>
      </c>
      <c r="R3948" t="s">
        <v>8321</v>
      </c>
      <c r="S3948" s="10">
        <f t="shared" si="368"/>
        <v>42031.625254629624</v>
      </c>
      <c r="T3948" s="10">
        <f t="shared" si="369"/>
        <v>42063.124999999993</v>
      </c>
      <c r="U3948" s="9">
        <f t="shared" si="370"/>
        <v>31</v>
      </c>
      <c r="V3948">
        <f>D3948*VLOOKUP(H3948,CURR,2)</f>
        <v>6000</v>
      </c>
      <c r="W3948">
        <f>E3948*VLOOKUP(H3948,CURR,2)</f>
        <v>195</v>
      </c>
      <c r="X3948" s="11">
        <f t="shared" si="371"/>
        <v>3.2500000000000001E-2</v>
      </c>
    </row>
    <row r="3949" spans="1:2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9">
        <f t="shared" si="367"/>
        <v>50.5</v>
      </c>
      <c r="Q3949" t="s">
        <v>8320</v>
      </c>
      <c r="R3949" t="s">
        <v>8321</v>
      </c>
      <c r="S3949" s="10">
        <f t="shared" si="368"/>
        <v>42614.934537037036</v>
      </c>
      <c r="T3949" s="10">
        <f t="shared" si="369"/>
        <v>42644.934537037036</v>
      </c>
      <c r="U3949" s="9">
        <f t="shared" si="370"/>
        <v>30</v>
      </c>
      <c r="V3949">
        <f>D3949*VLOOKUP(H3949,CURR,2)</f>
        <v>3000</v>
      </c>
      <c r="W3949">
        <f>E3949*VLOOKUP(H3949,CURR,2)</f>
        <v>101</v>
      </c>
      <c r="X3949" s="11">
        <f t="shared" si="371"/>
        <v>3.3666666666666664E-2</v>
      </c>
    </row>
    <row r="3950" spans="1:2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 t="e">
        <f t="shared" si="367"/>
        <v>#DIV/0!</v>
      </c>
      <c r="Q3950" t="s">
        <v>8320</v>
      </c>
      <c r="R3950" t="s">
        <v>8321</v>
      </c>
      <c r="S3950" s="10">
        <f t="shared" si="368"/>
        <v>41829.117164351854</v>
      </c>
      <c r="T3950" s="10">
        <f t="shared" si="369"/>
        <v>41889.117164351854</v>
      </c>
      <c r="U3950" s="9">
        <f t="shared" si="370"/>
        <v>60</v>
      </c>
      <c r="V3950">
        <f>D3950*VLOOKUP(H3950,CURR,2)</f>
        <v>21600</v>
      </c>
      <c r="W3950">
        <f>E3950*VLOOKUP(H3950,CURR,2)</f>
        <v>0</v>
      </c>
      <c r="X3950" s="11">
        <f t="shared" si="371"/>
        <v>0</v>
      </c>
    </row>
    <row r="3951" spans="1:2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9">
        <f t="shared" si="367"/>
        <v>49.28125</v>
      </c>
      <c r="Q3951" t="s">
        <v>8320</v>
      </c>
      <c r="R3951" t="s">
        <v>8321</v>
      </c>
      <c r="S3951" s="10">
        <f t="shared" si="368"/>
        <v>42015.912280092591</v>
      </c>
      <c r="T3951" s="10">
        <f t="shared" si="369"/>
        <v>42045.912280092591</v>
      </c>
      <c r="U3951" s="9">
        <f t="shared" si="370"/>
        <v>30</v>
      </c>
      <c r="V3951">
        <f>D3951*VLOOKUP(H3951,CURR,2)</f>
        <v>7200</v>
      </c>
      <c r="W3951">
        <f>E3951*VLOOKUP(H3951,CURR,2)</f>
        <v>1135.44</v>
      </c>
      <c r="X3951" s="11">
        <f t="shared" si="371"/>
        <v>0.15770000000000001</v>
      </c>
    </row>
    <row r="3952" spans="1:2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9">
        <f t="shared" si="367"/>
        <v>25</v>
      </c>
      <c r="Q3952" t="s">
        <v>8320</v>
      </c>
      <c r="R3952" t="s">
        <v>8321</v>
      </c>
      <c r="S3952" s="10">
        <f t="shared" si="368"/>
        <v>42439.493981481479</v>
      </c>
      <c r="T3952" s="10">
        <f t="shared" si="369"/>
        <v>42468.565972222219</v>
      </c>
      <c r="U3952" s="9">
        <f t="shared" si="370"/>
        <v>29</v>
      </c>
      <c r="V3952">
        <f>D3952*VLOOKUP(H3952,CURR,2)</f>
        <v>4000</v>
      </c>
      <c r="W3952">
        <f>E3952*VLOOKUP(H3952,CURR,2)</f>
        <v>25</v>
      </c>
      <c r="X3952" s="11">
        <f t="shared" si="371"/>
        <v>6.2500000000000003E-3</v>
      </c>
    </row>
    <row r="3953" spans="1:2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9">
        <f t="shared" si="367"/>
        <v>1</v>
      </c>
      <c r="Q3953" t="s">
        <v>8320</v>
      </c>
      <c r="R3953" t="s">
        <v>8321</v>
      </c>
      <c r="S3953" s="10">
        <f t="shared" si="368"/>
        <v>42433.617384259262</v>
      </c>
      <c r="T3953" s="10">
        <f t="shared" si="369"/>
        <v>42493.57571759259</v>
      </c>
      <c r="U3953" s="9">
        <f t="shared" si="370"/>
        <v>59</v>
      </c>
      <c r="V3953">
        <f>D3953*VLOOKUP(H3953,CURR,2)</f>
        <v>225999.99999999997</v>
      </c>
      <c r="W3953">
        <f>E3953*VLOOKUP(H3953,CURR,2)</f>
        <v>1.1299999999999999</v>
      </c>
      <c r="X3953" s="11">
        <f t="shared" si="371"/>
        <v>5.0000000000000004E-6</v>
      </c>
    </row>
    <row r="3954" spans="1:2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9">
        <f t="shared" si="367"/>
        <v>25</v>
      </c>
      <c r="Q3954" t="s">
        <v>8320</v>
      </c>
      <c r="R3954" t="s">
        <v>8321</v>
      </c>
      <c r="S3954" s="10">
        <f t="shared" si="368"/>
        <v>42243.582060185181</v>
      </c>
      <c r="T3954" s="10">
        <f t="shared" si="369"/>
        <v>42303.582060185181</v>
      </c>
      <c r="U3954" s="9">
        <f t="shared" si="370"/>
        <v>60</v>
      </c>
      <c r="V3954">
        <f>D3954*VLOOKUP(H3954,CURR,2)</f>
        <v>26000</v>
      </c>
      <c r="W3954">
        <f>E3954*VLOOKUP(H3954,CURR,2)</f>
        <v>25</v>
      </c>
      <c r="X3954" s="11">
        <f t="shared" si="371"/>
        <v>9.6153846153846159E-4</v>
      </c>
    </row>
    <row r="3955" spans="1:2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 t="e">
        <f t="shared" si="367"/>
        <v>#DIV/0!</v>
      </c>
      <c r="Q3955" t="s">
        <v>8320</v>
      </c>
      <c r="R3955" t="s">
        <v>8321</v>
      </c>
      <c r="S3955" s="10">
        <f t="shared" si="368"/>
        <v>42549.840115740742</v>
      </c>
      <c r="T3955" s="10">
        <f t="shared" si="369"/>
        <v>42580.770138888889</v>
      </c>
      <c r="U3955" s="9">
        <f t="shared" si="370"/>
        <v>30</v>
      </c>
      <c r="V3955">
        <f>D3955*VLOOKUP(H3955,CURR,2)</f>
        <v>17600</v>
      </c>
      <c r="W3955">
        <f>E3955*VLOOKUP(H3955,CURR,2)</f>
        <v>0</v>
      </c>
      <c r="X3955" s="11">
        <f t="shared" si="371"/>
        <v>0</v>
      </c>
    </row>
    <row r="3956" spans="1:2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 t="e">
        <f t="shared" si="367"/>
        <v>#DIV/0!</v>
      </c>
      <c r="Q3956" t="s">
        <v>8320</v>
      </c>
      <c r="R3956" t="s">
        <v>8321</v>
      </c>
      <c r="S3956" s="10">
        <f t="shared" si="368"/>
        <v>41774.442870370367</v>
      </c>
      <c r="T3956" s="10">
        <f t="shared" si="369"/>
        <v>41834.442870370367</v>
      </c>
      <c r="U3956" s="9">
        <f t="shared" si="370"/>
        <v>60</v>
      </c>
      <c r="V3956">
        <f>D3956*VLOOKUP(H3956,CURR,2)</f>
        <v>19000</v>
      </c>
      <c r="W3956">
        <f>E3956*VLOOKUP(H3956,CURR,2)</f>
        <v>0</v>
      </c>
      <c r="X3956" s="11">
        <f t="shared" si="371"/>
        <v>0</v>
      </c>
    </row>
    <row r="3957" spans="1:2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9">
        <f t="shared" si="367"/>
        <v>53.125</v>
      </c>
      <c r="Q3957" t="s">
        <v>8320</v>
      </c>
      <c r="R3957" t="s">
        <v>8321</v>
      </c>
      <c r="S3957" s="10">
        <f t="shared" si="368"/>
        <v>42306.640520833331</v>
      </c>
      <c r="T3957" s="10">
        <f t="shared" si="369"/>
        <v>42336.682187499995</v>
      </c>
      <c r="U3957" s="9">
        <f t="shared" si="370"/>
        <v>30</v>
      </c>
      <c r="V3957">
        <f>D3957*VLOOKUP(H3957,CURR,2)</f>
        <v>1750</v>
      </c>
      <c r="W3957">
        <f>E3957*VLOOKUP(H3957,CURR,2)</f>
        <v>425</v>
      </c>
      <c r="X3957" s="11">
        <f t="shared" si="371"/>
        <v>0.24285714285714285</v>
      </c>
    </row>
    <row r="3958" spans="1:2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 t="e">
        <f t="shared" si="367"/>
        <v>#DIV/0!</v>
      </c>
      <c r="Q3958" t="s">
        <v>8320</v>
      </c>
      <c r="R3958" t="s">
        <v>8321</v>
      </c>
      <c r="S3958" s="10">
        <f t="shared" si="368"/>
        <v>42457.723692129628</v>
      </c>
      <c r="T3958" s="10">
        <f t="shared" si="369"/>
        <v>42484.805555555555</v>
      </c>
      <c r="U3958" s="9">
        <f t="shared" si="370"/>
        <v>27</v>
      </c>
      <c r="V3958">
        <f>D3958*VLOOKUP(H3958,CURR,2)</f>
        <v>5500</v>
      </c>
      <c r="W3958">
        <f>E3958*VLOOKUP(H3958,CURR,2)</f>
        <v>0</v>
      </c>
      <c r="X3958" s="11">
        <f t="shared" si="371"/>
        <v>0</v>
      </c>
    </row>
    <row r="3959" spans="1:2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9">
        <f t="shared" si="367"/>
        <v>7</v>
      </c>
      <c r="Q3959" t="s">
        <v>8320</v>
      </c>
      <c r="R3959" t="s">
        <v>8321</v>
      </c>
      <c r="S3959" s="10">
        <f t="shared" si="368"/>
        <v>42513.76798611111</v>
      </c>
      <c r="T3959" s="10">
        <f t="shared" si="369"/>
        <v>42559.76798611111</v>
      </c>
      <c r="U3959" s="9">
        <f t="shared" si="370"/>
        <v>46</v>
      </c>
      <c r="V3959">
        <f>D3959*VLOOKUP(H3959,CURR,2)</f>
        <v>28000</v>
      </c>
      <c r="W3959">
        <f>E3959*VLOOKUP(H3959,CURR,2)</f>
        <v>7</v>
      </c>
      <c r="X3959" s="11">
        <f t="shared" si="371"/>
        <v>2.5000000000000001E-4</v>
      </c>
    </row>
    <row r="3960" spans="1:2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9">
        <f t="shared" si="367"/>
        <v>40.0625</v>
      </c>
      <c r="Q3960" t="s">
        <v>8320</v>
      </c>
      <c r="R3960" t="s">
        <v>8321</v>
      </c>
      <c r="S3960" s="10">
        <f t="shared" si="368"/>
        <v>41816.742037037031</v>
      </c>
      <c r="T3960" s="10">
        <f t="shared" si="369"/>
        <v>41853.375</v>
      </c>
      <c r="U3960" s="9">
        <f t="shared" si="370"/>
        <v>36</v>
      </c>
      <c r="V3960">
        <f>D3960*VLOOKUP(H3960,CURR,2)</f>
        <v>2000</v>
      </c>
      <c r="W3960">
        <f>E3960*VLOOKUP(H3960,CURR,2)</f>
        <v>641</v>
      </c>
      <c r="X3960" s="11">
        <f t="shared" si="371"/>
        <v>0.32050000000000001</v>
      </c>
    </row>
    <row r="3961" spans="1:2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9">
        <f t="shared" si="367"/>
        <v>24.333333333333332</v>
      </c>
      <c r="Q3961" t="s">
        <v>8320</v>
      </c>
      <c r="R3961" t="s">
        <v>8321</v>
      </c>
      <c r="S3961" s="10">
        <f t="shared" si="368"/>
        <v>41880.580509259256</v>
      </c>
      <c r="T3961" s="10">
        <f t="shared" si="369"/>
        <v>41910.580509259256</v>
      </c>
      <c r="U3961" s="9">
        <f t="shared" si="370"/>
        <v>30</v>
      </c>
      <c r="V3961">
        <f>D3961*VLOOKUP(H3961,CURR,2)</f>
        <v>1200</v>
      </c>
      <c r="W3961">
        <f>E3961*VLOOKUP(H3961,CURR,2)</f>
        <v>292</v>
      </c>
      <c r="X3961" s="11">
        <f t="shared" si="371"/>
        <v>0.24333333333333335</v>
      </c>
    </row>
    <row r="3962" spans="1:2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9">
        <f t="shared" si="367"/>
        <v>11.25</v>
      </c>
      <c r="Q3962" t="s">
        <v>8320</v>
      </c>
      <c r="R3962" t="s">
        <v>8321</v>
      </c>
      <c r="S3962" s="10">
        <f t="shared" si="368"/>
        <v>42342.63722222222</v>
      </c>
      <c r="T3962" s="10">
        <f t="shared" si="369"/>
        <v>42372.63722222222</v>
      </c>
      <c r="U3962" s="9">
        <f t="shared" si="370"/>
        <v>30</v>
      </c>
      <c r="V3962">
        <f>D3962*VLOOKUP(H3962,CURR,2)</f>
        <v>3000</v>
      </c>
      <c r="W3962">
        <f>E3962*VLOOKUP(H3962,CURR,2)</f>
        <v>45</v>
      </c>
      <c r="X3962" s="11">
        <f t="shared" si="371"/>
        <v>1.4999999999999999E-2</v>
      </c>
    </row>
    <row r="3963" spans="1:2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9">
        <f t="shared" si="367"/>
        <v>10.5</v>
      </c>
      <c r="Q3963" t="s">
        <v>8320</v>
      </c>
      <c r="R3963" t="s">
        <v>8321</v>
      </c>
      <c r="S3963" s="10">
        <f t="shared" si="368"/>
        <v>41745.682986111111</v>
      </c>
      <c r="T3963" s="10">
        <f t="shared" si="369"/>
        <v>41767.682986111111</v>
      </c>
      <c r="U3963" s="9">
        <f t="shared" si="370"/>
        <v>22</v>
      </c>
      <c r="V3963">
        <f>D3963*VLOOKUP(H3963,CURR,2)</f>
        <v>6400</v>
      </c>
      <c r="W3963">
        <f>E3963*VLOOKUP(H3963,CURR,2)</f>
        <v>26.88</v>
      </c>
      <c r="X3963" s="11">
        <f t="shared" si="371"/>
        <v>4.1999999999999997E-3</v>
      </c>
    </row>
    <row r="3964" spans="1:2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9">
        <f t="shared" si="367"/>
        <v>15</v>
      </c>
      <c r="Q3964" t="s">
        <v>8320</v>
      </c>
      <c r="R3964" t="s">
        <v>8321</v>
      </c>
      <c r="S3964" s="10">
        <f t="shared" si="368"/>
        <v>42311.413124999999</v>
      </c>
      <c r="T3964" s="10">
        <f t="shared" si="369"/>
        <v>42336.413124999999</v>
      </c>
      <c r="U3964" s="9">
        <f t="shared" si="370"/>
        <v>25</v>
      </c>
      <c r="V3964">
        <f>D3964*VLOOKUP(H3964,CURR,2)</f>
        <v>1792</v>
      </c>
      <c r="W3964">
        <f>E3964*VLOOKUP(H3964,CURR,2)</f>
        <v>57.6</v>
      </c>
      <c r="X3964" s="11">
        <f t="shared" si="371"/>
        <v>3.2142857142857147E-2</v>
      </c>
    </row>
    <row r="3965" spans="1:2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 t="e">
        <f t="shared" si="367"/>
        <v>#DIV/0!</v>
      </c>
      <c r="Q3965" t="s">
        <v>8320</v>
      </c>
      <c r="R3965" t="s">
        <v>8321</v>
      </c>
      <c r="S3965" s="10">
        <f t="shared" si="368"/>
        <v>42295.945798611108</v>
      </c>
      <c r="T3965" s="10">
        <f t="shared" si="369"/>
        <v>42325.987465277773</v>
      </c>
      <c r="U3965" s="9">
        <f t="shared" si="370"/>
        <v>30</v>
      </c>
      <c r="V3965">
        <f>D3965*VLOOKUP(H3965,CURR,2)</f>
        <v>7600</v>
      </c>
      <c r="W3965">
        <f>E3965*VLOOKUP(H3965,CURR,2)</f>
        <v>0</v>
      </c>
      <c r="X3965" s="11">
        <f t="shared" si="371"/>
        <v>0</v>
      </c>
    </row>
    <row r="3966" spans="1:2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9">
        <f t="shared" si="367"/>
        <v>42</v>
      </c>
      <c r="Q3966" t="s">
        <v>8320</v>
      </c>
      <c r="R3966" t="s">
        <v>8321</v>
      </c>
      <c r="S3966" s="10">
        <f t="shared" si="368"/>
        <v>42053.513726851852</v>
      </c>
      <c r="T3966" s="10">
        <f t="shared" si="369"/>
        <v>42113.47206018518</v>
      </c>
      <c r="U3966" s="9">
        <f t="shared" si="370"/>
        <v>59</v>
      </c>
      <c r="V3966">
        <f>D3966*VLOOKUP(H3966,CURR,2)</f>
        <v>2000</v>
      </c>
      <c r="W3966">
        <f>E3966*VLOOKUP(H3966,CURR,2)</f>
        <v>126</v>
      </c>
      <c r="X3966" s="11">
        <f t="shared" si="371"/>
        <v>6.3E-2</v>
      </c>
    </row>
    <row r="3967" spans="1:2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9">
        <f t="shared" si="367"/>
        <v>71.25</v>
      </c>
      <c r="Q3967" t="s">
        <v>8320</v>
      </c>
      <c r="R3967" t="s">
        <v>8321</v>
      </c>
      <c r="S3967" s="10">
        <f t="shared" si="368"/>
        <v>42414.027546296296</v>
      </c>
      <c r="T3967" s="10">
        <f t="shared" si="369"/>
        <v>42473.985879629625</v>
      </c>
      <c r="U3967" s="9">
        <f t="shared" si="370"/>
        <v>59</v>
      </c>
      <c r="V3967">
        <f>D3967*VLOOKUP(H3967,CURR,2)</f>
        <v>2000</v>
      </c>
      <c r="W3967">
        <f>E3967*VLOOKUP(H3967,CURR,2)</f>
        <v>285</v>
      </c>
      <c r="X3967" s="11">
        <f t="shared" si="371"/>
        <v>0.14249999999999999</v>
      </c>
    </row>
    <row r="3968" spans="1:2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9">
        <f t="shared" si="367"/>
        <v>22.5</v>
      </c>
      <c r="Q3968" t="s">
        <v>8320</v>
      </c>
      <c r="R3968" t="s">
        <v>8321</v>
      </c>
      <c r="S3968" s="10">
        <f t="shared" si="368"/>
        <v>41801.503217592588</v>
      </c>
      <c r="T3968" s="10">
        <f t="shared" si="369"/>
        <v>41843.915972222218</v>
      </c>
      <c r="U3968" s="9">
        <f t="shared" si="370"/>
        <v>42</v>
      </c>
      <c r="V3968">
        <f>D3968*VLOOKUP(H3968,CURR,2)</f>
        <v>7500</v>
      </c>
      <c r="W3968">
        <f>E3968*VLOOKUP(H3968,CURR,2)</f>
        <v>45</v>
      </c>
      <c r="X3968" s="11">
        <f t="shared" si="371"/>
        <v>6.0000000000000001E-3</v>
      </c>
    </row>
    <row r="3969" spans="1:2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9">
        <f t="shared" si="367"/>
        <v>41</v>
      </c>
      <c r="Q3969" t="s">
        <v>8320</v>
      </c>
      <c r="R3969" t="s">
        <v>8321</v>
      </c>
      <c r="S3969" s="10">
        <f t="shared" si="368"/>
        <v>42770.082256944443</v>
      </c>
      <c r="T3969" s="10">
        <f t="shared" si="369"/>
        <v>42800.082256944443</v>
      </c>
      <c r="U3969" s="9">
        <f t="shared" si="370"/>
        <v>30</v>
      </c>
      <c r="V3969">
        <f>D3969*VLOOKUP(H3969,CURR,2)</f>
        <v>1700</v>
      </c>
      <c r="W3969">
        <f>E3969*VLOOKUP(H3969,CURR,2)</f>
        <v>410</v>
      </c>
      <c r="X3969" s="11">
        <f t="shared" si="371"/>
        <v>0.2411764705882353</v>
      </c>
    </row>
    <row r="3970" spans="1:2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9">
        <f t="shared" si="367"/>
        <v>47.909090909090907</v>
      </c>
      <c r="Q3970" t="s">
        <v>8320</v>
      </c>
      <c r="R3970" t="s">
        <v>8321</v>
      </c>
      <c r="S3970" s="10">
        <f t="shared" si="368"/>
        <v>42452.60732638889</v>
      </c>
      <c r="T3970" s="10">
        <f t="shared" si="369"/>
        <v>42512.60732638889</v>
      </c>
      <c r="U3970" s="9">
        <f t="shared" si="370"/>
        <v>60</v>
      </c>
      <c r="V3970">
        <f>D3970*VLOOKUP(H3970,CURR,2)</f>
        <v>5000</v>
      </c>
      <c r="W3970">
        <f>E3970*VLOOKUP(H3970,CURR,2)</f>
        <v>527</v>
      </c>
      <c r="X3970" s="11">
        <f t="shared" si="371"/>
        <v>0.10539999999999999</v>
      </c>
    </row>
    <row r="3971" spans="1:2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E3971/D3971*100</f>
        <v>7.4690265486725664</v>
      </c>
      <c r="P3971" s="9">
        <f t="shared" ref="P3971:P4034" si="373">E3971/L3971</f>
        <v>35.166666666666664</v>
      </c>
      <c r="Q3971" t="s">
        <v>8320</v>
      </c>
      <c r="R3971" t="s">
        <v>8321</v>
      </c>
      <c r="S3971" s="10">
        <f t="shared" ref="S3971:S4034" si="374">(J3971/86400)+25569+(-5/24)</f>
        <v>42601.646365740737</v>
      </c>
      <c r="T3971" s="10">
        <f t="shared" ref="T3971:T4034" si="375">(I3971/86400)+25569+(-5/24)</f>
        <v>42610.954861111109</v>
      </c>
      <c r="U3971" s="9">
        <f t="shared" ref="U3971:U4034" si="376">INT(T3971-S3971)</f>
        <v>9</v>
      </c>
      <c r="V3971">
        <f>D3971*VLOOKUP(H3971,CURR,2)</f>
        <v>2825</v>
      </c>
      <c r="W3971">
        <f>E3971*VLOOKUP(H3971,CURR,2)</f>
        <v>211</v>
      </c>
      <c r="X3971" s="11">
        <f t="shared" ref="X3971:X4034" si="377">W3971/V3971</f>
        <v>7.4690265486725665E-2</v>
      </c>
    </row>
    <row r="3972" spans="1:2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9">
        <f t="shared" si="373"/>
        <v>5.5</v>
      </c>
      <c r="Q3972" t="s">
        <v>8320</v>
      </c>
      <c r="R3972" t="s">
        <v>8321</v>
      </c>
      <c r="S3972" s="10">
        <f t="shared" si="374"/>
        <v>42447.655219907407</v>
      </c>
      <c r="T3972" s="10">
        <f t="shared" si="375"/>
        <v>42477.655219907407</v>
      </c>
      <c r="U3972" s="9">
        <f t="shared" si="376"/>
        <v>30</v>
      </c>
      <c r="V3972">
        <f>D3972*VLOOKUP(H3972,CURR,2)</f>
        <v>15000</v>
      </c>
      <c r="W3972">
        <f>E3972*VLOOKUP(H3972,CURR,2)</f>
        <v>11</v>
      </c>
      <c r="X3972" s="11">
        <f t="shared" si="377"/>
        <v>7.3333333333333334E-4</v>
      </c>
    </row>
    <row r="3973" spans="1:2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9">
        <f t="shared" si="373"/>
        <v>22.666666666666668</v>
      </c>
      <c r="Q3973" t="s">
        <v>8320</v>
      </c>
      <c r="R3973" t="s">
        <v>8321</v>
      </c>
      <c r="S3973" s="10">
        <f t="shared" si="374"/>
        <v>41811.327847222223</v>
      </c>
      <c r="T3973" s="10">
        <f t="shared" si="375"/>
        <v>41841.327847222223</v>
      </c>
      <c r="U3973" s="9">
        <f t="shared" si="376"/>
        <v>30</v>
      </c>
      <c r="V3973">
        <f>D3973*VLOOKUP(H3973,CURR,2)</f>
        <v>14000</v>
      </c>
      <c r="W3973">
        <f>E3973*VLOOKUP(H3973,CURR,2)</f>
        <v>136</v>
      </c>
      <c r="X3973" s="11">
        <f t="shared" si="377"/>
        <v>9.7142857142857135E-3</v>
      </c>
    </row>
    <row r="3974" spans="1:2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9">
        <f t="shared" si="373"/>
        <v>26.375</v>
      </c>
      <c r="Q3974" t="s">
        <v>8320</v>
      </c>
      <c r="R3974" t="s">
        <v>8321</v>
      </c>
      <c r="S3974" s="10">
        <f t="shared" si="374"/>
        <v>41980.859189814808</v>
      </c>
      <c r="T3974" s="10">
        <f t="shared" si="375"/>
        <v>42040.859189814808</v>
      </c>
      <c r="U3974" s="9">
        <f t="shared" si="376"/>
        <v>60</v>
      </c>
      <c r="V3974">
        <f>D3974*VLOOKUP(H3974,CURR,2)</f>
        <v>1000</v>
      </c>
      <c r="W3974">
        <f>E3974*VLOOKUP(H3974,CURR,2)</f>
        <v>211</v>
      </c>
      <c r="X3974" s="11">
        <f t="shared" si="377"/>
        <v>0.21099999999999999</v>
      </c>
    </row>
    <row r="3975" spans="1:2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9">
        <f t="shared" si="373"/>
        <v>105.54054054054055</v>
      </c>
      <c r="Q3975" t="s">
        <v>8320</v>
      </c>
      <c r="R3975" t="s">
        <v>8321</v>
      </c>
      <c r="S3975" s="10">
        <f t="shared" si="374"/>
        <v>42469.475810185184</v>
      </c>
      <c r="T3975" s="10">
        <f t="shared" si="375"/>
        <v>42498.958333333336</v>
      </c>
      <c r="U3975" s="9">
        <f t="shared" si="376"/>
        <v>29</v>
      </c>
      <c r="V3975">
        <f>D3975*VLOOKUP(H3975,CURR,2)</f>
        <v>5000</v>
      </c>
      <c r="W3975">
        <f>E3975*VLOOKUP(H3975,CURR,2)</f>
        <v>3905</v>
      </c>
      <c r="X3975" s="11">
        <f t="shared" si="377"/>
        <v>0.78100000000000003</v>
      </c>
    </row>
    <row r="3976" spans="1:2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9">
        <f t="shared" si="373"/>
        <v>29.09090909090909</v>
      </c>
      <c r="Q3976" t="s">
        <v>8320</v>
      </c>
      <c r="R3976" t="s">
        <v>8321</v>
      </c>
      <c r="S3976" s="10">
        <f t="shared" si="374"/>
        <v>42493.338518518511</v>
      </c>
      <c r="T3976" s="10">
        <f t="shared" si="375"/>
        <v>42523.338518518511</v>
      </c>
      <c r="U3976" s="9">
        <f t="shared" si="376"/>
        <v>30</v>
      </c>
      <c r="V3976">
        <f>D3976*VLOOKUP(H3976,CURR,2)</f>
        <v>1280</v>
      </c>
      <c r="W3976">
        <f>E3976*VLOOKUP(H3976,CURR,2)</f>
        <v>409.6</v>
      </c>
      <c r="X3976" s="11">
        <f t="shared" si="377"/>
        <v>0.32</v>
      </c>
    </row>
    <row r="3977" spans="1:2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 t="e">
        <f t="shared" si="373"/>
        <v>#DIV/0!</v>
      </c>
      <c r="Q3977" t="s">
        <v>8320</v>
      </c>
      <c r="R3977" t="s">
        <v>8321</v>
      </c>
      <c r="S3977" s="10">
        <f t="shared" si="374"/>
        <v>42534.658541666664</v>
      </c>
      <c r="T3977" s="10">
        <f t="shared" si="375"/>
        <v>42564.658541666664</v>
      </c>
      <c r="U3977" s="9">
        <f t="shared" si="376"/>
        <v>30</v>
      </c>
      <c r="V3977">
        <f>D3977*VLOOKUP(H3977,CURR,2)</f>
        <v>678</v>
      </c>
      <c r="W3977">
        <f>E3977*VLOOKUP(H3977,CURR,2)</f>
        <v>0</v>
      </c>
      <c r="X3977" s="11">
        <f t="shared" si="377"/>
        <v>0</v>
      </c>
    </row>
    <row r="3978" spans="1:2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9">
        <f t="shared" si="373"/>
        <v>62</v>
      </c>
      <c r="Q3978" t="s">
        <v>8320</v>
      </c>
      <c r="R3978" t="s">
        <v>8321</v>
      </c>
      <c r="S3978" s="10">
        <f t="shared" si="374"/>
        <v>41830.650011574071</v>
      </c>
      <c r="T3978" s="10">
        <f t="shared" si="375"/>
        <v>41852.083333333328</v>
      </c>
      <c r="U3978" s="9">
        <f t="shared" si="376"/>
        <v>21</v>
      </c>
      <c r="V3978">
        <f>D3978*VLOOKUP(H3978,CURR,2)</f>
        <v>1300</v>
      </c>
      <c r="W3978">
        <f>E3978*VLOOKUP(H3978,CURR,2)</f>
        <v>620</v>
      </c>
      <c r="X3978" s="11">
        <f t="shared" si="377"/>
        <v>0.47692307692307695</v>
      </c>
    </row>
    <row r="3979" spans="1:2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9">
        <f t="shared" si="373"/>
        <v>217.5</v>
      </c>
      <c r="Q3979" t="s">
        <v>8320</v>
      </c>
      <c r="R3979" t="s">
        <v>8321</v>
      </c>
      <c r="S3979" s="10">
        <f t="shared" si="374"/>
        <v>42543.580231481479</v>
      </c>
      <c r="T3979" s="10">
        <f t="shared" si="375"/>
        <v>42573.580231481479</v>
      </c>
      <c r="U3979" s="9">
        <f t="shared" si="376"/>
        <v>30</v>
      </c>
      <c r="V3979">
        <f>D3979*VLOOKUP(H3979,CURR,2)</f>
        <v>90000</v>
      </c>
      <c r="W3979">
        <f>E3979*VLOOKUP(H3979,CURR,2)</f>
        <v>1305</v>
      </c>
      <c r="X3979" s="11">
        <f t="shared" si="377"/>
        <v>1.4500000000000001E-2</v>
      </c>
    </row>
    <row r="3980" spans="1:2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9">
        <f t="shared" si="373"/>
        <v>26.75</v>
      </c>
      <c r="Q3980" t="s">
        <v>8320</v>
      </c>
      <c r="R3980" t="s">
        <v>8321</v>
      </c>
      <c r="S3980" s="10">
        <f t="shared" si="374"/>
        <v>41975.434641203705</v>
      </c>
      <c r="T3980" s="10">
        <f t="shared" si="375"/>
        <v>42035.434641203705</v>
      </c>
      <c r="U3980" s="9">
        <f t="shared" si="376"/>
        <v>60</v>
      </c>
      <c r="V3980">
        <f>D3980*VLOOKUP(H3980,CURR,2)</f>
        <v>2000</v>
      </c>
      <c r="W3980">
        <f>E3980*VLOOKUP(H3980,CURR,2)</f>
        <v>214</v>
      </c>
      <c r="X3980" s="11">
        <f t="shared" si="377"/>
        <v>0.107</v>
      </c>
    </row>
    <row r="3981" spans="1:2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9">
        <f t="shared" si="373"/>
        <v>18.333333333333332</v>
      </c>
      <c r="Q3981" t="s">
        <v>8320</v>
      </c>
      <c r="R3981" t="s">
        <v>8321</v>
      </c>
      <c r="S3981" s="10">
        <f t="shared" si="374"/>
        <v>42069.695104166669</v>
      </c>
      <c r="T3981" s="10">
        <f t="shared" si="375"/>
        <v>42092.624999999993</v>
      </c>
      <c r="U3981" s="9">
        <f t="shared" si="376"/>
        <v>22</v>
      </c>
      <c r="V3981">
        <f>D3981*VLOOKUP(H3981,CURR,2)</f>
        <v>7680</v>
      </c>
      <c r="W3981">
        <f>E3981*VLOOKUP(H3981,CURR,2)</f>
        <v>140.80000000000001</v>
      </c>
      <c r="X3981" s="11">
        <f t="shared" si="377"/>
        <v>1.8333333333333333E-2</v>
      </c>
    </row>
    <row r="3982" spans="1:2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9">
        <f t="shared" si="373"/>
        <v>64.285714285714292</v>
      </c>
      <c r="Q3982" t="s">
        <v>8320</v>
      </c>
      <c r="R3982" t="s">
        <v>8321</v>
      </c>
      <c r="S3982" s="10">
        <f t="shared" si="374"/>
        <v>41795.390590277777</v>
      </c>
      <c r="T3982" s="10">
        <f t="shared" si="375"/>
        <v>41825.390590277777</v>
      </c>
      <c r="U3982" s="9">
        <f t="shared" si="376"/>
        <v>30</v>
      </c>
      <c r="V3982">
        <f>D3982*VLOOKUP(H3982,CURR,2)</f>
        <v>2500</v>
      </c>
      <c r="W3982">
        <f>E3982*VLOOKUP(H3982,CURR,2)</f>
        <v>450</v>
      </c>
      <c r="X3982" s="11">
        <f t="shared" si="377"/>
        <v>0.18</v>
      </c>
    </row>
    <row r="3983" spans="1:2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9">
        <f t="shared" si="373"/>
        <v>175</v>
      </c>
      <c r="Q3983" t="s">
        <v>8320</v>
      </c>
      <c r="R3983" t="s">
        <v>8321</v>
      </c>
      <c r="S3983" s="10">
        <f t="shared" si="374"/>
        <v>42507.971631944441</v>
      </c>
      <c r="T3983" s="10">
        <f t="shared" si="375"/>
        <v>42567.971631944441</v>
      </c>
      <c r="U3983" s="9">
        <f t="shared" si="376"/>
        <v>60</v>
      </c>
      <c r="V3983">
        <f>D3983*VLOOKUP(H3983,CURR,2)</f>
        <v>30000</v>
      </c>
      <c r="W3983">
        <f>E3983*VLOOKUP(H3983,CURR,2)</f>
        <v>1225</v>
      </c>
      <c r="X3983" s="11">
        <f t="shared" si="377"/>
        <v>4.0833333333333333E-2</v>
      </c>
    </row>
    <row r="3984" spans="1:2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9">
        <f t="shared" si="373"/>
        <v>34</v>
      </c>
      <c r="Q3984" t="s">
        <v>8320</v>
      </c>
      <c r="R3984" t="s">
        <v>8321</v>
      </c>
      <c r="S3984" s="10">
        <f t="shared" si="374"/>
        <v>42132.601620370369</v>
      </c>
      <c r="T3984" s="10">
        <f t="shared" si="375"/>
        <v>42192.601620370369</v>
      </c>
      <c r="U3984" s="9">
        <f t="shared" si="376"/>
        <v>60</v>
      </c>
      <c r="V3984">
        <f>D3984*VLOOKUP(H3984,CURR,2)</f>
        <v>1088</v>
      </c>
      <c r="W3984">
        <f>E3984*VLOOKUP(H3984,CURR,2)</f>
        <v>217.6</v>
      </c>
      <c r="X3984" s="11">
        <f t="shared" si="377"/>
        <v>0.19999999999999998</v>
      </c>
    </row>
    <row r="3985" spans="1:2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9">
        <f t="shared" si="373"/>
        <v>84.282608695652172</v>
      </c>
      <c r="Q3985" t="s">
        <v>8320</v>
      </c>
      <c r="R3985" t="s">
        <v>8321</v>
      </c>
      <c r="S3985" s="10">
        <f t="shared" si="374"/>
        <v>41747.661527777775</v>
      </c>
      <c r="T3985" s="10">
        <f t="shared" si="375"/>
        <v>41779.082638888889</v>
      </c>
      <c r="U3985" s="9">
        <f t="shared" si="376"/>
        <v>31</v>
      </c>
      <c r="V3985">
        <f>D3985*VLOOKUP(H3985,CURR,2)</f>
        <v>11140</v>
      </c>
      <c r="W3985">
        <f>E3985*VLOOKUP(H3985,CURR,2)</f>
        <v>3877</v>
      </c>
      <c r="X3985" s="11">
        <f t="shared" si="377"/>
        <v>0.34802513464991025</v>
      </c>
    </row>
    <row r="3986" spans="1:2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9">
        <f t="shared" si="373"/>
        <v>9.5</v>
      </c>
      <c r="Q3986" t="s">
        <v>8320</v>
      </c>
      <c r="R3986" t="s">
        <v>8321</v>
      </c>
      <c r="S3986" s="10">
        <f t="shared" si="374"/>
        <v>41920.75513888889</v>
      </c>
      <c r="T3986" s="10">
        <f t="shared" si="375"/>
        <v>41950.791666666664</v>
      </c>
      <c r="U3986" s="9">
        <f t="shared" si="376"/>
        <v>30</v>
      </c>
      <c r="V3986">
        <f>D3986*VLOOKUP(H3986,CURR,2)</f>
        <v>1920</v>
      </c>
      <c r="W3986">
        <f>E3986*VLOOKUP(H3986,CURR,2)</f>
        <v>121.60000000000001</v>
      </c>
      <c r="X3986" s="11">
        <f t="shared" si="377"/>
        <v>6.3333333333333339E-2</v>
      </c>
    </row>
    <row r="3987" spans="1:2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9">
        <f t="shared" si="373"/>
        <v>33.736842105263158</v>
      </c>
      <c r="Q3987" t="s">
        <v>8320</v>
      </c>
      <c r="R3987" t="s">
        <v>8321</v>
      </c>
      <c r="S3987" s="10">
        <f t="shared" si="374"/>
        <v>42399.499074074069</v>
      </c>
      <c r="T3987" s="10">
        <f t="shared" si="375"/>
        <v>42420.670138888883</v>
      </c>
      <c r="U3987" s="9">
        <f t="shared" si="376"/>
        <v>21</v>
      </c>
      <c r="V3987">
        <f>D3987*VLOOKUP(H3987,CURR,2)</f>
        <v>2000</v>
      </c>
      <c r="W3987">
        <f>E3987*VLOOKUP(H3987,CURR,2)</f>
        <v>641</v>
      </c>
      <c r="X3987" s="11">
        <f t="shared" si="377"/>
        <v>0.32050000000000001</v>
      </c>
    </row>
    <row r="3988" spans="1:2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9">
        <f t="shared" si="373"/>
        <v>37.53846153846154</v>
      </c>
      <c r="Q3988" t="s">
        <v>8320</v>
      </c>
      <c r="R3988" t="s">
        <v>8321</v>
      </c>
      <c r="S3988" s="10">
        <f t="shared" si="374"/>
        <v>42467.340208333328</v>
      </c>
      <c r="T3988" s="10">
        <f t="shared" si="375"/>
        <v>42496.336111111108</v>
      </c>
      <c r="U3988" s="9">
        <f t="shared" si="376"/>
        <v>28</v>
      </c>
      <c r="V3988">
        <f>D3988*VLOOKUP(H3988,CURR,2)</f>
        <v>6400</v>
      </c>
      <c r="W3988">
        <f>E3988*VLOOKUP(H3988,CURR,2)</f>
        <v>624.64</v>
      </c>
      <c r="X3988" s="11">
        <f t="shared" si="377"/>
        <v>9.7599999999999992E-2</v>
      </c>
    </row>
    <row r="3989" spans="1:2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9">
        <f t="shared" si="373"/>
        <v>11.615384615384615</v>
      </c>
      <c r="Q3989" t="s">
        <v>8320</v>
      </c>
      <c r="R3989" t="s">
        <v>8321</v>
      </c>
      <c r="S3989" s="10">
        <f t="shared" si="374"/>
        <v>41765.716319444444</v>
      </c>
      <c r="T3989" s="10">
        <f t="shared" si="375"/>
        <v>41775.716319444444</v>
      </c>
      <c r="U3989" s="9">
        <f t="shared" si="376"/>
        <v>10</v>
      </c>
      <c r="V3989">
        <f>D3989*VLOOKUP(H3989,CURR,2)</f>
        <v>512</v>
      </c>
      <c r="W3989">
        <f>E3989*VLOOKUP(H3989,CURR,2)</f>
        <v>193.28</v>
      </c>
      <c r="X3989" s="11">
        <f t="shared" si="377"/>
        <v>0.3775</v>
      </c>
    </row>
    <row r="3990" spans="1:2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9">
        <f t="shared" si="373"/>
        <v>8</v>
      </c>
      <c r="Q3990" t="s">
        <v>8320</v>
      </c>
      <c r="R3990" t="s">
        <v>8321</v>
      </c>
      <c r="S3990" s="10">
        <f t="shared" si="374"/>
        <v>42229.872835648144</v>
      </c>
      <c r="T3990" s="10">
        <f t="shared" si="375"/>
        <v>42244.872835648144</v>
      </c>
      <c r="U3990" s="9">
        <f t="shared" si="376"/>
        <v>15</v>
      </c>
      <c r="V3990">
        <f>D3990*VLOOKUP(H3990,CURR,2)</f>
        <v>1500</v>
      </c>
      <c r="W3990">
        <f>E3990*VLOOKUP(H3990,CURR,2)</f>
        <v>32</v>
      </c>
      <c r="X3990" s="11">
        <f t="shared" si="377"/>
        <v>2.1333333333333333E-2</v>
      </c>
    </row>
    <row r="3991" spans="1:2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 t="e">
        <f t="shared" si="373"/>
        <v>#DIV/0!</v>
      </c>
      <c r="Q3991" t="s">
        <v>8320</v>
      </c>
      <c r="R3991" t="s">
        <v>8321</v>
      </c>
      <c r="S3991" s="10">
        <f t="shared" si="374"/>
        <v>42286.541446759256</v>
      </c>
      <c r="T3991" s="10">
        <f t="shared" si="375"/>
        <v>42316.583113425928</v>
      </c>
      <c r="U3991" s="9">
        <f t="shared" si="376"/>
        <v>30</v>
      </c>
      <c r="V3991">
        <f>D3991*VLOOKUP(H3991,CURR,2)</f>
        <v>3000</v>
      </c>
      <c r="W3991">
        <f>E3991*VLOOKUP(H3991,CURR,2)</f>
        <v>0</v>
      </c>
      <c r="X3991" s="11">
        <f t="shared" si="377"/>
        <v>0</v>
      </c>
    </row>
    <row r="3992" spans="1:2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9">
        <f t="shared" si="373"/>
        <v>23</v>
      </c>
      <c r="Q3992" t="s">
        <v>8320</v>
      </c>
      <c r="R3992" t="s">
        <v>8321</v>
      </c>
      <c r="S3992" s="10">
        <f t="shared" si="374"/>
        <v>42401.464039351849</v>
      </c>
      <c r="T3992" s="10">
        <f t="shared" si="375"/>
        <v>42431.464039351849</v>
      </c>
      <c r="U3992" s="9">
        <f t="shared" si="376"/>
        <v>30</v>
      </c>
      <c r="V3992">
        <f>D3992*VLOOKUP(H3992,CURR,2)</f>
        <v>2112</v>
      </c>
      <c r="W3992">
        <f>E3992*VLOOKUP(H3992,CURR,2)</f>
        <v>88.320000000000007</v>
      </c>
      <c r="X3992" s="11">
        <f t="shared" si="377"/>
        <v>4.1818181818181824E-2</v>
      </c>
    </row>
    <row r="3993" spans="1:2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9">
        <f t="shared" si="373"/>
        <v>100</v>
      </c>
      <c r="Q3993" t="s">
        <v>8320</v>
      </c>
      <c r="R3993" t="s">
        <v>8321</v>
      </c>
      <c r="S3993" s="10">
        <f t="shared" si="374"/>
        <v>42125.436134259253</v>
      </c>
      <c r="T3993" s="10">
        <f t="shared" si="375"/>
        <v>42155.436134259253</v>
      </c>
      <c r="U3993" s="9">
        <f t="shared" si="376"/>
        <v>30</v>
      </c>
      <c r="V3993">
        <f>D3993*VLOOKUP(H3993,CURR,2)</f>
        <v>500</v>
      </c>
      <c r="W3993">
        <f>E3993*VLOOKUP(H3993,CURR,2)</f>
        <v>100</v>
      </c>
      <c r="X3993" s="11">
        <f t="shared" si="377"/>
        <v>0.2</v>
      </c>
    </row>
    <row r="3994" spans="1:2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9">
        <f t="shared" si="373"/>
        <v>60.111111111111114</v>
      </c>
      <c r="Q3994" t="s">
        <v>8320</v>
      </c>
      <c r="R3994" t="s">
        <v>8321</v>
      </c>
      <c r="S3994" s="10">
        <f t="shared" si="374"/>
        <v>42289.732164351844</v>
      </c>
      <c r="T3994" s="10">
        <f t="shared" si="375"/>
        <v>42349.773831018516</v>
      </c>
      <c r="U3994" s="9">
        <f t="shared" si="376"/>
        <v>60</v>
      </c>
      <c r="V3994">
        <f>D3994*VLOOKUP(H3994,CURR,2)</f>
        <v>10000</v>
      </c>
      <c r="W3994">
        <f>E3994*VLOOKUP(H3994,CURR,2)</f>
        <v>541</v>
      </c>
      <c r="X3994" s="11">
        <f t="shared" si="377"/>
        <v>5.4100000000000002E-2</v>
      </c>
    </row>
    <row r="3995" spans="1:2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9">
        <f t="shared" si="373"/>
        <v>3</v>
      </c>
      <c r="Q3995" t="s">
        <v>8320</v>
      </c>
      <c r="R3995" t="s">
        <v>8321</v>
      </c>
      <c r="S3995" s="10">
        <f t="shared" si="374"/>
        <v>42107.656388888885</v>
      </c>
      <c r="T3995" s="10">
        <f t="shared" si="375"/>
        <v>42137.656388888885</v>
      </c>
      <c r="U3995" s="9">
        <f t="shared" si="376"/>
        <v>30</v>
      </c>
      <c r="V3995">
        <f>D3995*VLOOKUP(H3995,CURR,2)</f>
        <v>50000</v>
      </c>
      <c r="W3995">
        <f>E3995*VLOOKUP(H3995,CURR,2)</f>
        <v>3</v>
      </c>
      <c r="X3995" s="11">
        <f t="shared" si="377"/>
        <v>6.0000000000000002E-5</v>
      </c>
    </row>
    <row r="3996" spans="1:2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9">
        <f t="shared" si="373"/>
        <v>5</v>
      </c>
      <c r="Q3996" t="s">
        <v>8320</v>
      </c>
      <c r="R3996" t="s">
        <v>8321</v>
      </c>
      <c r="S3996" s="10">
        <f t="shared" si="374"/>
        <v>41809.181597222218</v>
      </c>
      <c r="T3996" s="10">
        <f t="shared" si="375"/>
        <v>41839.181597222218</v>
      </c>
      <c r="U3996" s="9">
        <f t="shared" si="376"/>
        <v>30</v>
      </c>
      <c r="V3996">
        <f>D3996*VLOOKUP(H3996,CURR,2)</f>
        <v>2000</v>
      </c>
      <c r="W3996">
        <f>E3996*VLOOKUP(H3996,CURR,2)</f>
        <v>5</v>
      </c>
      <c r="X3996" s="11">
        <f t="shared" si="377"/>
        <v>2.5000000000000001E-3</v>
      </c>
    </row>
    <row r="3997" spans="1:2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9">
        <f t="shared" si="373"/>
        <v>17.5</v>
      </c>
      <c r="Q3997" t="s">
        <v>8320</v>
      </c>
      <c r="R3997" t="s">
        <v>8321</v>
      </c>
      <c r="S3997" s="10">
        <f t="shared" si="374"/>
        <v>42019.475428240738</v>
      </c>
      <c r="T3997" s="10">
        <f t="shared" si="375"/>
        <v>42049.268749999996</v>
      </c>
      <c r="U3997" s="9">
        <f t="shared" si="376"/>
        <v>29</v>
      </c>
      <c r="V3997">
        <f>D3997*VLOOKUP(H3997,CURR,2)</f>
        <v>256</v>
      </c>
      <c r="W3997">
        <f>E3997*VLOOKUP(H3997,CURR,2)</f>
        <v>89.600000000000009</v>
      </c>
      <c r="X3997" s="11">
        <f t="shared" si="377"/>
        <v>0.35000000000000003</v>
      </c>
    </row>
    <row r="3998" spans="1:2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9">
        <f t="shared" si="373"/>
        <v>29.235294117647058</v>
      </c>
      <c r="Q3998" t="s">
        <v>8320</v>
      </c>
      <c r="R3998" t="s">
        <v>8321</v>
      </c>
      <c r="S3998" s="10">
        <f t="shared" si="374"/>
        <v>41950.058611111112</v>
      </c>
      <c r="T3998" s="10">
        <f t="shared" si="375"/>
        <v>41963.461111111108</v>
      </c>
      <c r="U3998" s="9">
        <f t="shared" si="376"/>
        <v>13</v>
      </c>
      <c r="V3998">
        <f>D3998*VLOOKUP(H3998,CURR,2)</f>
        <v>3000</v>
      </c>
      <c r="W3998">
        <f>E3998*VLOOKUP(H3998,CURR,2)</f>
        <v>497</v>
      </c>
      <c r="X3998" s="11">
        <f t="shared" si="377"/>
        <v>0.16566666666666666</v>
      </c>
    </row>
    <row r="3999" spans="1:2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 t="e">
        <f t="shared" si="373"/>
        <v>#DIV/0!</v>
      </c>
      <c r="Q3999" t="s">
        <v>8320</v>
      </c>
      <c r="R3999" t="s">
        <v>8321</v>
      </c>
      <c r="S3999" s="10">
        <f t="shared" si="374"/>
        <v>42069.183113425919</v>
      </c>
      <c r="T3999" s="10">
        <f t="shared" si="375"/>
        <v>42099.141446759262</v>
      </c>
      <c r="U3999" s="9">
        <f t="shared" si="376"/>
        <v>29</v>
      </c>
      <c r="V3999">
        <f>D3999*VLOOKUP(H3999,CURR,2)</f>
        <v>3840</v>
      </c>
      <c r="W3999">
        <f>E3999*VLOOKUP(H3999,CURR,2)</f>
        <v>0</v>
      </c>
      <c r="X3999" s="11">
        <f t="shared" si="377"/>
        <v>0</v>
      </c>
    </row>
    <row r="4000" spans="1:2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9">
        <f t="shared" si="373"/>
        <v>59.583333333333336</v>
      </c>
      <c r="Q4000" t="s">
        <v>8320</v>
      </c>
      <c r="R4000" t="s">
        <v>8321</v>
      </c>
      <c r="S4000" s="10">
        <f t="shared" si="374"/>
        <v>42061.754930555551</v>
      </c>
      <c r="T4000" s="10">
        <f t="shared" si="375"/>
        <v>42091.713263888887</v>
      </c>
      <c r="U4000" s="9">
        <f t="shared" si="376"/>
        <v>29</v>
      </c>
      <c r="V4000">
        <f>D4000*VLOOKUP(H4000,CURR,2)</f>
        <v>1250</v>
      </c>
      <c r="W4000">
        <f>E4000*VLOOKUP(H4000,CURR,2)</f>
        <v>715</v>
      </c>
      <c r="X4000" s="11">
        <f t="shared" si="377"/>
        <v>0.57199999999999995</v>
      </c>
    </row>
    <row r="4001" spans="1:2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9">
        <f t="shared" si="373"/>
        <v>82.571428571428569</v>
      </c>
      <c r="Q4001" t="s">
        <v>8320</v>
      </c>
      <c r="R4001" t="s">
        <v>8321</v>
      </c>
      <c r="S4001" s="10">
        <f t="shared" si="374"/>
        <v>41842.620347222219</v>
      </c>
      <c r="T4001" s="10">
        <f t="shared" si="375"/>
        <v>41882.619317129625</v>
      </c>
      <c r="U4001" s="9">
        <f t="shared" si="376"/>
        <v>39</v>
      </c>
      <c r="V4001">
        <f>D4001*VLOOKUP(H4001,CURR,2)</f>
        <v>7000</v>
      </c>
      <c r="W4001">
        <f>E4001*VLOOKUP(H4001,CURR,2)</f>
        <v>1156</v>
      </c>
      <c r="X4001" s="11">
        <f t="shared" si="377"/>
        <v>0.16514285714285715</v>
      </c>
    </row>
    <row r="4002" spans="1:2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9">
        <f t="shared" si="373"/>
        <v>10</v>
      </c>
      <c r="Q4002" t="s">
        <v>8320</v>
      </c>
      <c r="R4002" t="s">
        <v>8321</v>
      </c>
      <c r="S4002" s="10">
        <f t="shared" si="374"/>
        <v>42437.437013888884</v>
      </c>
      <c r="T4002" s="10">
        <f t="shared" si="375"/>
        <v>42497.39534722222</v>
      </c>
      <c r="U4002" s="9">
        <f t="shared" si="376"/>
        <v>59</v>
      </c>
      <c r="V4002">
        <f>D4002*VLOOKUP(H4002,CURR,2)</f>
        <v>8000</v>
      </c>
      <c r="W4002">
        <f>E4002*VLOOKUP(H4002,CURR,2)</f>
        <v>10</v>
      </c>
      <c r="X4002" s="11">
        <f t="shared" si="377"/>
        <v>1.25E-3</v>
      </c>
    </row>
    <row r="4003" spans="1:2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9">
        <f t="shared" si="373"/>
        <v>32.357142857142854</v>
      </c>
      <c r="Q4003" t="s">
        <v>8320</v>
      </c>
      <c r="R4003" t="s">
        <v>8321</v>
      </c>
      <c r="S4003" s="10">
        <f t="shared" si="374"/>
        <v>42775.755879629629</v>
      </c>
      <c r="T4003" s="10">
        <f t="shared" si="375"/>
        <v>42795.583333333336</v>
      </c>
      <c r="U4003" s="9">
        <f t="shared" si="376"/>
        <v>19</v>
      </c>
      <c r="V4003">
        <f>D4003*VLOOKUP(H4003,CURR,2)</f>
        <v>1536</v>
      </c>
      <c r="W4003">
        <f>E4003*VLOOKUP(H4003,CURR,2)</f>
        <v>579.84</v>
      </c>
      <c r="X4003" s="11">
        <f t="shared" si="377"/>
        <v>0.3775</v>
      </c>
    </row>
    <row r="4004" spans="1:2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9">
        <f t="shared" si="373"/>
        <v>5.75</v>
      </c>
      <c r="Q4004" t="s">
        <v>8320</v>
      </c>
      <c r="R4004" t="s">
        <v>8321</v>
      </c>
      <c r="S4004" s="10">
        <f t="shared" si="374"/>
        <v>41878.835196759253</v>
      </c>
      <c r="T4004" s="10">
        <f t="shared" si="375"/>
        <v>41908.835196759253</v>
      </c>
      <c r="U4004" s="9">
        <f t="shared" si="376"/>
        <v>30</v>
      </c>
      <c r="V4004">
        <f>D4004*VLOOKUP(H4004,CURR,2)</f>
        <v>1250</v>
      </c>
      <c r="W4004">
        <f>E4004*VLOOKUP(H4004,CURR,2)</f>
        <v>23</v>
      </c>
      <c r="X4004" s="11">
        <f t="shared" si="377"/>
        <v>1.84E-2</v>
      </c>
    </row>
    <row r="4005" spans="1:2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9">
        <f t="shared" si="373"/>
        <v>100.5</v>
      </c>
      <c r="Q4005" t="s">
        <v>8320</v>
      </c>
      <c r="R4005" t="s">
        <v>8321</v>
      </c>
      <c r="S4005" s="10">
        <f t="shared" si="374"/>
        <v>42020.379016203697</v>
      </c>
      <c r="T4005" s="10">
        <f t="shared" si="375"/>
        <v>42050.379016203697</v>
      </c>
      <c r="U4005" s="9">
        <f t="shared" si="376"/>
        <v>30</v>
      </c>
      <c r="V4005">
        <f>D4005*VLOOKUP(H4005,CURR,2)</f>
        <v>2000</v>
      </c>
      <c r="W4005">
        <f>E4005*VLOOKUP(H4005,CURR,2)</f>
        <v>201</v>
      </c>
      <c r="X4005" s="11">
        <f t="shared" si="377"/>
        <v>0.10050000000000001</v>
      </c>
    </row>
    <row r="4006" spans="1:2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9">
        <f t="shared" si="373"/>
        <v>1</v>
      </c>
      <c r="Q4006" t="s">
        <v>8320</v>
      </c>
      <c r="R4006" t="s">
        <v>8321</v>
      </c>
      <c r="S4006" s="10">
        <f t="shared" si="374"/>
        <v>41889.954363425924</v>
      </c>
      <c r="T4006" s="10">
        <f t="shared" si="375"/>
        <v>41919.954363425924</v>
      </c>
      <c r="U4006" s="9">
        <f t="shared" si="376"/>
        <v>30</v>
      </c>
      <c r="V4006">
        <f>D4006*VLOOKUP(H4006,CURR,2)</f>
        <v>500</v>
      </c>
      <c r="W4006">
        <f>E4006*VLOOKUP(H4006,CURR,2)</f>
        <v>1</v>
      </c>
      <c r="X4006" s="11">
        <f t="shared" si="377"/>
        <v>2E-3</v>
      </c>
    </row>
    <row r="4007" spans="1:2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9">
        <f t="shared" si="373"/>
        <v>20</v>
      </c>
      <c r="Q4007" t="s">
        <v>8320</v>
      </c>
      <c r="R4007" t="s">
        <v>8321</v>
      </c>
      <c r="S4007" s="10">
        <f t="shared" si="374"/>
        <v>41872.599363425921</v>
      </c>
      <c r="T4007" s="10">
        <f t="shared" si="375"/>
        <v>41932.599363425921</v>
      </c>
      <c r="U4007" s="9">
        <f t="shared" si="376"/>
        <v>60</v>
      </c>
      <c r="V4007">
        <f>D4007*VLOOKUP(H4007,CURR,2)</f>
        <v>3000</v>
      </c>
      <c r="W4007">
        <f>E4007*VLOOKUP(H4007,CURR,2)</f>
        <v>40</v>
      </c>
      <c r="X4007" s="11">
        <f t="shared" si="377"/>
        <v>1.3333333333333334E-2</v>
      </c>
    </row>
    <row r="4008" spans="1:2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9">
        <f t="shared" si="373"/>
        <v>2</v>
      </c>
      <c r="Q4008" t="s">
        <v>8320</v>
      </c>
      <c r="R4008" t="s">
        <v>8321</v>
      </c>
      <c r="S4008" s="10">
        <f t="shared" si="374"/>
        <v>42391.564664351848</v>
      </c>
      <c r="T4008" s="10">
        <f t="shared" si="375"/>
        <v>42416.564664351848</v>
      </c>
      <c r="U4008" s="9">
        <f t="shared" si="376"/>
        <v>25</v>
      </c>
      <c r="V4008">
        <f>D4008*VLOOKUP(H4008,CURR,2)</f>
        <v>30000</v>
      </c>
      <c r="W4008">
        <f>E4008*VLOOKUP(H4008,CURR,2)</f>
        <v>2</v>
      </c>
      <c r="X4008" s="11">
        <f t="shared" si="377"/>
        <v>6.666666666666667E-5</v>
      </c>
    </row>
    <row r="4009" spans="1:2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9">
        <f t="shared" si="373"/>
        <v>5</v>
      </c>
      <c r="Q4009" t="s">
        <v>8320</v>
      </c>
      <c r="R4009" t="s">
        <v>8321</v>
      </c>
      <c r="S4009" s="10">
        <f t="shared" si="374"/>
        <v>41848.564594907402</v>
      </c>
      <c r="T4009" s="10">
        <f t="shared" si="375"/>
        <v>41877.477777777771</v>
      </c>
      <c r="U4009" s="9">
        <f t="shared" si="376"/>
        <v>28</v>
      </c>
      <c r="V4009">
        <f>D4009*VLOOKUP(H4009,CURR,2)</f>
        <v>2000</v>
      </c>
      <c r="W4009">
        <f>E4009*VLOOKUP(H4009,CURR,2)</f>
        <v>5</v>
      </c>
      <c r="X4009" s="11">
        <f t="shared" si="377"/>
        <v>2.5000000000000001E-3</v>
      </c>
    </row>
    <row r="4010" spans="1:2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9">
        <f t="shared" si="373"/>
        <v>15</v>
      </c>
      <c r="Q4010" t="s">
        <v>8320</v>
      </c>
      <c r="R4010" t="s">
        <v>8321</v>
      </c>
      <c r="S4010" s="10">
        <f t="shared" si="374"/>
        <v>42177.755868055552</v>
      </c>
      <c r="T4010" s="10">
        <f t="shared" si="375"/>
        <v>42207.755868055552</v>
      </c>
      <c r="U4010" s="9">
        <f t="shared" si="376"/>
        <v>30</v>
      </c>
      <c r="V4010">
        <f>D4010*VLOOKUP(H4010,CURR,2)</f>
        <v>1280</v>
      </c>
      <c r="W4010">
        <f>E4010*VLOOKUP(H4010,CURR,2)</f>
        <v>76.8</v>
      </c>
      <c r="X4010" s="11">
        <f t="shared" si="377"/>
        <v>0.06</v>
      </c>
    </row>
    <row r="4011" spans="1:2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9">
        <f t="shared" si="373"/>
        <v>25</v>
      </c>
      <c r="Q4011" t="s">
        <v>8320</v>
      </c>
      <c r="R4011" t="s">
        <v>8321</v>
      </c>
      <c r="S4011" s="10">
        <f t="shared" si="374"/>
        <v>41851.492592592593</v>
      </c>
      <c r="T4011" s="10">
        <f t="shared" si="375"/>
        <v>41891.492592592593</v>
      </c>
      <c r="U4011" s="9">
        <f t="shared" si="376"/>
        <v>40</v>
      </c>
      <c r="V4011">
        <f>D4011*VLOOKUP(H4011,CURR,2)</f>
        <v>2470.4</v>
      </c>
      <c r="W4011">
        <f>E4011*VLOOKUP(H4011,CURR,2)</f>
        <v>96</v>
      </c>
      <c r="X4011" s="11">
        <f t="shared" si="377"/>
        <v>3.8860103626943004E-2</v>
      </c>
    </row>
    <row r="4012" spans="1:2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9">
        <f t="shared" si="373"/>
        <v>45.842105263157897</v>
      </c>
      <c r="Q4012" t="s">
        <v>8320</v>
      </c>
      <c r="R4012" t="s">
        <v>8321</v>
      </c>
      <c r="S4012" s="10">
        <f t="shared" si="374"/>
        <v>41921.562106481477</v>
      </c>
      <c r="T4012" s="10">
        <f t="shared" si="375"/>
        <v>41938.562106481477</v>
      </c>
      <c r="U4012" s="9">
        <f t="shared" si="376"/>
        <v>17</v>
      </c>
      <c r="V4012">
        <f>D4012*VLOOKUP(H4012,CURR,2)</f>
        <v>7200</v>
      </c>
      <c r="W4012">
        <f>E4012*VLOOKUP(H4012,CURR,2)</f>
        <v>1742</v>
      </c>
      <c r="X4012" s="11">
        <f t="shared" si="377"/>
        <v>0.24194444444444443</v>
      </c>
    </row>
    <row r="4013" spans="1:2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9">
        <f t="shared" si="373"/>
        <v>4.75</v>
      </c>
      <c r="Q4013" t="s">
        <v>8320</v>
      </c>
      <c r="R4013" t="s">
        <v>8321</v>
      </c>
      <c r="S4013" s="10">
        <f t="shared" si="374"/>
        <v>42002.336550925924</v>
      </c>
      <c r="T4013" s="10">
        <f t="shared" si="375"/>
        <v>42032.336550925924</v>
      </c>
      <c r="U4013" s="9">
        <f t="shared" si="376"/>
        <v>30</v>
      </c>
      <c r="V4013">
        <f>D4013*VLOOKUP(H4013,CURR,2)</f>
        <v>320</v>
      </c>
      <c r="W4013">
        <f>E4013*VLOOKUP(H4013,CURR,2)</f>
        <v>24.32</v>
      </c>
      <c r="X4013" s="11">
        <f t="shared" si="377"/>
        <v>7.5999999999999998E-2</v>
      </c>
    </row>
    <row r="4014" spans="1:2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 t="e">
        <f t="shared" si="373"/>
        <v>#DIV/0!</v>
      </c>
      <c r="Q4014" t="s">
        <v>8320</v>
      </c>
      <c r="R4014" t="s">
        <v>8321</v>
      </c>
      <c r="S4014" s="10">
        <f t="shared" si="374"/>
        <v>42096.336215277777</v>
      </c>
      <c r="T4014" s="10">
        <f t="shared" si="375"/>
        <v>42126.336215277777</v>
      </c>
      <c r="U4014" s="9">
        <f t="shared" si="376"/>
        <v>30</v>
      </c>
      <c r="V4014">
        <f>D4014*VLOOKUP(H4014,CURR,2)</f>
        <v>736</v>
      </c>
      <c r="W4014">
        <f>E4014*VLOOKUP(H4014,CURR,2)</f>
        <v>0</v>
      </c>
      <c r="X4014" s="11">
        <f t="shared" si="377"/>
        <v>0</v>
      </c>
    </row>
    <row r="4015" spans="1:2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9">
        <f t="shared" si="373"/>
        <v>13</v>
      </c>
      <c r="Q4015" t="s">
        <v>8320</v>
      </c>
      <c r="R4015" t="s">
        <v>8321</v>
      </c>
      <c r="S4015" s="10">
        <f t="shared" si="374"/>
        <v>42021.092858796292</v>
      </c>
      <c r="T4015" s="10">
        <f t="shared" si="375"/>
        <v>42051.092858796292</v>
      </c>
      <c r="U4015" s="9">
        <f t="shared" si="376"/>
        <v>30</v>
      </c>
      <c r="V4015">
        <f>D4015*VLOOKUP(H4015,CURR,2)</f>
        <v>2000</v>
      </c>
      <c r="W4015">
        <f>E4015*VLOOKUP(H4015,CURR,2)</f>
        <v>26</v>
      </c>
      <c r="X4015" s="11">
        <f t="shared" si="377"/>
        <v>1.2999999999999999E-2</v>
      </c>
    </row>
    <row r="4016" spans="1:2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 t="e">
        <f t="shared" si="373"/>
        <v>#DIV/0!</v>
      </c>
      <c r="Q4016" t="s">
        <v>8320</v>
      </c>
      <c r="R4016" t="s">
        <v>8321</v>
      </c>
      <c r="S4016" s="10">
        <f t="shared" si="374"/>
        <v>42419.037835648145</v>
      </c>
      <c r="T4016" s="10">
        <f t="shared" si="375"/>
        <v>42434.037835648145</v>
      </c>
      <c r="U4016" s="9">
        <f t="shared" si="376"/>
        <v>15</v>
      </c>
      <c r="V4016">
        <f>D4016*VLOOKUP(H4016,CURR,2)</f>
        <v>9000</v>
      </c>
      <c r="W4016">
        <f>E4016*VLOOKUP(H4016,CURR,2)</f>
        <v>0</v>
      </c>
      <c r="X4016" s="11">
        <f t="shared" si="377"/>
        <v>0</v>
      </c>
    </row>
    <row r="4017" spans="1:2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9">
        <f t="shared" si="373"/>
        <v>1</v>
      </c>
      <c r="Q4017" t="s">
        <v>8320</v>
      </c>
      <c r="R4017" t="s">
        <v>8321</v>
      </c>
      <c r="S4017" s="10">
        <f t="shared" si="374"/>
        <v>42174.572488425925</v>
      </c>
      <c r="T4017" s="10">
        <f t="shared" si="375"/>
        <v>42204.572488425925</v>
      </c>
      <c r="U4017" s="9">
        <f t="shared" si="376"/>
        <v>30</v>
      </c>
      <c r="V4017">
        <f>D4017*VLOOKUP(H4017,CURR,2)</f>
        <v>7000</v>
      </c>
      <c r="W4017">
        <f>E4017*VLOOKUP(H4017,CURR,2)</f>
        <v>1</v>
      </c>
      <c r="X4017" s="11">
        <f t="shared" si="377"/>
        <v>1.4285714285714287E-4</v>
      </c>
    </row>
    <row r="4018" spans="1:2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9">
        <f t="shared" si="373"/>
        <v>10</v>
      </c>
      <c r="Q4018" t="s">
        <v>8320</v>
      </c>
      <c r="R4018" t="s">
        <v>8321</v>
      </c>
      <c r="S4018" s="10">
        <f t="shared" si="374"/>
        <v>41869.664351851847</v>
      </c>
      <c r="T4018" s="10">
        <f t="shared" si="375"/>
        <v>41899.664351851847</v>
      </c>
      <c r="U4018" s="9">
        <f t="shared" si="376"/>
        <v>30</v>
      </c>
      <c r="V4018">
        <f>D4018*VLOOKUP(H4018,CURR,2)</f>
        <v>640</v>
      </c>
      <c r="W4018">
        <f>E4018*VLOOKUP(H4018,CURR,2)</f>
        <v>89.600000000000009</v>
      </c>
      <c r="X4018" s="11">
        <f t="shared" si="377"/>
        <v>0.14000000000000001</v>
      </c>
    </row>
    <row r="4019" spans="1:2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9">
        <f t="shared" si="373"/>
        <v>52.5</v>
      </c>
      <c r="Q4019" t="s">
        <v>8320</v>
      </c>
      <c r="R4019" t="s">
        <v>8321</v>
      </c>
      <c r="S4019" s="10">
        <f t="shared" si="374"/>
        <v>41856.463819444441</v>
      </c>
      <c r="T4019" s="10">
        <f t="shared" si="375"/>
        <v>41886.463819444441</v>
      </c>
      <c r="U4019" s="9">
        <f t="shared" si="376"/>
        <v>30</v>
      </c>
      <c r="V4019">
        <f>D4019*VLOOKUP(H4019,CURR,2)</f>
        <v>10000</v>
      </c>
      <c r="W4019">
        <f>E4019*VLOOKUP(H4019,CURR,2)</f>
        <v>105</v>
      </c>
      <c r="X4019" s="11">
        <f t="shared" si="377"/>
        <v>1.0500000000000001E-2</v>
      </c>
    </row>
    <row r="4020" spans="1:2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9">
        <f t="shared" si="373"/>
        <v>32.5</v>
      </c>
      <c r="Q4020" t="s">
        <v>8320</v>
      </c>
      <c r="R4020" t="s">
        <v>8321</v>
      </c>
      <c r="S4020" s="10">
        <f t="shared" si="374"/>
        <v>42620.702638888884</v>
      </c>
      <c r="T4020" s="10">
        <f t="shared" si="375"/>
        <v>42650.702638888884</v>
      </c>
      <c r="U4020" s="9">
        <f t="shared" si="376"/>
        <v>30</v>
      </c>
      <c r="V4020">
        <f>D4020*VLOOKUP(H4020,CURR,2)</f>
        <v>1920</v>
      </c>
      <c r="W4020">
        <f>E4020*VLOOKUP(H4020,CURR,2)</f>
        <v>166.4</v>
      </c>
      <c r="X4020" s="11">
        <f t="shared" si="377"/>
        <v>8.666666666666667E-2</v>
      </c>
    </row>
    <row r="4021" spans="1:2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9">
        <f t="shared" si="373"/>
        <v>7.25</v>
      </c>
      <c r="Q4021" t="s">
        <v>8320</v>
      </c>
      <c r="R4021" t="s">
        <v>8321</v>
      </c>
      <c r="S4021" s="10">
        <f t="shared" si="374"/>
        <v>42417.467546296299</v>
      </c>
      <c r="T4021" s="10">
        <f t="shared" si="375"/>
        <v>42475.477777777771</v>
      </c>
      <c r="U4021" s="9">
        <f t="shared" si="376"/>
        <v>58</v>
      </c>
      <c r="V4021">
        <f>D4021*VLOOKUP(H4021,CURR,2)</f>
        <v>3500</v>
      </c>
      <c r="W4021">
        <f>E4021*VLOOKUP(H4021,CURR,2)</f>
        <v>29</v>
      </c>
      <c r="X4021" s="11">
        <f t="shared" si="377"/>
        <v>8.2857142857142851E-3</v>
      </c>
    </row>
    <row r="4022" spans="1:2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9">
        <f t="shared" si="373"/>
        <v>33.333333333333336</v>
      </c>
      <c r="Q4022" t="s">
        <v>8320</v>
      </c>
      <c r="R4022" t="s">
        <v>8321</v>
      </c>
      <c r="S4022" s="10">
        <f t="shared" si="374"/>
        <v>42056.982627314814</v>
      </c>
      <c r="T4022" s="10">
        <f t="shared" si="375"/>
        <v>42086.940960648142</v>
      </c>
      <c r="U4022" s="9">
        <f t="shared" si="376"/>
        <v>29</v>
      </c>
      <c r="V4022">
        <f>D4022*VLOOKUP(H4022,CURR,2)</f>
        <v>600</v>
      </c>
      <c r="W4022">
        <f>E4022*VLOOKUP(H4022,CURR,2)</f>
        <v>100</v>
      </c>
      <c r="X4022" s="11">
        <f t="shared" si="377"/>
        <v>0.16666666666666666</v>
      </c>
    </row>
    <row r="4023" spans="1:2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9">
        <f t="shared" si="373"/>
        <v>62.5</v>
      </c>
      <c r="Q4023" t="s">
        <v>8320</v>
      </c>
      <c r="R4023" t="s">
        <v>8321</v>
      </c>
      <c r="S4023" s="10">
        <f t="shared" si="374"/>
        <v>41878.703217592592</v>
      </c>
      <c r="T4023" s="10">
        <f t="shared" si="375"/>
        <v>41938.703217592592</v>
      </c>
      <c r="U4023" s="9">
        <f t="shared" si="376"/>
        <v>60</v>
      </c>
      <c r="V4023">
        <f>D4023*VLOOKUP(H4023,CURR,2)</f>
        <v>15000</v>
      </c>
      <c r="W4023">
        <f>E4023*VLOOKUP(H4023,CURR,2)</f>
        <v>125</v>
      </c>
      <c r="X4023" s="11">
        <f t="shared" si="377"/>
        <v>8.3333333333333332E-3</v>
      </c>
    </row>
    <row r="4024" spans="1:2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9">
        <f t="shared" si="373"/>
        <v>63.558375634517766</v>
      </c>
      <c r="Q4024" t="s">
        <v>8320</v>
      </c>
      <c r="R4024" t="s">
        <v>8321</v>
      </c>
      <c r="S4024" s="10">
        <f t="shared" si="374"/>
        <v>41990.375775462962</v>
      </c>
      <c r="T4024" s="10">
        <f t="shared" si="375"/>
        <v>42035.912499999999</v>
      </c>
      <c r="U4024" s="9">
        <f t="shared" si="376"/>
        <v>45</v>
      </c>
      <c r="V4024">
        <f>D4024*VLOOKUP(H4024,CURR,2)</f>
        <v>18000</v>
      </c>
      <c r="W4024">
        <f>E4024*VLOOKUP(H4024,CURR,2)</f>
        <v>12521</v>
      </c>
      <c r="X4024" s="11">
        <f t="shared" si="377"/>
        <v>0.69561111111111107</v>
      </c>
    </row>
    <row r="4025" spans="1:2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 t="e">
        <f t="shared" si="373"/>
        <v>#DIV/0!</v>
      </c>
      <c r="Q4025" t="s">
        <v>8320</v>
      </c>
      <c r="R4025" t="s">
        <v>8321</v>
      </c>
      <c r="S4025" s="10">
        <f t="shared" si="374"/>
        <v>42408.791238425925</v>
      </c>
      <c r="T4025" s="10">
        <f t="shared" si="375"/>
        <v>42453.749571759261</v>
      </c>
      <c r="U4025" s="9">
        <f t="shared" si="376"/>
        <v>44</v>
      </c>
      <c r="V4025">
        <f>D4025*VLOOKUP(H4025,CURR,2)</f>
        <v>7000</v>
      </c>
      <c r="W4025">
        <f>E4025*VLOOKUP(H4025,CURR,2)</f>
        <v>0</v>
      </c>
      <c r="X4025" s="11">
        <f t="shared" si="377"/>
        <v>0</v>
      </c>
    </row>
    <row r="4026" spans="1:2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9">
        <f t="shared" si="373"/>
        <v>10</v>
      </c>
      <c r="Q4026" t="s">
        <v>8320</v>
      </c>
      <c r="R4026" t="s">
        <v>8321</v>
      </c>
      <c r="S4026" s="10">
        <f t="shared" si="374"/>
        <v>42217.461770833332</v>
      </c>
      <c r="T4026" s="10">
        <f t="shared" si="375"/>
        <v>42247.461770833332</v>
      </c>
      <c r="U4026" s="9">
        <f t="shared" si="376"/>
        <v>30</v>
      </c>
      <c r="V4026">
        <f>D4026*VLOOKUP(H4026,CURR,2)</f>
        <v>800</v>
      </c>
      <c r="W4026">
        <f>E4026*VLOOKUP(H4026,CURR,2)</f>
        <v>10</v>
      </c>
      <c r="X4026" s="11">
        <f t="shared" si="377"/>
        <v>1.2500000000000001E-2</v>
      </c>
    </row>
    <row r="4027" spans="1:2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9">
        <f t="shared" si="373"/>
        <v>62.5</v>
      </c>
      <c r="Q4027" t="s">
        <v>8320</v>
      </c>
      <c r="R4027" t="s">
        <v>8321</v>
      </c>
      <c r="S4027" s="10">
        <f t="shared" si="374"/>
        <v>42151.029351851852</v>
      </c>
      <c r="T4027" s="10">
        <f t="shared" si="375"/>
        <v>42211.029351851852</v>
      </c>
      <c r="U4027" s="9">
        <f t="shared" si="376"/>
        <v>60</v>
      </c>
      <c r="V4027">
        <f>D4027*VLOOKUP(H4027,CURR,2)</f>
        <v>5649.9999999999991</v>
      </c>
      <c r="W4027">
        <f>E4027*VLOOKUP(H4027,CURR,2)</f>
        <v>282.5</v>
      </c>
      <c r="X4027" s="11">
        <f t="shared" si="377"/>
        <v>5.000000000000001E-2</v>
      </c>
    </row>
    <row r="4028" spans="1:2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 t="e">
        <f t="shared" si="373"/>
        <v>#DIV/0!</v>
      </c>
      <c r="Q4028" t="s">
        <v>8320</v>
      </c>
      <c r="R4028" t="s">
        <v>8321</v>
      </c>
      <c r="S4028" s="10">
        <f t="shared" si="374"/>
        <v>42282.447210648148</v>
      </c>
      <c r="T4028" s="10">
        <f t="shared" si="375"/>
        <v>42342.488877314812</v>
      </c>
      <c r="U4028" s="9">
        <f t="shared" si="376"/>
        <v>60</v>
      </c>
      <c r="V4028">
        <f>D4028*VLOOKUP(H4028,CURR,2)</f>
        <v>4000</v>
      </c>
      <c r="W4028">
        <f>E4028*VLOOKUP(H4028,CURR,2)</f>
        <v>0</v>
      </c>
      <c r="X4028" s="11">
        <f t="shared" si="377"/>
        <v>0</v>
      </c>
    </row>
    <row r="4029" spans="1:2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9">
        <f t="shared" si="373"/>
        <v>30.714285714285715</v>
      </c>
      <c r="Q4029" t="s">
        <v>8320</v>
      </c>
      <c r="R4029" t="s">
        <v>8321</v>
      </c>
      <c r="S4029" s="10">
        <f t="shared" si="374"/>
        <v>42768.762511574074</v>
      </c>
      <c r="T4029" s="10">
        <f t="shared" si="375"/>
        <v>42788.833333333336</v>
      </c>
      <c r="U4029" s="9">
        <f t="shared" si="376"/>
        <v>20</v>
      </c>
      <c r="V4029">
        <f>D4029*VLOOKUP(H4029,CURR,2)</f>
        <v>3000</v>
      </c>
      <c r="W4029">
        <f>E4029*VLOOKUP(H4029,CURR,2)</f>
        <v>215</v>
      </c>
      <c r="X4029" s="11">
        <f t="shared" si="377"/>
        <v>7.166666666666667E-2</v>
      </c>
    </row>
    <row r="4030" spans="1:2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9">
        <f t="shared" si="373"/>
        <v>51</v>
      </c>
      <c r="Q4030" t="s">
        <v>8320</v>
      </c>
      <c r="R4030" t="s">
        <v>8321</v>
      </c>
      <c r="S4030" s="10">
        <f t="shared" si="374"/>
        <v>41765.730324074073</v>
      </c>
      <c r="T4030" s="10">
        <f t="shared" si="375"/>
        <v>41795.730324074073</v>
      </c>
      <c r="U4030" s="9">
        <f t="shared" si="376"/>
        <v>30</v>
      </c>
      <c r="V4030">
        <f>D4030*VLOOKUP(H4030,CURR,2)</f>
        <v>2000</v>
      </c>
      <c r="W4030">
        <f>E4030*VLOOKUP(H4030,CURR,2)</f>
        <v>561</v>
      </c>
      <c r="X4030" s="11">
        <f t="shared" si="377"/>
        <v>0.28050000000000003</v>
      </c>
    </row>
    <row r="4031" spans="1:2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 t="e">
        <f t="shared" si="373"/>
        <v>#DIV/0!</v>
      </c>
      <c r="Q4031" t="s">
        <v>8320</v>
      </c>
      <c r="R4031" t="s">
        <v>8321</v>
      </c>
      <c r="S4031" s="10">
        <f t="shared" si="374"/>
        <v>42321.816782407404</v>
      </c>
      <c r="T4031" s="10">
        <f t="shared" si="375"/>
        <v>42351.816782407404</v>
      </c>
      <c r="U4031" s="9">
        <f t="shared" si="376"/>
        <v>30</v>
      </c>
      <c r="V4031">
        <f>D4031*VLOOKUP(H4031,CURR,2)</f>
        <v>20000</v>
      </c>
      <c r="W4031">
        <f>E4031*VLOOKUP(H4031,CURR,2)</f>
        <v>0</v>
      </c>
      <c r="X4031" s="11">
        <f t="shared" si="377"/>
        <v>0</v>
      </c>
    </row>
    <row r="4032" spans="1:2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9">
        <f t="shared" si="373"/>
        <v>66.666666666666671</v>
      </c>
      <c r="Q4032" t="s">
        <v>8320</v>
      </c>
      <c r="R4032" t="s">
        <v>8321</v>
      </c>
      <c r="S4032" s="10">
        <f t="shared" si="374"/>
        <v>42374.446747685179</v>
      </c>
      <c r="T4032" s="10">
        <f t="shared" si="375"/>
        <v>42403.575694444444</v>
      </c>
      <c r="U4032" s="9">
        <f t="shared" si="376"/>
        <v>29</v>
      </c>
      <c r="V4032">
        <f>D4032*VLOOKUP(H4032,CURR,2)</f>
        <v>2500</v>
      </c>
      <c r="W4032">
        <f>E4032*VLOOKUP(H4032,CURR,2)</f>
        <v>400</v>
      </c>
      <c r="X4032" s="11">
        <f t="shared" si="377"/>
        <v>0.16</v>
      </c>
    </row>
    <row r="4033" spans="1:2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 t="e">
        <f t="shared" si="373"/>
        <v>#DIV/0!</v>
      </c>
      <c r="Q4033" t="s">
        <v>8320</v>
      </c>
      <c r="R4033" t="s">
        <v>8321</v>
      </c>
      <c r="S4033" s="10">
        <f t="shared" si="374"/>
        <v>41941.376898148148</v>
      </c>
      <c r="T4033" s="10">
        <f t="shared" si="375"/>
        <v>41991.418564814812</v>
      </c>
      <c r="U4033" s="9">
        <f t="shared" si="376"/>
        <v>50</v>
      </c>
      <c r="V4033">
        <f>D4033*VLOOKUP(H4033,CURR,2)</f>
        <v>5000</v>
      </c>
      <c r="W4033">
        <f>E4033*VLOOKUP(H4033,CURR,2)</f>
        <v>0</v>
      </c>
      <c r="X4033" s="11">
        <f t="shared" si="377"/>
        <v>0</v>
      </c>
    </row>
    <row r="4034" spans="1:2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9">
        <f t="shared" si="373"/>
        <v>59</v>
      </c>
      <c r="Q4034" t="s">
        <v>8320</v>
      </c>
      <c r="R4034" t="s">
        <v>8321</v>
      </c>
      <c r="S4034" s="10">
        <f t="shared" si="374"/>
        <v>42293.60087962963</v>
      </c>
      <c r="T4034" s="10">
        <f t="shared" si="375"/>
        <v>42353.642546296294</v>
      </c>
      <c r="U4034" s="9">
        <f t="shared" si="376"/>
        <v>60</v>
      </c>
      <c r="V4034">
        <f>D4034*VLOOKUP(H4034,CURR,2)</f>
        <v>6048</v>
      </c>
      <c r="W4034">
        <f>E4034*VLOOKUP(H4034,CURR,2)</f>
        <v>413</v>
      </c>
      <c r="X4034" s="11">
        <f t="shared" si="377"/>
        <v>6.8287037037037035E-2</v>
      </c>
    </row>
    <row r="4035" spans="1:2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E4035/D4035*100</f>
        <v>25.698702928870294</v>
      </c>
      <c r="P4035" s="9">
        <f t="shared" ref="P4035:P4098" si="379">E4035/L4035</f>
        <v>65.340319148936175</v>
      </c>
      <c r="Q4035" t="s">
        <v>8320</v>
      </c>
      <c r="R4035" t="s">
        <v>8321</v>
      </c>
      <c r="S4035" s="10">
        <f t="shared" ref="S4035:S4098" si="380">(J4035/86400)+25569+(-5/24)</f>
        <v>42614.06046296296</v>
      </c>
      <c r="T4035" s="10">
        <f t="shared" ref="T4035:T4098" si="381">(I4035/86400)+25569+(-5/24)</f>
        <v>42645.166666666664</v>
      </c>
      <c r="U4035" s="9">
        <f t="shared" ref="U4035:U4098" si="382">INT(T4035-S4035)</f>
        <v>31</v>
      </c>
      <c r="V4035">
        <f>D4035*VLOOKUP(H4035,CURR,2)</f>
        <v>30592</v>
      </c>
      <c r="W4035">
        <f>E4035*VLOOKUP(H4035,CURR,2)</f>
        <v>7861.7471999999998</v>
      </c>
      <c r="X4035" s="11">
        <f t="shared" ref="X4035:X4098" si="383">W4035/V4035</f>
        <v>0.25698702928870293</v>
      </c>
    </row>
    <row r="4036" spans="1:2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9">
        <f t="shared" si="379"/>
        <v>100</v>
      </c>
      <c r="Q4036" t="s">
        <v>8320</v>
      </c>
      <c r="R4036" t="s">
        <v>8321</v>
      </c>
      <c r="S4036" s="10">
        <f t="shared" si="380"/>
        <v>42067.739004629628</v>
      </c>
      <c r="T4036" s="10">
        <f t="shared" si="381"/>
        <v>42097.697337962956</v>
      </c>
      <c r="U4036" s="9">
        <f t="shared" si="382"/>
        <v>29</v>
      </c>
      <c r="V4036">
        <f>D4036*VLOOKUP(H4036,CURR,2)</f>
        <v>13500</v>
      </c>
      <c r="W4036">
        <f>E4036*VLOOKUP(H4036,CURR,2)</f>
        <v>200</v>
      </c>
      <c r="X4036" s="11">
        <f t="shared" si="383"/>
        <v>1.4814814814814815E-2</v>
      </c>
    </row>
    <row r="4037" spans="1:2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9">
        <f t="shared" si="379"/>
        <v>147.4</v>
      </c>
      <c r="Q4037" t="s">
        <v>8320</v>
      </c>
      <c r="R4037" t="s">
        <v>8321</v>
      </c>
      <c r="S4037" s="10">
        <f t="shared" si="380"/>
        <v>41903.674618055556</v>
      </c>
      <c r="T4037" s="10">
        <f t="shared" si="381"/>
        <v>41933.674618055556</v>
      </c>
      <c r="U4037" s="9">
        <f t="shared" si="382"/>
        <v>30</v>
      </c>
      <c r="V4037">
        <f>D4037*VLOOKUP(H4037,CURR,2)</f>
        <v>10000</v>
      </c>
      <c r="W4037">
        <f>E4037*VLOOKUP(H4037,CURR,2)</f>
        <v>3685</v>
      </c>
      <c r="X4037" s="11">
        <f t="shared" si="383"/>
        <v>0.36849999999999999</v>
      </c>
    </row>
    <row r="4038" spans="1:2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9">
        <f t="shared" si="379"/>
        <v>166.05882352941177</v>
      </c>
      <c r="Q4038" t="s">
        <v>8320</v>
      </c>
      <c r="R4038" t="s">
        <v>8321</v>
      </c>
      <c r="S4038" s="10">
        <f t="shared" si="380"/>
        <v>41804.728750000002</v>
      </c>
      <c r="T4038" s="10">
        <f t="shared" si="381"/>
        <v>41821.729166666664</v>
      </c>
      <c r="U4038" s="9">
        <f t="shared" si="382"/>
        <v>17</v>
      </c>
      <c r="V4038">
        <f>D4038*VLOOKUP(H4038,CURR,2)</f>
        <v>6000</v>
      </c>
      <c r="W4038">
        <f>E4038*VLOOKUP(H4038,CURR,2)</f>
        <v>2823</v>
      </c>
      <c r="X4038" s="11">
        <f t="shared" si="383"/>
        <v>0.47049999999999997</v>
      </c>
    </row>
    <row r="4039" spans="1:2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9">
        <f t="shared" si="379"/>
        <v>40</v>
      </c>
      <c r="Q4039" t="s">
        <v>8320</v>
      </c>
      <c r="R4039" t="s">
        <v>8321</v>
      </c>
      <c r="S4039" s="10">
        <f t="shared" si="380"/>
        <v>42496.862442129626</v>
      </c>
      <c r="T4039" s="10">
        <f t="shared" si="381"/>
        <v>42514.392361111109</v>
      </c>
      <c r="U4039" s="9">
        <f t="shared" si="382"/>
        <v>17</v>
      </c>
      <c r="V4039">
        <f>D4039*VLOOKUP(H4039,CURR,2)</f>
        <v>700</v>
      </c>
      <c r="W4039">
        <f>E4039*VLOOKUP(H4039,CURR,2)</f>
        <v>80</v>
      </c>
      <c r="X4039" s="11">
        <f t="shared" si="383"/>
        <v>0.11428571428571428</v>
      </c>
    </row>
    <row r="4040" spans="1:2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9">
        <f t="shared" si="379"/>
        <v>75.25</v>
      </c>
      <c r="Q4040" t="s">
        <v>8320</v>
      </c>
      <c r="R4040" t="s">
        <v>8321</v>
      </c>
      <c r="S4040" s="10">
        <f t="shared" si="380"/>
        <v>41869.590393518512</v>
      </c>
      <c r="T4040" s="10">
        <f t="shared" si="381"/>
        <v>41929.590393518512</v>
      </c>
      <c r="U4040" s="9">
        <f t="shared" si="382"/>
        <v>60</v>
      </c>
      <c r="V4040">
        <f>D4040*VLOOKUP(H4040,CURR,2)</f>
        <v>2500</v>
      </c>
      <c r="W4040">
        <f>E4040*VLOOKUP(H4040,CURR,2)</f>
        <v>301</v>
      </c>
      <c r="X4040" s="11">
        <f t="shared" si="383"/>
        <v>0.12039999999999999</v>
      </c>
    </row>
    <row r="4041" spans="1:2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9">
        <f t="shared" si="379"/>
        <v>60</v>
      </c>
      <c r="Q4041" t="s">
        <v>8320</v>
      </c>
      <c r="R4041" t="s">
        <v>8321</v>
      </c>
      <c r="S4041" s="10">
        <f t="shared" si="380"/>
        <v>42305.462581018517</v>
      </c>
      <c r="T4041" s="10">
        <f t="shared" si="381"/>
        <v>42339.040972222218</v>
      </c>
      <c r="U4041" s="9">
        <f t="shared" si="382"/>
        <v>33</v>
      </c>
      <c r="V4041">
        <f>D4041*VLOOKUP(H4041,CURR,2)</f>
        <v>500</v>
      </c>
      <c r="W4041">
        <f>E4041*VLOOKUP(H4041,CURR,2)</f>
        <v>300</v>
      </c>
      <c r="X4041" s="11">
        <f t="shared" si="383"/>
        <v>0.6</v>
      </c>
    </row>
    <row r="4042" spans="1:2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9">
        <f t="shared" si="379"/>
        <v>1250</v>
      </c>
      <c r="Q4042" t="s">
        <v>8320</v>
      </c>
      <c r="R4042" t="s">
        <v>8321</v>
      </c>
      <c r="S4042" s="10">
        <f t="shared" si="380"/>
        <v>42144.023194444446</v>
      </c>
      <c r="T4042" s="10">
        <f t="shared" si="381"/>
        <v>42202.916666666664</v>
      </c>
      <c r="U4042" s="9">
        <f t="shared" si="382"/>
        <v>58</v>
      </c>
      <c r="V4042">
        <f>D4042*VLOOKUP(H4042,CURR,2)</f>
        <v>8000</v>
      </c>
      <c r="W4042">
        <f>E4042*VLOOKUP(H4042,CURR,2)</f>
        <v>2500</v>
      </c>
      <c r="X4042" s="11">
        <f t="shared" si="383"/>
        <v>0.3125</v>
      </c>
    </row>
    <row r="4043" spans="1:2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9">
        <f t="shared" si="379"/>
        <v>10.5</v>
      </c>
      <c r="Q4043" t="s">
        <v>8320</v>
      </c>
      <c r="R4043" t="s">
        <v>8321</v>
      </c>
      <c r="S4043" s="10">
        <f t="shared" si="380"/>
        <v>42559.265671296293</v>
      </c>
      <c r="T4043" s="10">
        <f t="shared" si="381"/>
        <v>42619.265671296293</v>
      </c>
      <c r="U4043" s="9">
        <f t="shared" si="382"/>
        <v>60</v>
      </c>
      <c r="V4043">
        <f>D4043*VLOOKUP(H4043,CURR,2)</f>
        <v>6400</v>
      </c>
      <c r="W4043">
        <f>E4043*VLOOKUP(H4043,CURR,2)</f>
        <v>26.88</v>
      </c>
      <c r="X4043" s="11">
        <f t="shared" si="383"/>
        <v>4.1999999999999997E-3</v>
      </c>
    </row>
    <row r="4044" spans="1:2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9">
        <f t="shared" si="379"/>
        <v>7</v>
      </c>
      <c r="Q4044" t="s">
        <v>8320</v>
      </c>
      <c r="R4044" t="s">
        <v>8321</v>
      </c>
      <c r="S4044" s="10">
        <f t="shared" si="380"/>
        <v>41994.875740740739</v>
      </c>
      <c r="T4044" s="10">
        <f t="shared" si="381"/>
        <v>42024.594444444439</v>
      </c>
      <c r="U4044" s="9">
        <f t="shared" si="382"/>
        <v>29</v>
      </c>
      <c r="V4044">
        <f>D4044*VLOOKUP(H4044,CURR,2)</f>
        <v>10000</v>
      </c>
      <c r="W4044">
        <f>E4044*VLOOKUP(H4044,CURR,2)</f>
        <v>21</v>
      </c>
      <c r="X4044" s="11">
        <f t="shared" si="383"/>
        <v>2.0999999999999999E-3</v>
      </c>
    </row>
    <row r="4045" spans="1:2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 t="e">
        <f t="shared" si="379"/>
        <v>#DIV/0!</v>
      </c>
      <c r="Q4045" t="s">
        <v>8320</v>
      </c>
      <c r="R4045" t="s">
        <v>8321</v>
      </c>
      <c r="S4045" s="10">
        <f t="shared" si="380"/>
        <v>41948.749131944445</v>
      </c>
      <c r="T4045" s="10">
        <f t="shared" si="381"/>
        <v>41963.749131944445</v>
      </c>
      <c r="U4045" s="9">
        <f t="shared" si="382"/>
        <v>15</v>
      </c>
      <c r="V4045">
        <f>D4045*VLOOKUP(H4045,CURR,2)</f>
        <v>228</v>
      </c>
      <c r="W4045">
        <f>E4045*VLOOKUP(H4045,CURR,2)</f>
        <v>0</v>
      </c>
      <c r="X4045" s="11">
        <f t="shared" si="383"/>
        <v>0</v>
      </c>
    </row>
    <row r="4046" spans="1:2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9">
        <f t="shared" si="379"/>
        <v>56.25</v>
      </c>
      <c r="Q4046" t="s">
        <v>8320</v>
      </c>
      <c r="R4046" t="s">
        <v>8321</v>
      </c>
      <c r="S4046" s="10">
        <f t="shared" si="380"/>
        <v>42074.011365740742</v>
      </c>
      <c r="T4046" s="10">
        <f t="shared" si="381"/>
        <v>42103.999999999993</v>
      </c>
      <c r="U4046" s="9">
        <f t="shared" si="382"/>
        <v>29</v>
      </c>
      <c r="V4046">
        <f>D4046*VLOOKUP(H4046,CURR,2)</f>
        <v>600</v>
      </c>
      <c r="W4046">
        <f>E4046*VLOOKUP(H4046,CURR,2)</f>
        <v>225</v>
      </c>
      <c r="X4046" s="11">
        <f t="shared" si="383"/>
        <v>0.375</v>
      </c>
    </row>
    <row r="4047" spans="1:2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9">
        <f t="shared" si="379"/>
        <v>1</v>
      </c>
      <c r="Q4047" t="s">
        <v>8320</v>
      </c>
      <c r="R4047" t="s">
        <v>8321</v>
      </c>
      <c r="S4047" s="10">
        <f t="shared" si="380"/>
        <v>41841.992928240739</v>
      </c>
      <c r="T4047" s="10">
        <f t="shared" si="381"/>
        <v>41871.992928240739</v>
      </c>
      <c r="U4047" s="9">
        <f t="shared" si="382"/>
        <v>30</v>
      </c>
      <c r="V4047">
        <f>D4047*VLOOKUP(H4047,CURR,2)</f>
        <v>3600</v>
      </c>
      <c r="W4047">
        <f>E4047*VLOOKUP(H4047,CURR,2)</f>
        <v>0.72</v>
      </c>
      <c r="X4047" s="11">
        <f t="shared" si="383"/>
        <v>1.9999999999999998E-4</v>
      </c>
    </row>
    <row r="4048" spans="1:2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9">
        <f t="shared" si="379"/>
        <v>38.333333333333336</v>
      </c>
      <c r="Q4048" t="s">
        <v>8320</v>
      </c>
      <c r="R4048" t="s">
        <v>8321</v>
      </c>
      <c r="S4048" s="10">
        <f t="shared" si="380"/>
        <v>41904.442245370366</v>
      </c>
      <c r="T4048" s="10">
        <f t="shared" si="381"/>
        <v>41934.442245370366</v>
      </c>
      <c r="U4048" s="9">
        <f t="shared" si="382"/>
        <v>30</v>
      </c>
      <c r="V4048">
        <f>D4048*VLOOKUP(H4048,CURR,2)</f>
        <v>5600</v>
      </c>
      <c r="W4048">
        <f>E4048*VLOOKUP(H4048,CURR,2)</f>
        <v>460</v>
      </c>
      <c r="X4048" s="11">
        <f t="shared" si="383"/>
        <v>8.2142857142857142E-2</v>
      </c>
    </row>
    <row r="4049" spans="1:2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9">
        <f t="shared" si="379"/>
        <v>27.5</v>
      </c>
      <c r="Q4049" t="s">
        <v>8320</v>
      </c>
      <c r="R4049" t="s">
        <v>8321</v>
      </c>
      <c r="S4049" s="10">
        <f t="shared" si="380"/>
        <v>41990.814155092587</v>
      </c>
      <c r="T4049" s="10">
        <f t="shared" si="381"/>
        <v>42014.833333333336</v>
      </c>
      <c r="U4049" s="9">
        <f t="shared" si="382"/>
        <v>24</v>
      </c>
      <c r="V4049">
        <f>D4049*VLOOKUP(H4049,CURR,2)</f>
        <v>5000</v>
      </c>
      <c r="W4049">
        <f>E4049*VLOOKUP(H4049,CURR,2)</f>
        <v>110</v>
      </c>
      <c r="X4049" s="11">
        <f t="shared" si="383"/>
        <v>2.1999999999999999E-2</v>
      </c>
    </row>
    <row r="4050" spans="1:2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9">
        <f t="shared" si="379"/>
        <v>32.978021978021978</v>
      </c>
      <c r="Q4050" t="s">
        <v>8320</v>
      </c>
      <c r="R4050" t="s">
        <v>8321</v>
      </c>
      <c r="S4050" s="10">
        <f t="shared" si="380"/>
        <v>42436.300775462958</v>
      </c>
      <c r="T4050" s="10">
        <f t="shared" si="381"/>
        <v>42471.259108796294</v>
      </c>
      <c r="U4050" s="9">
        <f t="shared" si="382"/>
        <v>34</v>
      </c>
      <c r="V4050">
        <f>D4050*VLOOKUP(H4050,CURR,2)</f>
        <v>21760</v>
      </c>
      <c r="W4050">
        <f>E4050*VLOOKUP(H4050,CURR,2)</f>
        <v>3841.28</v>
      </c>
      <c r="X4050" s="11">
        <f t="shared" si="383"/>
        <v>0.17652941176470588</v>
      </c>
    </row>
    <row r="4051" spans="1:2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9">
        <f t="shared" si="379"/>
        <v>16</v>
      </c>
      <c r="Q4051" t="s">
        <v>8320</v>
      </c>
      <c r="R4051" t="s">
        <v>8321</v>
      </c>
      <c r="S4051" s="10">
        <f t="shared" si="380"/>
        <v>42169.750173611108</v>
      </c>
      <c r="T4051" s="10">
        <f t="shared" si="381"/>
        <v>42199.750173611108</v>
      </c>
      <c r="U4051" s="9">
        <f t="shared" si="382"/>
        <v>30</v>
      </c>
      <c r="V4051">
        <f>D4051*VLOOKUP(H4051,CURR,2)</f>
        <v>20000</v>
      </c>
      <c r="W4051">
        <f>E4051*VLOOKUP(H4051,CURR,2)</f>
        <v>16</v>
      </c>
      <c r="X4051" s="11">
        <f t="shared" si="383"/>
        <v>8.0000000000000004E-4</v>
      </c>
    </row>
    <row r="4052" spans="1:2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9">
        <f t="shared" si="379"/>
        <v>1</v>
      </c>
      <c r="Q4052" t="s">
        <v>8320</v>
      </c>
      <c r="R4052" t="s">
        <v>8321</v>
      </c>
      <c r="S4052" s="10">
        <f t="shared" si="380"/>
        <v>41905.428136574068</v>
      </c>
      <c r="T4052" s="10">
        <f t="shared" si="381"/>
        <v>41935.428136574068</v>
      </c>
      <c r="U4052" s="9">
        <f t="shared" si="382"/>
        <v>30</v>
      </c>
      <c r="V4052">
        <f>D4052*VLOOKUP(H4052,CURR,2)</f>
        <v>1500</v>
      </c>
      <c r="W4052">
        <f>E4052*VLOOKUP(H4052,CURR,2)</f>
        <v>1</v>
      </c>
      <c r="X4052" s="11">
        <f t="shared" si="383"/>
        <v>6.6666666666666664E-4</v>
      </c>
    </row>
    <row r="4053" spans="1:2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 t="e">
        <f t="shared" si="379"/>
        <v>#DIV/0!</v>
      </c>
      <c r="Q4053" t="s">
        <v>8320</v>
      </c>
      <c r="R4053" t="s">
        <v>8321</v>
      </c>
      <c r="S4053" s="10">
        <f t="shared" si="380"/>
        <v>41761.601817129624</v>
      </c>
      <c r="T4053" s="10">
        <f t="shared" si="381"/>
        <v>41768.078472222223</v>
      </c>
      <c r="U4053" s="9">
        <f t="shared" si="382"/>
        <v>6</v>
      </c>
      <c r="V4053">
        <f>D4053*VLOOKUP(H4053,CURR,2)</f>
        <v>500</v>
      </c>
      <c r="W4053">
        <f>E4053*VLOOKUP(H4053,CURR,2)</f>
        <v>0</v>
      </c>
      <c r="X4053" s="11">
        <f t="shared" si="383"/>
        <v>0</v>
      </c>
    </row>
    <row r="4054" spans="1:2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9">
        <f t="shared" si="379"/>
        <v>86.615384615384613</v>
      </c>
      <c r="Q4054" t="s">
        <v>8320</v>
      </c>
      <c r="R4054" t="s">
        <v>8321</v>
      </c>
      <c r="S4054" s="10">
        <f t="shared" si="380"/>
        <v>41865.670324074068</v>
      </c>
      <c r="T4054" s="10">
        <f t="shared" si="381"/>
        <v>41925.670324074068</v>
      </c>
      <c r="U4054" s="9">
        <f t="shared" si="382"/>
        <v>60</v>
      </c>
      <c r="V4054">
        <f>D4054*VLOOKUP(H4054,CURR,2)</f>
        <v>3000</v>
      </c>
      <c r="W4054">
        <f>E4054*VLOOKUP(H4054,CURR,2)</f>
        <v>1126</v>
      </c>
      <c r="X4054" s="11">
        <f t="shared" si="383"/>
        <v>0.37533333333333335</v>
      </c>
    </row>
    <row r="4055" spans="1:2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9">
        <f t="shared" si="379"/>
        <v>55</v>
      </c>
      <c r="Q4055" t="s">
        <v>8320</v>
      </c>
      <c r="R4055" t="s">
        <v>8321</v>
      </c>
      <c r="S4055" s="10">
        <f t="shared" si="380"/>
        <v>41928.481805555552</v>
      </c>
      <c r="T4055" s="10">
        <f t="shared" si="381"/>
        <v>41958.624999999993</v>
      </c>
      <c r="U4055" s="9">
        <f t="shared" si="382"/>
        <v>30</v>
      </c>
      <c r="V4055">
        <f>D4055*VLOOKUP(H4055,CURR,2)</f>
        <v>640</v>
      </c>
      <c r="W4055">
        <f>E4055*VLOOKUP(H4055,CURR,2)</f>
        <v>140.80000000000001</v>
      </c>
      <c r="X4055" s="11">
        <f t="shared" si="383"/>
        <v>0.22000000000000003</v>
      </c>
    </row>
    <row r="4056" spans="1:2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 t="e">
        <f t="shared" si="379"/>
        <v>#DIV/0!</v>
      </c>
      <c r="Q4056" t="s">
        <v>8320</v>
      </c>
      <c r="R4056" t="s">
        <v>8321</v>
      </c>
      <c r="S4056" s="10">
        <f t="shared" si="380"/>
        <v>42613.632928240739</v>
      </c>
      <c r="T4056" s="10">
        <f t="shared" si="381"/>
        <v>42643.958333333336</v>
      </c>
      <c r="U4056" s="9">
        <f t="shared" si="382"/>
        <v>30</v>
      </c>
      <c r="V4056">
        <f>D4056*VLOOKUP(H4056,CURR,2)</f>
        <v>8880</v>
      </c>
      <c r="W4056">
        <f>E4056*VLOOKUP(H4056,CURR,2)</f>
        <v>0</v>
      </c>
      <c r="X4056" s="11">
        <f t="shared" si="383"/>
        <v>0</v>
      </c>
    </row>
    <row r="4057" spans="1:2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9">
        <f t="shared" si="379"/>
        <v>41.952380952380949</v>
      </c>
      <c r="Q4057" t="s">
        <v>8320</v>
      </c>
      <c r="R4057" t="s">
        <v>8321</v>
      </c>
      <c r="S4057" s="10">
        <f t="shared" si="380"/>
        <v>41779.44017361111</v>
      </c>
      <c r="T4057" s="10">
        <f t="shared" si="381"/>
        <v>41809.44017361111</v>
      </c>
      <c r="U4057" s="9">
        <f t="shared" si="382"/>
        <v>30</v>
      </c>
      <c r="V4057">
        <f>D4057*VLOOKUP(H4057,CURR,2)</f>
        <v>6400</v>
      </c>
      <c r="W4057">
        <f>E4057*VLOOKUP(H4057,CURR,2)</f>
        <v>1127.68</v>
      </c>
      <c r="X4057" s="11">
        <f t="shared" si="383"/>
        <v>0.17620000000000002</v>
      </c>
    </row>
    <row r="4058" spans="1:2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9">
        <f t="shared" si="379"/>
        <v>88.333333333333329</v>
      </c>
      <c r="Q4058" t="s">
        <v>8320</v>
      </c>
      <c r="R4058" t="s">
        <v>8321</v>
      </c>
      <c r="S4058" s="10">
        <f t="shared" si="380"/>
        <v>42534.724988425922</v>
      </c>
      <c r="T4058" s="10">
        <f t="shared" si="381"/>
        <v>42554.624305555553</v>
      </c>
      <c r="U4058" s="9">
        <f t="shared" si="382"/>
        <v>19</v>
      </c>
      <c r="V4058">
        <f>D4058*VLOOKUP(H4058,CURR,2)</f>
        <v>1500</v>
      </c>
      <c r="W4058">
        <f>E4058*VLOOKUP(H4058,CURR,2)</f>
        <v>795</v>
      </c>
      <c r="X4058" s="11">
        <f t="shared" si="383"/>
        <v>0.53</v>
      </c>
    </row>
    <row r="4059" spans="1:2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9">
        <f t="shared" si="379"/>
        <v>129.16666666666666</v>
      </c>
      <c r="Q4059" t="s">
        <v>8320</v>
      </c>
      <c r="R4059" t="s">
        <v>8321</v>
      </c>
      <c r="S4059" s="10">
        <f t="shared" si="380"/>
        <v>42310.760185185187</v>
      </c>
      <c r="T4059" s="10">
        <f t="shared" si="381"/>
        <v>42333.749999999993</v>
      </c>
      <c r="U4059" s="9">
        <f t="shared" si="382"/>
        <v>22</v>
      </c>
      <c r="V4059">
        <f>D4059*VLOOKUP(H4059,CURR,2)</f>
        <v>4480</v>
      </c>
      <c r="W4059">
        <f>E4059*VLOOKUP(H4059,CURR,2)</f>
        <v>992</v>
      </c>
      <c r="X4059" s="11">
        <f t="shared" si="383"/>
        <v>0.22142857142857142</v>
      </c>
    </row>
    <row r="4060" spans="1:2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9">
        <f t="shared" si="379"/>
        <v>23.75</v>
      </c>
      <c r="Q4060" t="s">
        <v>8320</v>
      </c>
      <c r="R4060" t="s">
        <v>8321</v>
      </c>
      <c r="S4060" s="10">
        <f t="shared" si="380"/>
        <v>42445.852361111109</v>
      </c>
      <c r="T4060" s="10">
        <f t="shared" si="381"/>
        <v>42460.957638888889</v>
      </c>
      <c r="U4060" s="9">
        <f t="shared" si="382"/>
        <v>15</v>
      </c>
      <c r="V4060">
        <f>D4060*VLOOKUP(H4060,CURR,2)</f>
        <v>3750</v>
      </c>
      <c r="W4060">
        <f>E4060*VLOOKUP(H4060,CURR,2)</f>
        <v>95</v>
      </c>
      <c r="X4060" s="11">
        <f t="shared" si="383"/>
        <v>2.5333333333333333E-2</v>
      </c>
    </row>
    <row r="4061" spans="1:2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9">
        <f t="shared" si="379"/>
        <v>35.714285714285715</v>
      </c>
      <c r="Q4061" t="s">
        <v>8320</v>
      </c>
      <c r="R4061" t="s">
        <v>8321</v>
      </c>
      <c r="S4061" s="10">
        <f t="shared" si="380"/>
        <v>41866.432314814811</v>
      </c>
      <c r="T4061" s="10">
        <f t="shared" si="381"/>
        <v>41897.916666666664</v>
      </c>
      <c r="U4061" s="9">
        <f t="shared" si="382"/>
        <v>31</v>
      </c>
      <c r="V4061">
        <f>D4061*VLOOKUP(H4061,CURR,2)</f>
        <v>7600</v>
      </c>
      <c r="W4061">
        <f>E4061*VLOOKUP(H4061,CURR,2)</f>
        <v>190</v>
      </c>
      <c r="X4061" s="11">
        <f t="shared" si="383"/>
        <v>2.5000000000000001E-2</v>
      </c>
    </row>
    <row r="4062" spans="1:2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9">
        <f t="shared" si="379"/>
        <v>57</v>
      </c>
      <c r="Q4062" t="s">
        <v>8320</v>
      </c>
      <c r="R4062" t="s">
        <v>8321</v>
      </c>
      <c r="S4062" s="10">
        <f t="shared" si="380"/>
        <v>41779.486759259256</v>
      </c>
      <c r="T4062" s="10">
        <f t="shared" si="381"/>
        <v>41813.458333333328</v>
      </c>
      <c r="U4062" s="9">
        <f t="shared" si="382"/>
        <v>33</v>
      </c>
      <c r="V4062">
        <f>D4062*VLOOKUP(H4062,CURR,2)</f>
        <v>7600</v>
      </c>
      <c r="W4062">
        <f>E4062*VLOOKUP(H4062,CURR,2)</f>
        <v>216.6</v>
      </c>
      <c r="X4062" s="11">
        <f t="shared" si="383"/>
        <v>2.8499999999999998E-2</v>
      </c>
    </row>
    <row r="4063" spans="1:2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 t="e">
        <f t="shared" si="379"/>
        <v>#DIV/0!</v>
      </c>
      <c r="Q4063" t="s">
        <v>8320</v>
      </c>
      <c r="R4063" t="s">
        <v>8321</v>
      </c>
      <c r="S4063" s="10">
        <f t="shared" si="380"/>
        <v>42420.933136574073</v>
      </c>
      <c r="T4063" s="10">
        <f t="shared" si="381"/>
        <v>42480.891469907401</v>
      </c>
      <c r="U4063" s="9">
        <f t="shared" si="382"/>
        <v>59</v>
      </c>
      <c r="V4063">
        <f>D4063*VLOOKUP(H4063,CURR,2)</f>
        <v>525</v>
      </c>
      <c r="W4063">
        <f>E4063*VLOOKUP(H4063,CURR,2)</f>
        <v>0</v>
      </c>
      <c r="X4063" s="11">
        <f t="shared" si="383"/>
        <v>0</v>
      </c>
    </row>
    <row r="4064" spans="1:2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9">
        <f t="shared" si="379"/>
        <v>163.33333333333334</v>
      </c>
      <c r="Q4064" t="s">
        <v>8320</v>
      </c>
      <c r="R4064" t="s">
        <v>8321</v>
      </c>
      <c r="S4064" s="10">
        <f t="shared" si="380"/>
        <v>42523.530879629623</v>
      </c>
      <c r="T4064" s="10">
        <f t="shared" si="381"/>
        <v>42553.530879629623</v>
      </c>
      <c r="U4064" s="9">
        <f t="shared" si="382"/>
        <v>30</v>
      </c>
      <c r="V4064">
        <f>D4064*VLOOKUP(H4064,CURR,2)</f>
        <v>20000</v>
      </c>
      <c r="W4064">
        <f>E4064*VLOOKUP(H4064,CURR,2)</f>
        <v>490</v>
      </c>
      <c r="X4064" s="11">
        <f t="shared" si="383"/>
        <v>2.4500000000000001E-2</v>
      </c>
    </row>
    <row r="4065" spans="1:2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9">
        <f t="shared" si="379"/>
        <v>15</v>
      </c>
      <c r="Q4065" t="s">
        <v>8320</v>
      </c>
      <c r="R4065" t="s">
        <v>8321</v>
      </c>
      <c r="S4065" s="10">
        <f t="shared" si="380"/>
        <v>41787.473194444443</v>
      </c>
      <c r="T4065" s="10">
        <f t="shared" si="381"/>
        <v>41817.473194444443</v>
      </c>
      <c r="U4065" s="9">
        <f t="shared" si="382"/>
        <v>30</v>
      </c>
      <c r="V4065">
        <f>D4065*VLOOKUP(H4065,CURR,2)</f>
        <v>12160</v>
      </c>
      <c r="W4065">
        <f>E4065*VLOOKUP(H4065,CURR,2)</f>
        <v>172.8</v>
      </c>
      <c r="X4065" s="11">
        <f t="shared" si="383"/>
        <v>1.4210526315789474E-2</v>
      </c>
    </row>
    <row r="4066" spans="1:2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9">
        <f t="shared" si="379"/>
        <v>64.166666666666671</v>
      </c>
      <c r="Q4066" t="s">
        <v>8320</v>
      </c>
      <c r="R4066" t="s">
        <v>8321</v>
      </c>
      <c r="S4066" s="10">
        <f t="shared" si="380"/>
        <v>42093.379930555551</v>
      </c>
      <c r="T4066" s="10">
        <f t="shared" si="381"/>
        <v>42123.379930555551</v>
      </c>
      <c r="U4066" s="9">
        <f t="shared" si="382"/>
        <v>30</v>
      </c>
      <c r="V4066">
        <f>D4066*VLOOKUP(H4066,CURR,2)</f>
        <v>1440</v>
      </c>
      <c r="W4066">
        <f>E4066*VLOOKUP(H4066,CURR,2)</f>
        <v>277.2</v>
      </c>
      <c r="X4066" s="11">
        <f t="shared" si="383"/>
        <v>0.1925</v>
      </c>
    </row>
    <row r="4067" spans="1:2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9">
        <f t="shared" si="379"/>
        <v>6.75</v>
      </c>
      <c r="Q4067" t="s">
        <v>8320</v>
      </c>
      <c r="R4067" t="s">
        <v>8321</v>
      </c>
      <c r="S4067" s="10">
        <f t="shared" si="380"/>
        <v>41833.74318287037</v>
      </c>
      <c r="T4067" s="10">
        <f t="shared" si="381"/>
        <v>41863.74318287037</v>
      </c>
      <c r="U4067" s="9">
        <f t="shared" si="382"/>
        <v>30</v>
      </c>
      <c r="V4067">
        <f>D4067*VLOOKUP(H4067,CURR,2)</f>
        <v>4000</v>
      </c>
      <c r="W4067">
        <f>E4067*VLOOKUP(H4067,CURR,2)</f>
        <v>27</v>
      </c>
      <c r="X4067" s="11">
        <f t="shared" si="383"/>
        <v>6.7499999999999999E-3</v>
      </c>
    </row>
    <row r="4068" spans="1:2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9">
        <f t="shared" si="379"/>
        <v>25</v>
      </c>
      <c r="Q4068" t="s">
        <v>8320</v>
      </c>
      <c r="R4068" t="s">
        <v>8321</v>
      </c>
      <c r="S4068" s="10">
        <f t="shared" si="380"/>
        <v>42478.830879629626</v>
      </c>
      <c r="T4068" s="10">
        <f t="shared" si="381"/>
        <v>42508.830879629626</v>
      </c>
      <c r="U4068" s="9">
        <f t="shared" si="382"/>
        <v>30</v>
      </c>
      <c r="V4068">
        <f>D4068*VLOOKUP(H4068,CURR,2)</f>
        <v>15000</v>
      </c>
      <c r="W4068">
        <f>E4068*VLOOKUP(H4068,CURR,2)</f>
        <v>25</v>
      </c>
      <c r="X4068" s="11">
        <f t="shared" si="383"/>
        <v>1.6666666666666668E-3</v>
      </c>
    </row>
    <row r="4069" spans="1:2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9">
        <f t="shared" si="379"/>
        <v>179.11764705882354</v>
      </c>
      <c r="Q4069" t="s">
        <v>8320</v>
      </c>
      <c r="R4069" t="s">
        <v>8321</v>
      </c>
      <c r="S4069" s="10">
        <f t="shared" si="380"/>
        <v>42234.909143518518</v>
      </c>
      <c r="T4069" s="10">
        <f t="shared" si="381"/>
        <v>42274.909143518518</v>
      </c>
      <c r="U4069" s="9">
        <f t="shared" si="382"/>
        <v>40</v>
      </c>
      <c r="V4069">
        <f>D4069*VLOOKUP(H4069,CURR,2)</f>
        <v>5000</v>
      </c>
      <c r="W4069">
        <f>E4069*VLOOKUP(H4069,CURR,2)</f>
        <v>3045</v>
      </c>
      <c r="X4069" s="11">
        <f t="shared" si="383"/>
        <v>0.60899999999999999</v>
      </c>
    </row>
    <row r="4070" spans="1:2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9">
        <f t="shared" si="379"/>
        <v>34.950000000000003</v>
      </c>
      <c r="Q4070" t="s">
        <v>8320</v>
      </c>
      <c r="R4070" t="s">
        <v>8321</v>
      </c>
      <c r="S4070" s="10">
        <f t="shared" si="380"/>
        <v>42718.755266203698</v>
      </c>
      <c r="T4070" s="10">
        <f t="shared" si="381"/>
        <v>42748.753472222219</v>
      </c>
      <c r="U4070" s="9">
        <f t="shared" si="382"/>
        <v>29</v>
      </c>
      <c r="V4070">
        <f>D4070*VLOOKUP(H4070,CURR,2)</f>
        <v>3495</v>
      </c>
      <c r="W4070">
        <f>E4070*VLOOKUP(H4070,CURR,2)</f>
        <v>34.950000000000003</v>
      </c>
      <c r="X4070" s="11">
        <f t="shared" si="383"/>
        <v>0.01</v>
      </c>
    </row>
    <row r="4071" spans="1:2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9">
        <f t="shared" si="379"/>
        <v>33.07692307692308</v>
      </c>
      <c r="Q4071" t="s">
        <v>8320</v>
      </c>
      <c r="R4071" t="s">
        <v>8321</v>
      </c>
      <c r="S4071" s="10">
        <f t="shared" si="380"/>
        <v>42022.453194444439</v>
      </c>
      <c r="T4071" s="10">
        <f t="shared" si="381"/>
        <v>42063.291666666664</v>
      </c>
      <c r="U4071" s="9">
        <f t="shared" si="382"/>
        <v>40</v>
      </c>
      <c r="V4071">
        <f>D4071*VLOOKUP(H4071,CURR,2)</f>
        <v>1600</v>
      </c>
      <c r="W4071">
        <f>E4071*VLOOKUP(H4071,CURR,2)</f>
        <v>550.4</v>
      </c>
      <c r="X4071" s="11">
        <f t="shared" si="383"/>
        <v>0.34399999999999997</v>
      </c>
    </row>
    <row r="4072" spans="1:2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9">
        <f t="shared" si="379"/>
        <v>27.5</v>
      </c>
      <c r="Q4072" t="s">
        <v>8320</v>
      </c>
      <c r="R4072" t="s">
        <v>8321</v>
      </c>
      <c r="S4072" s="10">
        <f t="shared" si="380"/>
        <v>42031.458564814813</v>
      </c>
      <c r="T4072" s="10">
        <f t="shared" si="381"/>
        <v>42063.916666666664</v>
      </c>
      <c r="U4072" s="9">
        <f t="shared" si="382"/>
        <v>32</v>
      </c>
      <c r="V4072">
        <f>D4072*VLOOKUP(H4072,CURR,2)</f>
        <v>1000</v>
      </c>
      <c r="W4072">
        <f>E4072*VLOOKUP(H4072,CURR,2)</f>
        <v>165</v>
      </c>
      <c r="X4072" s="11">
        <f t="shared" si="383"/>
        <v>0.16500000000000001</v>
      </c>
    </row>
    <row r="4073" spans="1:2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 t="e">
        <f t="shared" si="379"/>
        <v>#DIV/0!</v>
      </c>
      <c r="Q4073" t="s">
        <v>8320</v>
      </c>
      <c r="R4073" t="s">
        <v>8321</v>
      </c>
      <c r="S4073" s="10">
        <f t="shared" si="380"/>
        <v>42700.59642361111</v>
      </c>
      <c r="T4073" s="10">
        <f t="shared" si="381"/>
        <v>42730.59642361111</v>
      </c>
      <c r="U4073" s="9">
        <f t="shared" si="382"/>
        <v>30</v>
      </c>
      <c r="V4073">
        <f>D4073*VLOOKUP(H4073,CURR,2)</f>
        <v>980</v>
      </c>
      <c r="W4073">
        <f>E4073*VLOOKUP(H4073,CURR,2)</f>
        <v>0</v>
      </c>
      <c r="X4073" s="11">
        <f t="shared" si="383"/>
        <v>0</v>
      </c>
    </row>
    <row r="4074" spans="1:2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9">
        <f t="shared" si="379"/>
        <v>2</v>
      </c>
      <c r="Q4074" t="s">
        <v>8320</v>
      </c>
      <c r="R4074" t="s">
        <v>8321</v>
      </c>
      <c r="S4074" s="10">
        <f t="shared" si="380"/>
        <v>41812.566099537034</v>
      </c>
      <c r="T4074" s="10">
        <f t="shared" si="381"/>
        <v>41872.566099537034</v>
      </c>
      <c r="U4074" s="9">
        <f t="shared" si="382"/>
        <v>60</v>
      </c>
      <c r="V4074">
        <f>D4074*VLOOKUP(H4074,CURR,2)</f>
        <v>1280</v>
      </c>
      <c r="W4074">
        <f>E4074*VLOOKUP(H4074,CURR,2)</f>
        <v>5.12</v>
      </c>
      <c r="X4074" s="11">
        <f t="shared" si="383"/>
        <v>4.0000000000000001E-3</v>
      </c>
    </row>
    <row r="4075" spans="1:2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9">
        <f t="shared" si="379"/>
        <v>18.5</v>
      </c>
      <c r="Q4075" t="s">
        <v>8320</v>
      </c>
      <c r="R4075" t="s">
        <v>8321</v>
      </c>
      <c r="S4075" s="10">
        <f t="shared" si="380"/>
        <v>42078.136874999997</v>
      </c>
      <c r="T4075" s="10">
        <f t="shared" si="381"/>
        <v>42132.958333333336</v>
      </c>
      <c r="U4075" s="9">
        <f t="shared" si="382"/>
        <v>54</v>
      </c>
      <c r="V4075">
        <f>D4075*VLOOKUP(H4075,CURR,2)</f>
        <v>3500</v>
      </c>
      <c r="W4075">
        <f>E4075*VLOOKUP(H4075,CURR,2)</f>
        <v>37</v>
      </c>
      <c r="X4075" s="11">
        <f t="shared" si="383"/>
        <v>1.0571428571428572E-2</v>
      </c>
    </row>
    <row r="4076" spans="1:2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9">
        <f t="shared" si="379"/>
        <v>35</v>
      </c>
      <c r="Q4076" t="s">
        <v>8320</v>
      </c>
      <c r="R4076" t="s">
        <v>8321</v>
      </c>
      <c r="S4076" s="10">
        <f t="shared" si="380"/>
        <v>42283.344618055555</v>
      </c>
      <c r="T4076" s="10">
        <f t="shared" si="381"/>
        <v>42313.386284722219</v>
      </c>
      <c r="U4076" s="9">
        <f t="shared" si="382"/>
        <v>30</v>
      </c>
      <c r="V4076">
        <f>D4076*VLOOKUP(H4076,CURR,2)</f>
        <v>3520</v>
      </c>
      <c r="W4076">
        <f>E4076*VLOOKUP(H4076,CURR,2)</f>
        <v>940.80000000000007</v>
      </c>
      <c r="X4076" s="11">
        <f t="shared" si="383"/>
        <v>0.26727272727272727</v>
      </c>
    </row>
    <row r="4077" spans="1:2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9">
        <f t="shared" si="379"/>
        <v>44.307692307692307</v>
      </c>
      <c r="Q4077" t="s">
        <v>8320</v>
      </c>
      <c r="R4077" t="s">
        <v>8321</v>
      </c>
      <c r="S4077" s="10">
        <f t="shared" si="380"/>
        <v>41778.837604166663</v>
      </c>
      <c r="T4077" s="10">
        <f t="shared" si="381"/>
        <v>41820.519444444442</v>
      </c>
      <c r="U4077" s="9">
        <f t="shared" si="382"/>
        <v>41</v>
      </c>
      <c r="V4077">
        <f>D4077*VLOOKUP(H4077,CURR,2)</f>
        <v>2560</v>
      </c>
      <c r="W4077">
        <f>E4077*VLOOKUP(H4077,CURR,2)</f>
        <v>737.28</v>
      </c>
      <c r="X4077" s="11">
        <f t="shared" si="383"/>
        <v>0.28799999999999998</v>
      </c>
    </row>
    <row r="4078" spans="1:2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 t="e">
        <f t="shared" si="379"/>
        <v>#DIV/0!</v>
      </c>
      <c r="Q4078" t="s">
        <v>8320</v>
      </c>
      <c r="R4078" t="s">
        <v>8321</v>
      </c>
      <c r="S4078" s="10">
        <f t="shared" si="380"/>
        <v>41905.587372685179</v>
      </c>
      <c r="T4078" s="10">
        <f t="shared" si="381"/>
        <v>41933.618750000001</v>
      </c>
      <c r="U4078" s="9">
        <f t="shared" si="382"/>
        <v>28</v>
      </c>
      <c r="V4078">
        <f>D4078*VLOOKUP(H4078,CURR,2)</f>
        <v>700</v>
      </c>
      <c r="W4078">
        <f>E4078*VLOOKUP(H4078,CURR,2)</f>
        <v>0</v>
      </c>
      <c r="X4078" s="11">
        <f t="shared" si="383"/>
        <v>0</v>
      </c>
    </row>
    <row r="4079" spans="1:2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9">
        <f t="shared" si="379"/>
        <v>222.5</v>
      </c>
      <c r="Q4079" t="s">
        <v>8320</v>
      </c>
      <c r="R4079" t="s">
        <v>8321</v>
      </c>
      <c r="S4079" s="10">
        <f t="shared" si="380"/>
        <v>42695.502245370364</v>
      </c>
      <c r="T4079" s="10">
        <f t="shared" si="381"/>
        <v>42725.502245370364</v>
      </c>
      <c r="U4079" s="9">
        <f t="shared" si="382"/>
        <v>30</v>
      </c>
      <c r="V4079">
        <f>D4079*VLOOKUP(H4079,CURR,2)</f>
        <v>15000</v>
      </c>
      <c r="W4079">
        <f>E4079*VLOOKUP(H4079,CURR,2)</f>
        <v>1335</v>
      </c>
      <c r="X4079" s="11">
        <f t="shared" si="383"/>
        <v>8.8999999999999996E-2</v>
      </c>
    </row>
    <row r="4080" spans="1:2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 t="e">
        <f t="shared" si="379"/>
        <v>#DIV/0!</v>
      </c>
      <c r="Q4080" t="s">
        <v>8320</v>
      </c>
      <c r="R4080" t="s">
        <v>8321</v>
      </c>
      <c r="S4080" s="10">
        <f t="shared" si="380"/>
        <v>42732.579189814809</v>
      </c>
      <c r="T4080" s="10">
        <f t="shared" si="381"/>
        <v>42762.579189814809</v>
      </c>
      <c r="U4080" s="9">
        <f t="shared" si="382"/>
        <v>30</v>
      </c>
      <c r="V4080">
        <f>D4080*VLOOKUP(H4080,CURR,2)</f>
        <v>320</v>
      </c>
      <c r="W4080">
        <f>E4080*VLOOKUP(H4080,CURR,2)</f>
        <v>0</v>
      </c>
      <c r="X4080" s="11">
        <f t="shared" si="383"/>
        <v>0</v>
      </c>
    </row>
    <row r="4081" spans="1:2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9">
        <f t="shared" si="379"/>
        <v>5</v>
      </c>
      <c r="Q4081" t="s">
        <v>8320</v>
      </c>
      <c r="R4081" t="s">
        <v>8321</v>
      </c>
      <c r="S4081" s="10">
        <f t="shared" si="380"/>
        <v>42510.730567129627</v>
      </c>
      <c r="T4081" s="10">
        <f t="shared" si="381"/>
        <v>42540.730567129627</v>
      </c>
      <c r="U4081" s="9">
        <f t="shared" si="382"/>
        <v>30</v>
      </c>
      <c r="V4081">
        <f>D4081*VLOOKUP(H4081,CURR,2)</f>
        <v>3000</v>
      </c>
      <c r="W4081">
        <f>E4081*VLOOKUP(H4081,CURR,2)</f>
        <v>5</v>
      </c>
      <c r="X4081" s="11">
        <f t="shared" si="383"/>
        <v>1.6666666666666668E-3</v>
      </c>
    </row>
    <row r="4082" spans="1:2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 t="e">
        <f t="shared" si="379"/>
        <v>#DIV/0!</v>
      </c>
      <c r="Q4082" t="s">
        <v>8320</v>
      </c>
      <c r="R4082" t="s">
        <v>8321</v>
      </c>
      <c r="S4082" s="10">
        <f t="shared" si="380"/>
        <v>42511.489768518521</v>
      </c>
      <c r="T4082" s="10">
        <f t="shared" si="381"/>
        <v>42535.579166666663</v>
      </c>
      <c r="U4082" s="9">
        <f t="shared" si="382"/>
        <v>24</v>
      </c>
      <c r="V4082">
        <f>D4082*VLOOKUP(H4082,CURR,2)</f>
        <v>3000</v>
      </c>
      <c r="W4082">
        <f>E4082*VLOOKUP(H4082,CURR,2)</f>
        <v>0</v>
      </c>
      <c r="X4082" s="11">
        <f t="shared" si="383"/>
        <v>0</v>
      </c>
    </row>
    <row r="4083" spans="1:2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9">
        <f t="shared" si="379"/>
        <v>29.166666666666668</v>
      </c>
      <c r="Q4083" t="s">
        <v>8320</v>
      </c>
      <c r="R4083" t="s">
        <v>8321</v>
      </c>
      <c r="S4083" s="10">
        <f t="shared" si="380"/>
        <v>42041.372974537029</v>
      </c>
      <c r="T4083" s="10">
        <f t="shared" si="381"/>
        <v>42071.331307870372</v>
      </c>
      <c r="U4083" s="9">
        <f t="shared" si="382"/>
        <v>29</v>
      </c>
      <c r="V4083">
        <f>D4083*VLOOKUP(H4083,CURR,2)</f>
        <v>2224</v>
      </c>
      <c r="W4083">
        <f>E4083*VLOOKUP(H4083,CURR,2)</f>
        <v>350</v>
      </c>
      <c r="X4083" s="11">
        <f t="shared" si="383"/>
        <v>0.15737410071942445</v>
      </c>
    </row>
    <row r="4084" spans="1:2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9">
        <f t="shared" si="379"/>
        <v>1.5</v>
      </c>
      <c r="Q4084" t="s">
        <v>8320</v>
      </c>
      <c r="R4084" t="s">
        <v>8321</v>
      </c>
      <c r="S4084" s="10">
        <f t="shared" si="380"/>
        <v>42306.980937499997</v>
      </c>
      <c r="T4084" s="10">
        <f t="shared" si="381"/>
        <v>42322.749999999993</v>
      </c>
      <c r="U4084" s="9">
        <f t="shared" si="382"/>
        <v>15</v>
      </c>
      <c r="V4084">
        <f>D4084*VLOOKUP(H4084,CURR,2)</f>
        <v>150</v>
      </c>
      <c r="W4084">
        <f>E4084*VLOOKUP(H4084,CURR,2)</f>
        <v>3</v>
      </c>
      <c r="X4084" s="11">
        <f t="shared" si="383"/>
        <v>0.02</v>
      </c>
    </row>
    <row r="4085" spans="1:2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9">
        <f t="shared" si="379"/>
        <v>126.5</v>
      </c>
      <c r="Q4085" t="s">
        <v>8320</v>
      </c>
      <c r="R4085" t="s">
        <v>8321</v>
      </c>
      <c r="S4085" s="10">
        <f t="shared" si="380"/>
        <v>42353.553425925922</v>
      </c>
      <c r="T4085" s="10">
        <f t="shared" si="381"/>
        <v>42383.553425925922</v>
      </c>
      <c r="U4085" s="9">
        <f t="shared" si="382"/>
        <v>30</v>
      </c>
      <c r="V4085">
        <f>D4085*VLOOKUP(H4085,CURR,2)</f>
        <v>3500</v>
      </c>
      <c r="W4085">
        <f>E4085*VLOOKUP(H4085,CURR,2)</f>
        <v>759</v>
      </c>
      <c r="X4085" s="11">
        <f t="shared" si="383"/>
        <v>0.21685714285714286</v>
      </c>
    </row>
    <row r="4086" spans="1:2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9">
        <f t="shared" si="379"/>
        <v>10</v>
      </c>
      <c r="Q4086" t="s">
        <v>8320</v>
      </c>
      <c r="R4086" t="s">
        <v>8321</v>
      </c>
      <c r="S4086" s="10">
        <f t="shared" si="380"/>
        <v>42622.228078703702</v>
      </c>
      <c r="T4086" s="10">
        <f t="shared" si="381"/>
        <v>42652.228078703702</v>
      </c>
      <c r="U4086" s="9">
        <f t="shared" si="382"/>
        <v>30</v>
      </c>
      <c r="V4086">
        <f>D4086*VLOOKUP(H4086,CURR,2)</f>
        <v>3389.9999999999995</v>
      </c>
      <c r="W4086">
        <f>E4086*VLOOKUP(H4086,CURR,2)</f>
        <v>11.299999999999999</v>
      </c>
      <c r="X4086" s="11">
        <f t="shared" si="383"/>
        <v>3.3333333333333335E-3</v>
      </c>
    </row>
    <row r="4087" spans="1:2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9">
        <f t="shared" si="379"/>
        <v>10</v>
      </c>
      <c r="Q4087" t="s">
        <v>8320</v>
      </c>
      <c r="R4087" t="s">
        <v>8321</v>
      </c>
      <c r="S4087" s="10">
        <f t="shared" si="380"/>
        <v>42058.395543981482</v>
      </c>
      <c r="T4087" s="10">
        <f t="shared" si="381"/>
        <v>42086.957638888889</v>
      </c>
      <c r="U4087" s="9">
        <f t="shared" si="382"/>
        <v>28</v>
      </c>
      <c r="V4087">
        <f>D4087*VLOOKUP(H4087,CURR,2)</f>
        <v>3500</v>
      </c>
      <c r="W4087">
        <f>E4087*VLOOKUP(H4087,CURR,2)</f>
        <v>10</v>
      </c>
      <c r="X4087" s="11">
        <f t="shared" si="383"/>
        <v>2.8571428571428571E-3</v>
      </c>
    </row>
    <row r="4088" spans="1:2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9">
        <f t="shared" si="379"/>
        <v>9.4</v>
      </c>
      <c r="Q4088" t="s">
        <v>8320</v>
      </c>
      <c r="R4088" t="s">
        <v>8321</v>
      </c>
      <c r="S4088" s="10">
        <f t="shared" si="380"/>
        <v>42304.732627314814</v>
      </c>
      <c r="T4088" s="10">
        <f t="shared" si="381"/>
        <v>42328.958333333336</v>
      </c>
      <c r="U4088" s="9">
        <f t="shared" si="382"/>
        <v>24</v>
      </c>
      <c r="V4088">
        <f>D4088*VLOOKUP(H4088,CURR,2)</f>
        <v>1000</v>
      </c>
      <c r="W4088">
        <f>E4088*VLOOKUP(H4088,CURR,2)</f>
        <v>47</v>
      </c>
      <c r="X4088" s="11">
        <f t="shared" si="383"/>
        <v>4.7E-2</v>
      </c>
    </row>
    <row r="4089" spans="1:2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 t="e">
        <f t="shared" si="379"/>
        <v>#DIV/0!</v>
      </c>
      <c r="Q4089" t="s">
        <v>8320</v>
      </c>
      <c r="R4089" t="s">
        <v>8321</v>
      </c>
      <c r="S4089" s="10">
        <f t="shared" si="380"/>
        <v>42538.53456018518</v>
      </c>
      <c r="T4089" s="10">
        <f t="shared" si="381"/>
        <v>42568.53456018518</v>
      </c>
      <c r="U4089" s="9">
        <f t="shared" si="382"/>
        <v>30</v>
      </c>
      <c r="V4089">
        <f>D4089*VLOOKUP(H4089,CURR,2)</f>
        <v>9600</v>
      </c>
      <c r="W4089">
        <f>E4089*VLOOKUP(H4089,CURR,2)</f>
        <v>0</v>
      </c>
      <c r="X4089" s="11">
        <f t="shared" si="383"/>
        <v>0</v>
      </c>
    </row>
    <row r="4090" spans="1:2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9">
        <f t="shared" si="379"/>
        <v>72</v>
      </c>
      <c r="Q4090" t="s">
        <v>8320</v>
      </c>
      <c r="R4090" t="s">
        <v>8321</v>
      </c>
      <c r="S4090" s="10">
        <f t="shared" si="380"/>
        <v>41990.40421296296</v>
      </c>
      <c r="T4090" s="10">
        <f t="shared" si="381"/>
        <v>42020.226388888885</v>
      </c>
      <c r="U4090" s="9">
        <f t="shared" si="382"/>
        <v>29</v>
      </c>
      <c r="V4090">
        <f>D4090*VLOOKUP(H4090,CURR,2)</f>
        <v>2560</v>
      </c>
      <c r="W4090">
        <f>E4090*VLOOKUP(H4090,CURR,2)</f>
        <v>276.48</v>
      </c>
      <c r="X4090" s="11">
        <f t="shared" si="383"/>
        <v>0.10800000000000001</v>
      </c>
    </row>
    <row r="4091" spans="1:2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9">
        <f t="shared" si="379"/>
        <v>30</v>
      </c>
      <c r="Q4091" t="s">
        <v>8320</v>
      </c>
      <c r="R4091" t="s">
        <v>8321</v>
      </c>
      <c r="S4091" s="10">
        <f t="shared" si="380"/>
        <v>42122.524166666662</v>
      </c>
      <c r="T4091" s="10">
        <f t="shared" si="381"/>
        <v>42155.524305555555</v>
      </c>
      <c r="U4091" s="9">
        <f t="shared" si="382"/>
        <v>33</v>
      </c>
      <c r="V4091">
        <f>D4091*VLOOKUP(H4091,CURR,2)</f>
        <v>5000</v>
      </c>
      <c r="W4091">
        <f>E4091*VLOOKUP(H4091,CURR,2)</f>
        <v>240</v>
      </c>
      <c r="X4091" s="11">
        <f t="shared" si="383"/>
        <v>4.8000000000000001E-2</v>
      </c>
    </row>
    <row r="4092" spans="1:2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9">
        <f t="shared" si="379"/>
        <v>10.666666666666666</v>
      </c>
      <c r="Q4092" t="s">
        <v>8320</v>
      </c>
      <c r="R4092" t="s">
        <v>8321</v>
      </c>
      <c r="S4092" s="10">
        <f t="shared" si="380"/>
        <v>42209.464548611104</v>
      </c>
      <c r="T4092" s="10">
        <f t="shared" si="381"/>
        <v>42223.416666666664</v>
      </c>
      <c r="U4092" s="9">
        <f t="shared" si="382"/>
        <v>13</v>
      </c>
      <c r="V4092">
        <f>D4092*VLOOKUP(H4092,CURR,2)</f>
        <v>1000</v>
      </c>
      <c r="W4092">
        <f>E4092*VLOOKUP(H4092,CURR,2)</f>
        <v>32</v>
      </c>
      <c r="X4092" s="11">
        <f t="shared" si="383"/>
        <v>3.2000000000000001E-2</v>
      </c>
    </row>
    <row r="4093" spans="1:2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9">
        <f t="shared" si="379"/>
        <v>25.5</v>
      </c>
      <c r="Q4093" t="s">
        <v>8320</v>
      </c>
      <c r="R4093" t="s">
        <v>8321</v>
      </c>
      <c r="S4093" s="10">
        <f t="shared" si="380"/>
        <v>41990.298043981478</v>
      </c>
      <c r="T4093" s="10">
        <f t="shared" si="381"/>
        <v>42020.298043981478</v>
      </c>
      <c r="U4093" s="9">
        <f t="shared" si="382"/>
        <v>30</v>
      </c>
      <c r="V4093">
        <f>D4093*VLOOKUP(H4093,CURR,2)</f>
        <v>1600</v>
      </c>
      <c r="W4093">
        <f>E4093*VLOOKUP(H4093,CURR,2)</f>
        <v>204</v>
      </c>
      <c r="X4093" s="11">
        <f t="shared" si="383"/>
        <v>0.1275</v>
      </c>
    </row>
    <row r="4094" spans="1:2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9">
        <f t="shared" si="379"/>
        <v>20</v>
      </c>
      <c r="Q4094" t="s">
        <v>8320</v>
      </c>
      <c r="R4094" t="s">
        <v>8321</v>
      </c>
      <c r="S4094" s="10">
        <f t="shared" si="380"/>
        <v>42038.986655092587</v>
      </c>
      <c r="T4094" s="10">
        <f t="shared" si="381"/>
        <v>42098.944988425923</v>
      </c>
      <c r="U4094" s="9">
        <f t="shared" si="382"/>
        <v>59</v>
      </c>
      <c r="V4094">
        <f>D4094*VLOOKUP(H4094,CURR,2)</f>
        <v>110000</v>
      </c>
      <c r="W4094">
        <f>E4094*VLOOKUP(H4094,CURR,2)</f>
        <v>20</v>
      </c>
      <c r="X4094" s="11">
        <f t="shared" si="383"/>
        <v>1.8181818181818181E-4</v>
      </c>
    </row>
    <row r="4095" spans="1:2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9">
        <f t="shared" si="379"/>
        <v>15</v>
      </c>
      <c r="Q4095" t="s">
        <v>8320</v>
      </c>
      <c r="R4095" t="s">
        <v>8321</v>
      </c>
      <c r="S4095" s="10">
        <f t="shared" si="380"/>
        <v>42178.607557870368</v>
      </c>
      <c r="T4095" s="10">
        <f t="shared" si="381"/>
        <v>42238.607557870368</v>
      </c>
      <c r="U4095" s="9">
        <f t="shared" si="382"/>
        <v>60</v>
      </c>
      <c r="V4095">
        <f>D4095*VLOOKUP(H4095,CURR,2)</f>
        <v>3200</v>
      </c>
      <c r="W4095">
        <f>E4095*VLOOKUP(H4095,CURR,2)</f>
        <v>76.8</v>
      </c>
      <c r="X4095" s="11">
        <f t="shared" si="383"/>
        <v>2.4E-2</v>
      </c>
    </row>
    <row r="4096" spans="1:2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9">
        <f t="shared" si="379"/>
        <v>91.25</v>
      </c>
      <c r="Q4096" t="s">
        <v>8320</v>
      </c>
      <c r="R4096" t="s">
        <v>8321</v>
      </c>
      <c r="S4096" s="10">
        <f t="shared" si="380"/>
        <v>41889.878472222219</v>
      </c>
      <c r="T4096" s="10">
        <f t="shared" si="381"/>
        <v>41933.999305555553</v>
      </c>
      <c r="U4096" s="9">
        <f t="shared" si="382"/>
        <v>44</v>
      </c>
      <c r="V4096">
        <f>D4096*VLOOKUP(H4096,CURR,2)</f>
        <v>2000</v>
      </c>
      <c r="W4096">
        <f>E4096*VLOOKUP(H4096,CURR,2)</f>
        <v>730</v>
      </c>
      <c r="X4096" s="11">
        <f t="shared" si="383"/>
        <v>0.36499999999999999</v>
      </c>
    </row>
    <row r="4097" spans="1:2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9">
        <f t="shared" si="379"/>
        <v>800</v>
      </c>
      <c r="Q4097" t="s">
        <v>8320</v>
      </c>
      <c r="R4097" t="s">
        <v>8321</v>
      </c>
      <c r="S4097" s="10">
        <f t="shared" si="380"/>
        <v>42692.823495370372</v>
      </c>
      <c r="T4097" s="10">
        <f t="shared" si="381"/>
        <v>42722.823495370372</v>
      </c>
      <c r="U4097" s="9">
        <f t="shared" si="382"/>
        <v>30</v>
      </c>
      <c r="V4097">
        <f>D4097*VLOOKUP(H4097,CURR,2)</f>
        <v>1470</v>
      </c>
      <c r="W4097">
        <f>E4097*VLOOKUP(H4097,CURR,2)</f>
        <v>39.200000000000003</v>
      </c>
      <c r="X4097" s="11">
        <f t="shared" si="383"/>
        <v>2.6666666666666668E-2</v>
      </c>
    </row>
    <row r="4098" spans="1:2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9">
        <f t="shared" si="379"/>
        <v>80</v>
      </c>
      <c r="Q4098" t="s">
        <v>8320</v>
      </c>
      <c r="R4098" t="s">
        <v>8321</v>
      </c>
      <c r="S4098" s="10">
        <f t="shared" si="380"/>
        <v>42750.321979166663</v>
      </c>
      <c r="T4098" s="10">
        <f t="shared" si="381"/>
        <v>42794.160416666666</v>
      </c>
      <c r="U4098" s="9">
        <f t="shared" si="382"/>
        <v>43</v>
      </c>
      <c r="V4098">
        <f>D4098*VLOOKUP(H4098,CURR,2)</f>
        <v>4480</v>
      </c>
      <c r="W4098">
        <f>E4098*VLOOKUP(H4098,CURR,2)</f>
        <v>512</v>
      </c>
      <c r="X4098" s="11">
        <f t="shared" si="383"/>
        <v>0.11428571428571428</v>
      </c>
    </row>
    <row r="4099" spans="1:2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E4099/D4099*100</f>
        <v>0</v>
      </c>
      <c r="P4099" s="9" t="e">
        <f t="shared" ref="P4099:P4115" si="385">E4099/L4099</f>
        <v>#DIV/0!</v>
      </c>
      <c r="Q4099" t="s">
        <v>8320</v>
      </c>
      <c r="R4099" t="s">
        <v>8321</v>
      </c>
      <c r="S4099" s="10">
        <f t="shared" ref="S4099:S4115" si="386">(J4099/86400)+25569+(-5/24)</f>
        <v>42344.616168981483</v>
      </c>
      <c r="T4099" s="10">
        <f t="shared" ref="T4099:T4115" si="387">(I4099/86400)+25569+(-5/24)</f>
        <v>42400.788194444445</v>
      </c>
      <c r="U4099" s="9">
        <f t="shared" ref="U4099:U4115" si="388">INT(T4099-S4099)</f>
        <v>56</v>
      </c>
      <c r="V4099">
        <f>D4099*VLOOKUP(H4099,CURR,2)</f>
        <v>12800</v>
      </c>
      <c r="W4099">
        <f>E4099*VLOOKUP(H4099,CURR,2)</f>
        <v>0</v>
      </c>
      <c r="X4099" s="11">
        <f t="shared" ref="X4099:X4115" si="389">W4099/V4099</f>
        <v>0</v>
      </c>
    </row>
    <row r="4100" spans="1:2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 t="e">
        <f t="shared" si="385"/>
        <v>#DIV/0!</v>
      </c>
      <c r="Q4100" t="s">
        <v>8320</v>
      </c>
      <c r="R4100" t="s">
        <v>8321</v>
      </c>
      <c r="S4100" s="10">
        <f t="shared" si="386"/>
        <v>42495.51385416666</v>
      </c>
      <c r="T4100" s="10">
        <f t="shared" si="387"/>
        <v>42525.51385416666</v>
      </c>
      <c r="U4100" s="9">
        <f t="shared" si="388"/>
        <v>30</v>
      </c>
      <c r="V4100">
        <f>D4100*VLOOKUP(H4100,CURR,2)</f>
        <v>75000</v>
      </c>
      <c r="W4100">
        <f>E4100*VLOOKUP(H4100,CURR,2)</f>
        <v>0</v>
      </c>
      <c r="X4100" s="11">
        <f t="shared" si="389"/>
        <v>0</v>
      </c>
    </row>
    <row r="4101" spans="1:2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9">
        <f t="shared" si="385"/>
        <v>50</v>
      </c>
      <c r="Q4101" t="s">
        <v>8320</v>
      </c>
      <c r="R4101" t="s">
        <v>8321</v>
      </c>
      <c r="S4101" s="10">
        <f t="shared" si="386"/>
        <v>42570.642048611109</v>
      </c>
      <c r="T4101" s="10">
        <f t="shared" si="387"/>
        <v>42615.642048611109</v>
      </c>
      <c r="U4101" s="9">
        <f t="shared" si="388"/>
        <v>45</v>
      </c>
      <c r="V4101">
        <f>D4101*VLOOKUP(H4101,CURR,2)</f>
        <v>4500</v>
      </c>
      <c r="W4101">
        <f>E4101*VLOOKUP(H4101,CURR,2)</f>
        <v>50</v>
      </c>
      <c r="X4101" s="11">
        <f t="shared" si="389"/>
        <v>1.1111111111111112E-2</v>
      </c>
    </row>
    <row r="4102" spans="1:2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 t="e">
        <f t="shared" si="385"/>
        <v>#DIV/0!</v>
      </c>
      <c r="Q4102" t="s">
        <v>8320</v>
      </c>
      <c r="R4102" t="s">
        <v>8321</v>
      </c>
      <c r="S4102" s="10">
        <f t="shared" si="386"/>
        <v>41926.916550925926</v>
      </c>
      <c r="T4102" s="10">
        <f t="shared" si="387"/>
        <v>41936.916550925926</v>
      </c>
      <c r="U4102" s="9">
        <f t="shared" si="388"/>
        <v>10</v>
      </c>
      <c r="V4102">
        <f>D4102*VLOOKUP(H4102,CURR,2)</f>
        <v>270</v>
      </c>
      <c r="W4102">
        <f>E4102*VLOOKUP(H4102,CURR,2)</f>
        <v>0</v>
      </c>
      <c r="X4102" s="11">
        <f t="shared" si="389"/>
        <v>0</v>
      </c>
    </row>
    <row r="4103" spans="1:2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 t="e">
        <f t="shared" si="385"/>
        <v>#DIV/0!</v>
      </c>
      <c r="Q4103" t="s">
        <v>8320</v>
      </c>
      <c r="R4103" t="s">
        <v>8321</v>
      </c>
      <c r="S4103" s="10">
        <f t="shared" si="386"/>
        <v>42730.695393518516</v>
      </c>
      <c r="T4103" s="10">
        <f t="shared" si="387"/>
        <v>42760.695393518516</v>
      </c>
      <c r="U4103" s="9">
        <f t="shared" si="388"/>
        <v>30</v>
      </c>
      <c r="V4103">
        <f>D4103*VLOOKUP(H4103,CURR,2)</f>
        <v>600</v>
      </c>
      <c r="W4103">
        <f>E4103*VLOOKUP(H4103,CURR,2)</f>
        <v>0</v>
      </c>
      <c r="X4103" s="11">
        <f t="shared" si="389"/>
        <v>0</v>
      </c>
    </row>
    <row r="4104" spans="1:2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9">
        <f t="shared" si="385"/>
        <v>22.833333333333332</v>
      </c>
      <c r="Q4104" t="s">
        <v>8320</v>
      </c>
      <c r="R4104" t="s">
        <v>8321</v>
      </c>
      <c r="S4104" s="10">
        <f t="shared" si="386"/>
        <v>42475.639733796292</v>
      </c>
      <c r="T4104" s="10">
        <f t="shared" si="387"/>
        <v>42505.639733796292</v>
      </c>
      <c r="U4104" s="9">
        <f t="shared" si="388"/>
        <v>30</v>
      </c>
      <c r="V4104">
        <f>D4104*VLOOKUP(H4104,CURR,2)</f>
        <v>500</v>
      </c>
      <c r="W4104">
        <f>E4104*VLOOKUP(H4104,CURR,2)</f>
        <v>137</v>
      </c>
      <c r="X4104" s="11">
        <f t="shared" si="389"/>
        <v>0.27400000000000002</v>
      </c>
    </row>
    <row r="4105" spans="1:2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9">
        <f t="shared" si="385"/>
        <v>16.666666666666668</v>
      </c>
      <c r="Q4105" t="s">
        <v>8320</v>
      </c>
      <c r="R4105" t="s">
        <v>8321</v>
      </c>
      <c r="S4105" s="10">
        <f t="shared" si="386"/>
        <v>42188.624606481484</v>
      </c>
      <c r="T4105" s="10">
        <f t="shared" si="387"/>
        <v>42242.563888888886</v>
      </c>
      <c r="U4105" s="9">
        <f t="shared" si="388"/>
        <v>53</v>
      </c>
      <c r="V4105">
        <f>D4105*VLOOKUP(H4105,CURR,2)</f>
        <v>1000</v>
      </c>
      <c r="W4105">
        <f>E4105*VLOOKUP(H4105,CURR,2)</f>
        <v>100</v>
      </c>
      <c r="X4105" s="11">
        <f t="shared" si="389"/>
        <v>0.1</v>
      </c>
    </row>
    <row r="4106" spans="1:2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9">
        <f t="shared" si="385"/>
        <v>45.785714285714285</v>
      </c>
      <c r="Q4106" t="s">
        <v>8320</v>
      </c>
      <c r="R4106" t="s">
        <v>8321</v>
      </c>
      <c r="S4106" s="10">
        <f t="shared" si="386"/>
        <v>42640.069837962961</v>
      </c>
      <c r="T4106" s="10">
        <f t="shared" si="387"/>
        <v>42670.069837962961</v>
      </c>
      <c r="U4106" s="9">
        <f t="shared" si="388"/>
        <v>30</v>
      </c>
      <c r="V4106">
        <f>D4106*VLOOKUP(H4106,CURR,2)</f>
        <v>2160</v>
      </c>
      <c r="W4106">
        <f>E4106*VLOOKUP(H4106,CURR,2)</f>
        <v>461.52</v>
      </c>
      <c r="X4106" s="11">
        <f t="shared" si="389"/>
        <v>0.21366666666666667</v>
      </c>
    </row>
    <row r="4107" spans="1:2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9">
        <f t="shared" si="385"/>
        <v>383.33333333333331</v>
      </c>
      <c r="Q4107" t="s">
        <v>8320</v>
      </c>
      <c r="R4107" t="s">
        <v>8321</v>
      </c>
      <c r="S4107" s="10">
        <f t="shared" si="386"/>
        <v>42696.802187499998</v>
      </c>
      <c r="T4107" s="10">
        <f t="shared" si="387"/>
        <v>42729.802187499998</v>
      </c>
      <c r="U4107" s="9">
        <f t="shared" si="388"/>
        <v>33</v>
      </c>
      <c r="V4107">
        <f>D4107*VLOOKUP(H4107,CURR,2)</f>
        <v>1617</v>
      </c>
      <c r="W4107">
        <f>E4107*VLOOKUP(H4107,CURR,2)</f>
        <v>112.7</v>
      </c>
      <c r="X4107" s="11">
        <f t="shared" si="389"/>
        <v>6.9696969696969702E-2</v>
      </c>
    </row>
    <row r="4108" spans="1:2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9">
        <f t="shared" si="385"/>
        <v>106.96969696969697</v>
      </c>
      <c r="Q4108" t="s">
        <v>8320</v>
      </c>
      <c r="R4108" t="s">
        <v>8321</v>
      </c>
      <c r="S4108" s="10">
        <f t="shared" si="386"/>
        <v>42052.841041666667</v>
      </c>
      <c r="T4108" s="10">
        <f t="shared" si="387"/>
        <v>42095.833333333336</v>
      </c>
      <c r="U4108" s="9">
        <f t="shared" si="388"/>
        <v>42</v>
      </c>
      <c r="V4108">
        <f>D4108*VLOOKUP(H4108,CURR,2)</f>
        <v>5000</v>
      </c>
      <c r="W4108">
        <f>E4108*VLOOKUP(H4108,CURR,2)</f>
        <v>3530</v>
      </c>
      <c r="X4108" s="11">
        <f t="shared" si="389"/>
        <v>0.70599999999999996</v>
      </c>
    </row>
    <row r="4109" spans="1:2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9">
        <f t="shared" si="385"/>
        <v>10.25</v>
      </c>
      <c r="Q4109" t="s">
        <v>8320</v>
      </c>
      <c r="R4109" t="s">
        <v>8321</v>
      </c>
      <c r="S4109" s="10">
        <f t="shared" si="386"/>
        <v>41883.708344907405</v>
      </c>
      <c r="T4109" s="10">
        <f t="shared" si="387"/>
        <v>41906.708344907405</v>
      </c>
      <c r="U4109" s="9">
        <f t="shared" si="388"/>
        <v>23</v>
      </c>
      <c r="V4109">
        <f>D4109*VLOOKUP(H4109,CURR,2)</f>
        <v>2000</v>
      </c>
      <c r="W4109">
        <f>E4109*VLOOKUP(H4109,CURR,2)</f>
        <v>41</v>
      </c>
      <c r="X4109" s="11">
        <f t="shared" si="389"/>
        <v>2.0500000000000001E-2</v>
      </c>
    </row>
    <row r="4110" spans="1:2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9">
        <f t="shared" si="385"/>
        <v>59</v>
      </c>
      <c r="Q4110" t="s">
        <v>8320</v>
      </c>
      <c r="R4110" t="s">
        <v>8321</v>
      </c>
      <c r="S4110" s="10">
        <f t="shared" si="386"/>
        <v>42766.823344907403</v>
      </c>
      <c r="T4110" s="10">
        <f t="shared" si="387"/>
        <v>42796.999999999993</v>
      </c>
      <c r="U4110" s="9">
        <f t="shared" si="388"/>
        <v>30</v>
      </c>
      <c r="V4110">
        <f>D4110*VLOOKUP(H4110,CURR,2)</f>
        <v>3000</v>
      </c>
      <c r="W4110">
        <f>E4110*VLOOKUP(H4110,CURR,2)</f>
        <v>59</v>
      </c>
      <c r="X4110" s="11">
        <f t="shared" si="389"/>
        <v>1.9666666666666666E-2</v>
      </c>
    </row>
    <row r="4111" spans="1:2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 t="e">
        <f t="shared" si="385"/>
        <v>#DIV/0!</v>
      </c>
      <c r="Q4111" t="s">
        <v>8320</v>
      </c>
      <c r="R4111" t="s">
        <v>8321</v>
      </c>
      <c r="S4111" s="10">
        <f t="shared" si="386"/>
        <v>42307.331064814811</v>
      </c>
      <c r="T4111" s="10">
        <f t="shared" si="387"/>
        <v>42337.372731481482</v>
      </c>
      <c r="U4111" s="9">
        <f t="shared" si="388"/>
        <v>30</v>
      </c>
      <c r="V4111">
        <f>D4111*VLOOKUP(H4111,CURR,2)</f>
        <v>640</v>
      </c>
      <c r="W4111">
        <f>E4111*VLOOKUP(H4111,CURR,2)</f>
        <v>0</v>
      </c>
      <c r="X4111" s="11">
        <f t="shared" si="389"/>
        <v>0</v>
      </c>
    </row>
    <row r="4112" spans="1:2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9">
        <f t="shared" si="385"/>
        <v>14.333333333333334</v>
      </c>
      <c r="Q4112" t="s">
        <v>8320</v>
      </c>
      <c r="R4112" t="s">
        <v>8321</v>
      </c>
      <c r="S4112" s="10">
        <f t="shared" si="386"/>
        <v>42512.418414351851</v>
      </c>
      <c r="T4112" s="10">
        <f t="shared" si="387"/>
        <v>42572.418414351851</v>
      </c>
      <c r="U4112" s="9">
        <f t="shared" si="388"/>
        <v>60</v>
      </c>
      <c r="V4112">
        <f>D4112*VLOOKUP(H4112,CURR,2)</f>
        <v>384</v>
      </c>
      <c r="W4112">
        <f>E4112*VLOOKUP(H4112,CURR,2)</f>
        <v>110.08</v>
      </c>
      <c r="X4112" s="11">
        <f t="shared" si="389"/>
        <v>0.28666666666666668</v>
      </c>
    </row>
    <row r="4113" spans="1:2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9">
        <f t="shared" si="385"/>
        <v>15.666666666666666</v>
      </c>
      <c r="Q4113" t="s">
        <v>8320</v>
      </c>
      <c r="R4113" t="s">
        <v>8321</v>
      </c>
      <c r="S4113" s="10">
        <f t="shared" si="386"/>
        <v>42028.927546296291</v>
      </c>
      <c r="T4113" s="10">
        <f t="shared" si="387"/>
        <v>42058.927546296291</v>
      </c>
      <c r="U4113" s="9">
        <f t="shared" si="388"/>
        <v>30</v>
      </c>
      <c r="V4113">
        <f>D4113*VLOOKUP(H4113,CURR,2)</f>
        <v>3000</v>
      </c>
      <c r="W4113">
        <f>E4113*VLOOKUP(H4113,CURR,2)</f>
        <v>94</v>
      </c>
      <c r="X4113" s="11">
        <f t="shared" si="389"/>
        <v>3.1333333333333331E-2</v>
      </c>
    </row>
    <row r="4114" spans="1:2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9">
        <f t="shared" si="385"/>
        <v>1</v>
      </c>
      <c r="Q4114" t="s">
        <v>8320</v>
      </c>
      <c r="R4114" t="s">
        <v>8321</v>
      </c>
      <c r="S4114" s="10">
        <f t="shared" si="386"/>
        <v>42400.738263888888</v>
      </c>
      <c r="T4114" s="10">
        <f t="shared" si="387"/>
        <v>42427.791666666664</v>
      </c>
      <c r="U4114" s="9">
        <f t="shared" si="388"/>
        <v>27</v>
      </c>
      <c r="V4114">
        <f>D4114*VLOOKUP(H4114,CURR,2)</f>
        <v>2824.9999999999995</v>
      </c>
      <c r="W4114">
        <f>E4114*VLOOKUP(H4114,CURR,2)</f>
        <v>1.1299999999999999</v>
      </c>
      <c r="X4114" s="11">
        <f t="shared" si="389"/>
        <v>4.0000000000000002E-4</v>
      </c>
    </row>
    <row r="4115" spans="1:2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9">
        <f t="shared" si="385"/>
        <v>1</v>
      </c>
      <c r="Q4115" t="s">
        <v>8320</v>
      </c>
      <c r="R4115" t="s">
        <v>8321</v>
      </c>
      <c r="S4115" s="10">
        <f t="shared" si="386"/>
        <v>42358.364849537036</v>
      </c>
      <c r="T4115" s="10">
        <f t="shared" si="387"/>
        <v>42377.06527777778</v>
      </c>
      <c r="U4115" s="9">
        <f t="shared" si="388"/>
        <v>18</v>
      </c>
      <c r="V4115">
        <f>D4115*VLOOKUP(H4115,CURR,2)</f>
        <v>1500</v>
      </c>
      <c r="W4115">
        <f>E4115*VLOOKUP(H4115,CURR,2)</f>
        <v>3</v>
      </c>
      <c r="X4115" s="11">
        <f t="shared" si="389"/>
        <v>2E-3</v>
      </c>
    </row>
  </sheetData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200"/>
        <color rgb="FFC0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Currency</vt:lpstr>
      <vt:lpstr>Category</vt:lpstr>
      <vt:lpstr>Sub-Category</vt:lpstr>
      <vt:lpstr>Date Created Conversion</vt:lpstr>
      <vt:lpstr>Days</vt:lpstr>
      <vt:lpstr>Goal With Currency</vt:lpstr>
      <vt:lpstr>P G ratio</vt:lpstr>
      <vt:lpstr>Bonus</vt:lpstr>
      <vt:lpstr>Raw Data</vt:lpstr>
      <vt:lpstr>CURR</vt:lpstr>
      <vt:lpstr>GOALUSD</vt:lpstr>
      <vt:lpstr>GOALWOC</vt:lpstr>
      <vt:lpstr>PGRATIO</vt:lpstr>
      <vt:lpstr>STATECF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Wenchao Wang</cp:lastModifiedBy>
  <dcterms:created xsi:type="dcterms:W3CDTF">2017-04-20T15:17:24Z</dcterms:created>
  <dcterms:modified xsi:type="dcterms:W3CDTF">2018-11-26T03:10:24Z</dcterms:modified>
</cp:coreProperties>
</file>