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drawings/drawing3.xml" ContentType="application/vnd.openxmlformats-officedocument.drawingml.chartshapes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drawings/drawing4.xml" ContentType="application/vnd.openxmlformats-officedocument.drawingml.chartshapes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5.xml" ContentType="application/vnd.openxmlformats-officedocument.drawingml.chartshape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6.xml" ContentType="application/vnd.openxmlformats-officedocument.drawingml.chartshape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231"/>
  <workbookPr/>
  <mc:AlternateContent xmlns:mc="http://schemas.openxmlformats.org/markup-compatibility/2006">
    <mc:Choice Requires="x15">
      <x15ac:absPath xmlns:x15ac="http://schemas.microsoft.com/office/spreadsheetml/2010/11/ac" url="F:\06022024\No FBS Fibroblast EdU\3 hr\"/>
    </mc:Choice>
  </mc:AlternateContent>
  <xr:revisionPtr revIDLastSave="0" documentId="13_ncr:1_{31CC47C4-6CDD-4731-9F24-35E57D4D5432}" xr6:coauthVersionLast="47" xr6:coauthVersionMax="47" xr10:uidLastSave="{00000000-0000-0000-0000-000000000000}"/>
  <bookViews>
    <workbookView xWindow="-120" yWindow="-120" windowWidth="38640" windowHeight="21240" xr2:uid="{00000000-000D-0000-FFFF-FFFF00000000}"/>
  </bookViews>
  <sheets>
    <sheet name="3 hr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V68" i="2" l="1"/>
  <c r="U68" i="2"/>
  <c r="T68" i="2"/>
  <c r="S68" i="2"/>
  <c r="R68" i="2"/>
  <c r="C42" i="2" l="1"/>
  <c r="AC39" i="2" l="1"/>
  <c r="AC38" i="2"/>
  <c r="AC37" i="2"/>
  <c r="AC36" i="2"/>
  <c r="AC35" i="2"/>
  <c r="AC34" i="2"/>
  <c r="AC33" i="2"/>
  <c r="AC32" i="2"/>
  <c r="AC31" i="2"/>
  <c r="AC30" i="2"/>
  <c r="AC29" i="2"/>
  <c r="AC28" i="2"/>
  <c r="AC27" i="2"/>
  <c r="AC26" i="2"/>
  <c r="AC25" i="2"/>
  <c r="AC24" i="2"/>
  <c r="AC23" i="2"/>
  <c r="AC22" i="2"/>
  <c r="AC20" i="2"/>
  <c r="AC21" i="2"/>
  <c r="AC19" i="2"/>
  <c r="AC18" i="2"/>
  <c r="AC17" i="2"/>
  <c r="U42" i="2"/>
  <c r="AC16" i="2"/>
  <c r="AC15" i="2"/>
  <c r="AC14" i="2"/>
  <c r="AC13" i="2"/>
  <c r="AC12" i="2"/>
  <c r="AC11" i="2"/>
  <c r="AC10" i="2"/>
  <c r="AA42" i="2" l="1"/>
  <c r="S42" i="2"/>
  <c r="K42" i="2"/>
  <c r="J42" i="2"/>
  <c r="L46" i="2"/>
  <c r="L47" i="2" s="1"/>
  <c r="AC7" i="2" l="1"/>
  <c r="AC8" i="2"/>
  <c r="AC9" i="2"/>
  <c r="AC6" i="2"/>
  <c r="F42" i="2"/>
  <c r="G42" i="2"/>
  <c r="H42" i="2"/>
  <c r="I42" i="2"/>
  <c r="M42" i="2"/>
  <c r="T58" i="2" s="1"/>
  <c r="V58" i="2" s="1"/>
  <c r="N42" i="2"/>
  <c r="O42" i="2"/>
  <c r="P42" i="2"/>
  <c r="Q42" i="2"/>
  <c r="R42" i="2"/>
  <c r="V42" i="2"/>
  <c r="W42" i="2"/>
  <c r="X42" i="2"/>
  <c r="Y42" i="2"/>
  <c r="Z42" i="2"/>
  <c r="E42" i="2"/>
  <c r="AC42" i="2" l="1"/>
  <c r="AD51" i="2" s="1"/>
  <c r="AD59" i="2" l="1"/>
  <c r="AA62" i="2" s="1"/>
  <c r="AA55" i="2"/>
  <c r="AC55" i="2" s="1"/>
  <c r="Z67" i="2" l="1"/>
  <c r="AC65" i="2"/>
</calcChain>
</file>

<file path=xl/sharedStrings.xml><?xml version="1.0" encoding="utf-8"?>
<sst xmlns="http://schemas.openxmlformats.org/spreadsheetml/2006/main" count="62" uniqueCount="48">
  <si>
    <t>count</t>
  </si>
  <si>
    <t>Cell name</t>
  </si>
  <si>
    <t>Mitochondria</t>
  </si>
  <si>
    <t>EdU</t>
  </si>
  <si>
    <t>DNA</t>
  </si>
  <si>
    <t>Ave</t>
  </si>
  <si>
    <t>EdU/DNA</t>
  </si>
  <si>
    <t>Cell volume</t>
  </si>
  <si>
    <t>total volume</t>
  </si>
  <si>
    <t xml:space="preserve">average volume </t>
  </si>
  <si>
    <t>ellipticity (oblate)</t>
  </si>
  <si>
    <t>ellipticity (prolate)</t>
  </si>
  <si>
    <t>sphericity</t>
  </si>
  <si>
    <t>Mean intensity</t>
  </si>
  <si>
    <t>57-1-3</t>
  </si>
  <si>
    <t>57-1-4</t>
  </si>
  <si>
    <t>57-1-5</t>
  </si>
  <si>
    <t>57-1-6</t>
  </si>
  <si>
    <t>03-1-1</t>
  </si>
  <si>
    <t>03-1-2</t>
  </si>
  <si>
    <t>03-1-3</t>
  </si>
  <si>
    <t>03-1-4</t>
  </si>
  <si>
    <t>03-1-5</t>
  </si>
  <si>
    <t>03-1-6</t>
  </si>
  <si>
    <t>03-1-7</t>
  </si>
  <si>
    <t>03-1-8</t>
  </si>
  <si>
    <t>03-1-9</t>
  </si>
  <si>
    <t>11-1-1</t>
  </si>
  <si>
    <t>11-1-2</t>
  </si>
  <si>
    <t>11-1-3</t>
  </si>
  <si>
    <t>11-1-4</t>
  </si>
  <si>
    <t>11-1-5</t>
  </si>
  <si>
    <t>11-1-6</t>
  </si>
  <si>
    <t>11-1-7</t>
  </si>
  <si>
    <t>17-1-1</t>
  </si>
  <si>
    <t>17-1-2</t>
  </si>
  <si>
    <t>17-1-3</t>
  </si>
  <si>
    <t>17-1-4</t>
  </si>
  <si>
    <t>17-1-5</t>
  </si>
  <si>
    <t>17-1-6</t>
  </si>
  <si>
    <t>17-1-7</t>
  </si>
  <si>
    <t>24-1-1</t>
  </si>
  <si>
    <t>24-1-2</t>
  </si>
  <si>
    <t>55-1-1</t>
  </si>
  <si>
    <t>55-1-2</t>
  </si>
  <si>
    <t>59-1-1</t>
  </si>
  <si>
    <t>59-1-2</t>
  </si>
  <si>
    <t>59-1-3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</si>
</sst>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8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2F2F2"/>
      </patternFill>
    </fill>
    <fill>
      <patternFill patternType="solid">
        <fgColor rgb="FFFFFFCC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6">
    <xf numFmtId="0" fontId="0" fillId="0" borderId="0"/>
    <xf numFmtId="0" fontId="2" fillId="2" borderId="0" applyNumberFormat="0" applyBorder="0" applyAlignment="0" applyProtection="0"/>
    <xf numFmtId="0" fontId="3" fillId="3" borderId="0" applyNumberFormat="0" applyBorder="0" applyAlignment="0" applyProtection="0"/>
    <xf numFmtId="0" fontId="4" fillId="4" borderId="0" applyNumberFormat="0" applyBorder="0" applyAlignment="0" applyProtection="0"/>
    <xf numFmtId="0" fontId="5" fillId="5" borderId="1" applyNumberFormat="0" applyAlignment="0" applyProtection="0"/>
    <xf numFmtId="0" fontId="1" fillId="6" borderId="2" applyNumberFormat="0" applyFont="0" applyAlignment="0" applyProtection="0"/>
  </cellStyleXfs>
  <cellXfs count="15">
    <xf numFmtId="0" fontId="0" fillId="0" borderId="0" xfId="0"/>
    <xf numFmtId="49" fontId="0" fillId="0" borderId="0" xfId="0" applyNumberFormat="1"/>
    <xf numFmtId="0" fontId="3" fillId="3" borderId="0" xfId="2" applyNumberFormat="1"/>
    <xf numFmtId="0" fontId="5" fillId="5" borderId="1" xfId="4" applyNumberFormat="1"/>
    <xf numFmtId="0" fontId="2" fillId="2" borderId="0" xfId="1" applyNumberFormat="1"/>
    <xf numFmtId="49" fontId="4" fillId="4" borderId="0" xfId="3" applyNumberFormat="1"/>
    <xf numFmtId="0" fontId="4" fillId="4" borderId="0" xfId="3" applyNumberFormat="1"/>
    <xf numFmtId="0" fontId="4" fillId="4" borderId="0" xfId="3"/>
    <xf numFmtId="0" fontId="0" fillId="0" borderId="0" xfId="0" applyAlignment="1">
      <alignment wrapText="1"/>
    </xf>
    <xf numFmtId="0" fontId="3" fillId="3" borderId="0" xfId="2" applyNumberFormat="1" applyAlignment="1">
      <alignment wrapText="1"/>
    </xf>
    <xf numFmtId="0" fontId="5" fillId="5" borderId="1" xfId="4" applyNumberFormat="1" applyAlignment="1">
      <alignment wrapText="1"/>
    </xf>
    <xf numFmtId="0" fontId="0" fillId="6" borderId="2" xfId="5" applyFont="1" applyAlignment="1">
      <alignment wrapText="1"/>
    </xf>
    <xf numFmtId="0" fontId="2" fillId="2" borderId="1" xfId="1" applyNumberFormat="1" applyBorder="1" applyAlignment="1">
      <alignment wrapText="1"/>
    </xf>
    <xf numFmtId="0" fontId="2" fillId="2" borderId="0" xfId="1" applyNumberFormat="1" applyBorder="1" applyAlignment="1">
      <alignment wrapText="1"/>
    </xf>
    <xf numFmtId="2" fontId="0" fillId="0" borderId="0" xfId="0" applyNumberFormat="1"/>
  </cellXfs>
  <cellStyles count="6">
    <cellStyle name="Bad" xfId="2" builtinId="27"/>
    <cellStyle name="Calculation" xfId="4" builtinId="22"/>
    <cellStyle name="Good" xfId="1" builtinId="26"/>
    <cellStyle name="Neutral" xfId="3" builtinId="28"/>
    <cellStyle name="Normal" xfId="0" builtinId="0"/>
    <cellStyle name="Note" xfId="5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3.xml"/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4.xml"/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5.xml"/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6.xml"/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5.8242782152230971E-2"/>
                  <c:y val="-8.8244608010955156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11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 hr'!$C$6:$C$39</c:f>
              <c:numCache>
                <c:formatCode>General</c:formatCode>
                <c:ptCount val="34"/>
                <c:pt idx="0">
                  <c:v>12700</c:v>
                </c:pt>
                <c:pt idx="1">
                  <c:v>7065</c:v>
                </c:pt>
                <c:pt idx="2">
                  <c:v>77200</c:v>
                </c:pt>
                <c:pt idx="3">
                  <c:v>9393</c:v>
                </c:pt>
                <c:pt idx="4">
                  <c:v>14400</c:v>
                </c:pt>
                <c:pt idx="5">
                  <c:v>7260</c:v>
                </c:pt>
                <c:pt idx="6">
                  <c:v>4076</c:v>
                </c:pt>
                <c:pt idx="7">
                  <c:v>4743</c:v>
                </c:pt>
                <c:pt idx="8">
                  <c:v>7117</c:v>
                </c:pt>
                <c:pt idx="9">
                  <c:v>9868</c:v>
                </c:pt>
                <c:pt idx="10">
                  <c:v>13200</c:v>
                </c:pt>
                <c:pt idx="11">
                  <c:v>18400</c:v>
                </c:pt>
                <c:pt idx="12">
                  <c:v>8837</c:v>
                </c:pt>
                <c:pt idx="13">
                  <c:v>26300</c:v>
                </c:pt>
                <c:pt idx="14">
                  <c:v>28400</c:v>
                </c:pt>
                <c:pt idx="15">
                  <c:v>14800</c:v>
                </c:pt>
                <c:pt idx="16">
                  <c:v>16700</c:v>
                </c:pt>
                <c:pt idx="17">
                  <c:v>10400</c:v>
                </c:pt>
                <c:pt idx="18">
                  <c:v>7076</c:v>
                </c:pt>
                <c:pt idx="19">
                  <c:v>5267</c:v>
                </c:pt>
                <c:pt idx="20">
                  <c:v>9917</c:v>
                </c:pt>
                <c:pt idx="21">
                  <c:v>3910</c:v>
                </c:pt>
                <c:pt idx="22">
                  <c:v>12400</c:v>
                </c:pt>
                <c:pt idx="23">
                  <c:v>26700</c:v>
                </c:pt>
                <c:pt idx="24">
                  <c:v>8636</c:v>
                </c:pt>
                <c:pt idx="25">
                  <c:v>87500</c:v>
                </c:pt>
                <c:pt idx="26">
                  <c:v>12400</c:v>
                </c:pt>
                <c:pt idx="27">
                  <c:v>8734</c:v>
                </c:pt>
                <c:pt idx="28">
                  <c:v>9037</c:v>
                </c:pt>
                <c:pt idx="29">
                  <c:v>4079</c:v>
                </c:pt>
                <c:pt idx="30">
                  <c:v>2722</c:v>
                </c:pt>
                <c:pt idx="31">
                  <c:v>10600</c:v>
                </c:pt>
                <c:pt idx="32">
                  <c:v>7048</c:v>
                </c:pt>
                <c:pt idx="33">
                  <c:v>8597</c:v>
                </c:pt>
              </c:numCache>
            </c:numRef>
          </c:xVal>
          <c:yVal>
            <c:numRef>
              <c:f>'3 hr'!$U$6:$U$39</c:f>
              <c:numCache>
                <c:formatCode>General</c:formatCode>
                <c:ptCount val="34"/>
                <c:pt idx="0">
                  <c:v>655</c:v>
                </c:pt>
                <c:pt idx="1">
                  <c:v>487</c:v>
                </c:pt>
                <c:pt idx="2">
                  <c:v>2082</c:v>
                </c:pt>
                <c:pt idx="3">
                  <c:v>714</c:v>
                </c:pt>
                <c:pt idx="4">
                  <c:v>604</c:v>
                </c:pt>
                <c:pt idx="5">
                  <c:v>524</c:v>
                </c:pt>
                <c:pt idx="6">
                  <c:v>463</c:v>
                </c:pt>
                <c:pt idx="7">
                  <c:v>512</c:v>
                </c:pt>
                <c:pt idx="8">
                  <c:v>486</c:v>
                </c:pt>
                <c:pt idx="9">
                  <c:v>579</c:v>
                </c:pt>
                <c:pt idx="10">
                  <c:v>665</c:v>
                </c:pt>
                <c:pt idx="11">
                  <c:v>1515</c:v>
                </c:pt>
                <c:pt idx="12">
                  <c:v>470</c:v>
                </c:pt>
                <c:pt idx="13">
                  <c:v>1167</c:v>
                </c:pt>
                <c:pt idx="14">
                  <c:v>1698</c:v>
                </c:pt>
                <c:pt idx="15">
                  <c:v>871</c:v>
                </c:pt>
                <c:pt idx="16">
                  <c:v>831</c:v>
                </c:pt>
                <c:pt idx="17">
                  <c:v>807</c:v>
                </c:pt>
                <c:pt idx="18">
                  <c:v>765</c:v>
                </c:pt>
                <c:pt idx="19">
                  <c:v>429</c:v>
                </c:pt>
                <c:pt idx="20">
                  <c:v>991</c:v>
                </c:pt>
                <c:pt idx="21">
                  <c:v>302</c:v>
                </c:pt>
                <c:pt idx="22">
                  <c:v>801</c:v>
                </c:pt>
                <c:pt idx="23">
                  <c:v>1175</c:v>
                </c:pt>
                <c:pt idx="24">
                  <c:v>387</c:v>
                </c:pt>
                <c:pt idx="25">
                  <c:v>3244</c:v>
                </c:pt>
                <c:pt idx="26">
                  <c:v>621</c:v>
                </c:pt>
                <c:pt idx="27">
                  <c:v>520</c:v>
                </c:pt>
                <c:pt idx="28">
                  <c:v>614</c:v>
                </c:pt>
                <c:pt idx="29">
                  <c:v>420</c:v>
                </c:pt>
                <c:pt idx="30">
                  <c:v>341</c:v>
                </c:pt>
                <c:pt idx="31">
                  <c:v>980</c:v>
                </c:pt>
                <c:pt idx="32">
                  <c:v>546</c:v>
                </c:pt>
                <c:pt idx="33">
                  <c:v>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84-4139-B957-D84DA0DDA4A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473984"/>
        <c:axId val="967212639"/>
      </c:scatterChart>
      <c:valAx>
        <c:axId val="2040473984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Cell volume (µm</a:t>
                </a:r>
                <a:r>
                  <a:rPr kumimoji="0" lang="en-GB" sz="1200" b="0" i="0" u="none" strike="noStrike" kern="1200" cap="none" spc="0" normalizeH="0" baseline="30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3</a:t>
                </a: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12639"/>
        <c:crosses val="autoZero"/>
        <c:crossBetween val="midCat"/>
      </c:valAx>
      <c:valAx>
        <c:axId val="967212639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Number of nucleoids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739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4.9843613298337711E-2"/>
                  <c:y val="-9.516746547985849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/>
                      <a:t>R² = 0.9307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 hr'!$F$6:$F$39</c:f>
              <c:numCache>
                <c:formatCode>General</c:formatCode>
                <c:ptCount val="34"/>
                <c:pt idx="0">
                  <c:v>482</c:v>
                </c:pt>
                <c:pt idx="1">
                  <c:v>198</c:v>
                </c:pt>
                <c:pt idx="2">
                  <c:v>1757</c:v>
                </c:pt>
                <c:pt idx="3">
                  <c:v>470</c:v>
                </c:pt>
                <c:pt idx="4">
                  <c:v>306</c:v>
                </c:pt>
                <c:pt idx="5">
                  <c:v>297</c:v>
                </c:pt>
                <c:pt idx="6">
                  <c:v>238</c:v>
                </c:pt>
                <c:pt idx="7">
                  <c:v>347</c:v>
                </c:pt>
                <c:pt idx="8">
                  <c:v>304</c:v>
                </c:pt>
                <c:pt idx="9">
                  <c:v>385</c:v>
                </c:pt>
                <c:pt idx="10">
                  <c:v>336</c:v>
                </c:pt>
                <c:pt idx="11">
                  <c:v>824</c:v>
                </c:pt>
                <c:pt idx="12">
                  <c:v>303</c:v>
                </c:pt>
                <c:pt idx="13">
                  <c:v>686</c:v>
                </c:pt>
                <c:pt idx="14">
                  <c:v>1030</c:v>
                </c:pt>
                <c:pt idx="15">
                  <c:v>443</c:v>
                </c:pt>
                <c:pt idx="16">
                  <c:v>519</c:v>
                </c:pt>
                <c:pt idx="17">
                  <c:v>384</c:v>
                </c:pt>
                <c:pt idx="18">
                  <c:v>434</c:v>
                </c:pt>
                <c:pt idx="19">
                  <c:v>332</c:v>
                </c:pt>
                <c:pt idx="20">
                  <c:v>518</c:v>
                </c:pt>
                <c:pt idx="21">
                  <c:v>181</c:v>
                </c:pt>
                <c:pt idx="22">
                  <c:v>397</c:v>
                </c:pt>
                <c:pt idx="23">
                  <c:v>880</c:v>
                </c:pt>
                <c:pt idx="24">
                  <c:v>349</c:v>
                </c:pt>
                <c:pt idx="25">
                  <c:v>2064</c:v>
                </c:pt>
                <c:pt idx="26">
                  <c:v>388</c:v>
                </c:pt>
                <c:pt idx="27">
                  <c:v>400</c:v>
                </c:pt>
                <c:pt idx="28">
                  <c:v>261</c:v>
                </c:pt>
                <c:pt idx="29">
                  <c:v>205</c:v>
                </c:pt>
                <c:pt idx="30">
                  <c:v>136</c:v>
                </c:pt>
                <c:pt idx="31">
                  <c:v>459</c:v>
                </c:pt>
                <c:pt idx="32">
                  <c:v>253</c:v>
                </c:pt>
                <c:pt idx="33">
                  <c:v>465</c:v>
                </c:pt>
              </c:numCache>
            </c:numRef>
          </c:xVal>
          <c:yVal>
            <c:numRef>
              <c:f>'3 hr'!$U$6:$U$39</c:f>
              <c:numCache>
                <c:formatCode>General</c:formatCode>
                <c:ptCount val="34"/>
                <c:pt idx="0">
                  <c:v>655</c:v>
                </c:pt>
                <c:pt idx="1">
                  <c:v>487</c:v>
                </c:pt>
                <c:pt idx="2">
                  <c:v>2082</c:v>
                </c:pt>
                <c:pt idx="3">
                  <c:v>714</c:v>
                </c:pt>
                <c:pt idx="4">
                  <c:v>604</c:v>
                </c:pt>
                <c:pt idx="5">
                  <c:v>524</c:v>
                </c:pt>
                <c:pt idx="6">
                  <c:v>463</c:v>
                </c:pt>
                <c:pt idx="7">
                  <c:v>512</c:v>
                </c:pt>
                <c:pt idx="8">
                  <c:v>486</c:v>
                </c:pt>
                <c:pt idx="9">
                  <c:v>579</c:v>
                </c:pt>
                <c:pt idx="10">
                  <c:v>665</c:v>
                </c:pt>
                <c:pt idx="11">
                  <c:v>1515</c:v>
                </c:pt>
                <c:pt idx="12">
                  <c:v>470</c:v>
                </c:pt>
                <c:pt idx="13">
                  <c:v>1167</c:v>
                </c:pt>
                <c:pt idx="14">
                  <c:v>1698</c:v>
                </c:pt>
                <c:pt idx="15">
                  <c:v>871</c:v>
                </c:pt>
                <c:pt idx="16">
                  <c:v>831</c:v>
                </c:pt>
                <c:pt idx="17">
                  <c:v>807</c:v>
                </c:pt>
                <c:pt idx="18">
                  <c:v>765</c:v>
                </c:pt>
                <c:pt idx="19">
                  <c:v>429</c:v>
                </c:pt>
                <c:pt idx="20">
                  <c:v>991</c:v>
                </c:pt>
                <c:pt idx="21">
                  <c:v>302</c:v>
                </c:pt>
                <c:pt idx="22">
                  <c:v>801</c:v>
                </c:pt>
                <c:pt idx="23">
                  <c:v>1175</c:v>
                </c:pt>
                <c:pt idx="24">
                  <c:v>387</c:v>
                </c:pt>
                <c:pt idx="25">
                  <c:v>3244</c:v>
                </c:pt>
                <c:pt idx="26">
                  <c:v>621</c:v>
                </c:pt>
                <c:pt idx="27">
                  <c:v>520</c:v>
                </c:pt>
                <c:pt idx="28">
                  <c:v>614</c:v>
                </c:pt>
                <c:pt idx="29">
                  <c:v>420</c:v>
                </c:pt>
                <c:pt idx="30">
                  <c:v>341</c:v>
                </c:pt>
                <c:pt idx="31">
                  <c:v>980</c:v>
                </c:pt>
                <c:pt idx="32">
                  <c:v>546</c:v>
                </c:pt>
                <c:pt idx="33">
                  <c:v>568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764-443C-B067-A4219775FDC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126928"/>
        <c:axId val="967217103"/>
      </c:scatterChart>
      <c:valAx>
        <c:axId val="2049126928"/>
        <c:scaling>
          <c:orientation val="minMax"/>
          <c:max val="2250"/>
          <c:min val="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Mitochondrial volume (µm</a:t>
                </a:r>
                <a:r>
                  <a:rPr kumimoji="0" lang="en-GB" sz="1200" b="0" i="0" u="none" strike="noStrike" kern="1200" cap="none" spc="0" normalizeH="0" baseline="30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3</a:t>
                </a: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17103"/>
        <c:crosses val="autoZero"/>
        <c:crossBetween val="midCat"/>
        <c:majorUnit val="500"/>
      </c:valAx>
      <c:valAx>
        <c:axId val="967217103"/>
        <c:scaling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Number of nucleoids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1269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0.11397944006999125"/>
                  <c:y val="-0.1280979687321693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/>
                      <a:t>R² = 0.7465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 hr'!$C$6:$C$39</c:f>
              <c:numCache>
                <c:formatCode>General</c:formatCode>
                <c:ptCount val="34"/>
                <c:pt idx="0">
                  <c:v>12700</c:v>
                </c:pt>
                <c:pt idx="1">
                  <c:v>7065</c:v>
                </c:pt>
                <c:pt idx="2">
                  <c:v>77200</c:v>
                </c:pt>
                <c:pt idx="3">
                  <c:v>9393</c:v>
                </c:pt>
                <c:pt idx="4">
                  <c:v>14400</c:v>
                </c:pt>
                <c:pt idx="5">
                  <c:v>7260</c:v>
                </c:pt>
                <c:pt idx="6">
                  <c:v>4076</c:v>
                </c:pt>
                <c:pt idx="7">
                  <c:v>4743</c:v>
                </c:pt>
                <c:pt idx="8">
                  <c:v>7117</c:v>
                </c:pt>
                <c:pt idx="9">
                  <c:v>9868</c:v>
                </c:pt>
                <c:pt idx="10">
                  <c:v>13200</c:v>
                </c:pt>
                <c:pt idx="11">
                  <c:v>18400</c:v>
                </c:pt>
                <c:pt idx="12">
                  <c:v>8837</c:v>
                </c:pt>
                <c:pt idx="13">
                  <c:v>26300</c:v>
                </c:pt>
                <c:pt idx="14">
                  <c:v>28400</c:v>
                </c:pt>
                <c:pt idx="15">
                  <c:v>14800</c:v>
                </c:pt>
                <c:pt idx="16">
                  <c:v>16700</c:v>
                </c:pt>
                <c:pt idx="17">
                  <c:v>10400</c:v>
                </c:pt>
                <c:pt idx="18">
                  <c:v>7076</c:v>
                </c:pt>
                <c:pt idx="19">
                  <c:v>5267</c:v>
                </c:pt>
                <c:pt idx="20">
                  <c:v>9917</c:v>
                </c:pt>
                <c:pt idx="21">
                  <c:v>3910</c:v>
                </c:pt>
                <c:pt idx="22">
                  <c:v>12400</c:v>
                </c:pt>
                <c:pt idx="23">
                  <c:v>26700</c:v>
                </c:pt>
                <c:pt idx="24">
                  <c:v>8636</c:v>
                </c:pt>
                <c:pt idx="25">
                  <c:v>87500</c:v>
                </c:pt>
                <c:pt idx="26">
                  <c:v>12400</c:v>
                </c:pt>
                <c:pt idx="27">
                  <c:v>8734</c:v>
                </c:pt>
                <c:pt idx="28">
                  <c:v>9037</c:v>
                </c:pt>
                <c:pt idx="29">
                  <c:v>4079</c:v>
                </c:pt>
                <c:pt idx="30">
                  <c:v>2722</c:v>
                </c:pt>
                <c:pt idx="31">
                  <c:v>10600</c:v>
                </c:pt>
                <c:pt idx="32">
                  <c:v>7048</c:v>
                </c:pt>
                <c:pt idx="33">
                  <c:v>8597</c:v>
                </c:pt>
              </c:numCache>
            </c:numRef>
          </c:xVal>
          <c:yVal>
            <c:numRef>
              <c:f>'3 hr'!$M$6:$M$39</c:f>
              <c:numCache>
                <c:formatCode>General</c:formatCode>
                <c:ptCount val="34"/>
                <c:pt idx="0">
                  <c:v>116</c:v>
                </c:pt>
                <c:pt idx="1">
                  <c:v>96</c:v>
                </c:pt>
                <c:pt idx="2">
                  <c:v>312</c:v>
                </c:pt>
                <c:pt idx="3">
                  <c:v>167</c:v>
                </c:pt>
                <c:pt idx="4">
                  <c:v>88</c:v>
                </c:pt>
                <c:pt idx="5">
                  <c:v>57</c:v>
                </c:pt>
                <c:pt idx="6">
                  <c:v>112</c:v>
                </c:pt>
                <c:pt idx="7">
                  <c:v>114</c:v>
                </c:pt>
                <c:pt idx="8">
                  <c:v>68</c:v>
                </c:pt>
                <c:pt idx="9">
                  <c:v>112</c:v>
                </c:pt>
                <c:pt idx="10">
                  <c:v>72</c:v>
                </c:pt>
                <c:pt idx="11">
                  <c:v>176</c:v>
                </c:pt>
                <c:pt idx="12">
                  <c:v>70</c:v>
                </c:pt>
                <c:pt idx="13">
                  <c:v>209</c:v>
                </c:pt>
                <c:pt idx="14">
                  <c:v>155</c:v>
                </c:pt>
                <c:pt idx="15">
                  <c:v>164</c:v>
                </c:pt>
                <c:pt idx="16">
                  <c:v>98</c:v>
                </c:pt>
                <c:pt idx="17">
                  <c:v>107</c:v>
                </c:pt>
                <c:pt idx="18">
                  <c:v>142</c:v>
                </c:pt>
                <c:pt idx="19">
                  <c:v>106</c:v>
                </c:pt>
                <c:pt idx="20">
                  <c:v>148</c:v>
                </c:pt>
                <c:pt idx="21">
                  <c:v>68</c:v>
                </c:pt>
                <c:pt idx="22">
                  <c:v>105</c:v>
                </c:pt>
                <c:pt idx="23">
                  <c:v>129</c:v>
                </c:pt>
                <c:pt idx="24">
                  <c:v>51</c:v>
                </c:pt>
                <c:pt idx="25">
                  <c:v>310</c:v>
                </c:pt>
                <c:pt idx="26">
                  <c:v>71</c:v>
                </c:pt>
                <c:pt idx="27">
                  <c:v>76</c:v>
                </c:pt>
                <c:pt idx="28">
                  <c:v>79</c:v>
                </c:pt>
                <c:pt idx="29">
                  <c:v>80</c:v>
                </c:pt>
                <c:pt idx="30">
                  <c:v>49</c:v>
                </c:pt>
                <c:pt idx="31">
                  <c:v>122</c:v>
                </c:pt>
                <c:pt idx="32">
                  <c:v>78</c:v>
                </c:pt>
                <c:pt idx="33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1FF-4D49-8B44-96524533E9E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55848367"/>
        <c:axId val="967209663"/>
      </c:scatterChart>
      <c:valAx>
        <c:axId val="955848367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Cell volume (µm</a:t>
                </a:r>
                <a:r>
                  <a:rPr kumimoji="0" lang="en-GB" sz="1200" b="0" i="0" u="none" strike="noStrike" kern="1200" cap="none" spc="0" normalizeH="0" baseline="30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3</a:t>
                </a: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67209663"/>
        <c:crosses val="autoZero"/>
        <c:crossBetween val="midCat"/>
      </c:valAx>
      <c:valAx>
        <c:axId val="967209663"/>
        <c:scaling>
          <c:orientation val="minMax"/>
          <c:max val="14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Number of EdU puncta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55848367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4.7353455818022747E-4"/>
                  <c:y val="-0.13610692685153486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/>
                      <a:t>R² = 0.7960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 hr'!$F$6:$F$39</c:f>
              <c:numCache>
                <c:formatCode>General</c:formatCode>
                <c:ptCount val="34"/>
                <c:pt idx="0">
                  <c:v>482</c:v>
                </c:pt>
                <c:pt idx="1">
                  <c:v>198</c:v>
                </c:pt>
                <c:pt idx="2">
                  <c:v>1757</c:v>
                </c:pt>
                <c:pt idx="3">
                  <c:v>470</c:v>
                </c:pt>
                <c:pt idx="4">
                  <c:v>306</c:v>
                </c:pt>
                <c:pt idx="5">
                  <c:v>297</c:v>
                </c:pt>
                <c:pt idx="6">
                  <c:v>238</c:v>
                </c:pt>
                <c:pt idx="7">
                  <c:v>347</c:v>
                </c:pt>
                <c:pt idx="8">
                  <c:v>304</c:v>
                </c:pt>
                <c:pt idx="9">
                  <c:v>385</c:v>
                </c:pt>
                <c:pt idx="10">
                  <c:v>336</c:v>
                </c:pt>
                <c:pt idx="11">
                  <c:v>824</c:v>
                </c:pt>
                <c:pt idx="12">
                  <c:v>303</c:v>
                </c:pt>
                <c:pt idx="13">
                  <c:v>686</c:v>
                </c:pt>
                <c:pt idx="14">
                  <c:v>1030</c:v>
                </c:pt>
                <c:pt idx="15">
                  <c:v>443</c:v>
                </c:pt>
                <c:pt idx="16">
                  <c:v>519</c:v>
                </c:pt>
                <c:pt idx="17">
                  <c:v>384</c:v>
                </c:pt>
                <c:pt idx="18">
                  <c:v>434</c:v>
                </c:pt>
                <c:pt idx="19">
                  <c:v>332</c:v>
                </c:pt>
                <c:pt idx="20">
                  <c:v>518</c:v>
                </c:pt>
                <c:pt idx="21">
                  <c:v>181</c:v>
                </c:pt>
                <c:pt idx="22">
                  <c:v>397</c:v>
                </c:pt>
                <c:pt idx="23">
                  <c:v>880</c:v>
                </c:pt>
                <c:pt idx="24">
                  <c:v>349</c:v>
                </c:pt>
                <c:pt idx="25">
                  <c:v>2064</c:v>
                </c:pt>
                <c:pt idx="26">
                  <c:v>388</c:v>
                </c:pt>
                <c:pt idx="27">
                  <c:v>400</c:v>
                </c:pt>
                <c:pt idx="28">
                  <c:v>261</c:v>
                </c:pt>
                <c:pt idx="29">
                  <c:v>205</c:v>
                </c:pt>
                <c:pt idx="30">
                  <c:v>136</c:v>
                </c:pt>
                <c:pt idx="31">
                  <c:v>459</c:v>
                </c:pt>
                <c:pt idx="32">
                  <c:v>253</c:v>
                </c:pt>
                <c:pt idx="33">
                  <c:v>465</c:v>
                </c:pt>
              </c:numCache>
            </c:numRef>
          </c:xVal>
          <c:yVal>
            <c:numRef>
              <c:f>'3 hr'!$M$6:$M$39</c:f>
              <c:numCache>
                <c:formatCode>General</c:formatCode>
                <c:ptCount val="34"/>
                <c:pt idx="0">
                  <c:v>116</c:v>
                </c:pt>
                <c:pt idx="1">
                  <c:v>96</c:v>
                </c:pt>
                <c:pt idx="2">
                  <c:v>312</c:v>
                </c:pt>
                <c:pt idx="3">
                  <c:v>167</c:v>
                </c:pt>
                <c:pt idx="4">
                  <c:v>88</c:v>
                </c:pt>
                <c:pt idx="5">
                  <c:v>57</c:v>
                </c:pt>
                <c:pt idx="6">
                  <c:v>112</c:v>
                </c:pt>
                <c:pt idx="7">
                  <c:v>114</c:v>
                </c:pt>
                <c:pt idx="8">
                  <c:v>68</c:v>
                </c:pt>
                <c:pt idx="9">
                  <c:v>112</c:v>
                </c:pt>
                <c:pt idx="10">
                  <c:v>72</c:v>
                </c:pt>
                <c:pt idx="11">
                  <c:v>176</c:v>
                </c:pt>
                <c:pt idx="12">
                  <c:v>70</c:v>
                </c:pt>
                <c:pt idx="13">
                  <c:v>209</c:v>
                </c:pt>
                <c:pt idx="14">
                  <c:v>155</c:v>
                </c:pt>
                <c:pt idx="15">
                  <c:v>164</c:v>
                </c:pt>
                <c:pt idx="16">
                  <c:v>98</c:v>
                </c:pt>
                <c:pt idx="17">
                  <c:v>107</c:v>
                </c:pt>
                <c:pt idx="18">
                  <c:v>142</c:v>
                </c:pt>
                <c:pt idx="19">
                  <c:v>106</c:v>
                </c:pt>
                <c:pt idx="20">
                  <c:v>148</c:v>
                </c:pt>
                <c:pt idx="21">
                  <c:v>68</c:v>
                </c:pt>
                <c:pt idx="22">
                  <c:v>105</c:v>
                </c:pt>
                <c:pt idx="23">
                  <c:v>129</c:v>
                </c:pt>
                <c:pt idx="24">
                  <c:v>51</c:v>
                </c:pt>
                <c:pt idx="25">
                  <c:v>310</c:v>
                </c:pt>
                <c:pt idx="26">
                  <c:v>71</c:v>
                </c:pt>
                <c:pt idx="27">
                  <c:v>76</c:v>
                </c:pt>
                <c:pt idx="28">
                  <c:v>79</c:v>
                </c:pt>
                <c:pt idx="29">
                  <c:v>80</c:v>
                </c:pt>
                <c:pt idx="30">
                  <c:v>49</c:v>
                </c:pt>
                <c:pt idx="31">
                  <c:v>122</c:v>
                </c:pt>
                <c:pt idx="32">
                  <c:v>78</c:v>
                </c:pt>
                <c:pt idx="33">
                  <c:v>88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7A9-4B73-9DFF-4D8E22A98CB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474944"/>
        <c:axId val="925463584"/>
      </c:scatterChart>
      <c:valAx>
        <c:axId val="2040474944"/>
        <c:scaling>
          <c:orientation val="minMax"/>
          <c:max val="2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Mitochondrial volume (µm</a:t>
                </a:r>
                <a:r>
                  <a:rPr kumimoji="0" lang="en-GB" sz="1200" b="0" i="0" u="none" strike="noStrike" kern="1200" cap="none" spc="0" normalizeH="0" baseline="30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3</a:t>
                </a: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463584"/>
        <c:crosses val="autoZero"/>
        <c:crossBetween val="midCat"/>
      </c:valAx>
      <c:valAx>
        <c:axId val="925463584"/>
        <c:scaling>
          <c:orientation val="minMax"/>
          <c:max val="14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Number of EdU puncta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7494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 hr'!$C$6:$C$39</c:f>
              <c:numCache>
                <c:formatCode>General</c:formatCode>
                <c:ptCount val="34"/>
                <c:pt idx="0">
                  <c:v>12700</c:v>
                </c:pt>
                <c:pt idx="1">
                  <c:v>7065</c:v>
                </c:pt>
                <c:pt idx="2">
                  <c:v>77200</c:v>
                </c:pt>
                <c:pt idx="3">
                  <c:v>9393</c:v>
                </c:pt>
                <c:pt idx="4">
                  <c:v>14400</c:v>
                </c:pt>
                <c:pt idx="5">
                  <c:v>7260</c:v>
                </c:pt>
                <c:pt idx="6">
                  <c:v>4076</c:v>
                </c:pt>
                <c:pt idx="7">
                  <c:v>4743</c:v>
                </c:pt>
                <c:pt idx="8">
                  <c:v>7117</c:v>
                </c:pt>
                <c:pt idx="9">
                  <c:v>9868</c:v>
                </c:pt>
                <c:pt idx="10">
                  <c:v>13200</c:v>
                </c:pt>
                <c:pt idx="11">
                  <c:v>18400</c:v>
                </c:pt>
                <c:pt idx="12">
                  <c:v>8837</c:v>
                </c:pt>
                <c:pt idx="13">
                  <c:v>26300</c:v>
                </c:pt>
                <c:pt idx="14">
                  <c:v>28400</c:v>
                </c:pt>
                <c:pt idx="15">
                  <c:v>14800</c:v>
                </c:pt>
                <c:pt idx="16">
                  <c:v>16700</c:v>
                </c:pt>
                <c:pt idx="17">
                  <c:v>10400</c:v>
                </c:pt>
                <c:pt idx="18">
                  <c:v>7076</c:v>
                </c:pt>
                <c:pt idx="19">
                  <c:v>5267</c:v>
                </c:pt>
                <c:pt idx="20">
                  <c:v>9917</c:v>
                </c:pt>
                <c:pt idx="21">
                  <c:v>3910</c:v>
                </c:pt>
                <c:pt idx="22">
                  <c:v>12400</c:v>
                </c:pt>
                <c:pt idx="23">
                  <c:v>26700</c:v>
                </c:pt>
                <c:pt idx="24">
                  <c:v>8636</c:v>
                </c:pt>
                <c:pt idx="25">
                  <c:v>87500</c:v>
                </c:pt>
                <c:pt idx="26">
                  <c:v>12400</c:v>
                </c:pt>
                <c:pt idx="27">
                  <c:v>8734</c:v>
                </c:pt>
                <c:pt idx="28">
                  <c:v>9037</c:v>
                </c:pt>
                <c:pt idx="29">
                  <c:v>4079</c:v>
                </c:pt>
                <c:pt idx="30">
                  <c:v>2722</c:v>
                </c:pt>
                <c:pt idx="31">
                  <c:v>10600</c:v>
                </c:pt>
                <c:pt idx="32">
                  <c:v>7048</c:v>
                </c:pt>
                <c:pt idx="33">
                  <c:v>8597</c:v>
                </c:pt>
              </c:numCache>
            </c:numRef>
          </c:xVal>
          <c:yVal>
            <c:numRef>
              <c:f>'3 hr'!$E$6:$E$39</c:f>
              <c:numCache>
                <c:formatCode>General</c:formatCode>
                <c:ptCount val="34"/>
                <c:pt idx="0">
                  <c:v>112</c:v>
                </c:pt>
                <c:pt idx="1">
                  <c:v>74</c:v>
                </c:pt>
                <c:pt idx="2">
                  <c:v>731</c:v>
                </c:pt>
                <c:pt idx="3">
                  <c:v>134</c:v>
                </c:pt>
                <c:pt idx="4">
                  <c:v>81</c:v>
                </c:pt>
                <c:pt idx="5">
                  <c:v>92</c:v>
                </c:pt>
                <c:pt idx="6">
                  <c:v>76</c:v>
                </c:pt>
                <c:pt idx="7">
                  <c:v>107</c:v>
                </c:pt>
                <c:pt idx="8">
                  <c:v>88</c:v>
                </c:pt>
                <c:pt idx="9">
                  <c:v>73</c:v>
                </c:pt>
                <c:pt idx="10">
                  <c:v>112</c:v>
                </c:pt>
                <c:pt idx="11">
                  <c:v>396</c:v>
                </c:pt>
                <c:pt idx="12">
                  <c:v>210</c:v>
                </c:pt>
                <c:pt idx="13">
                  <c:v>186</c:v>
                </c:pt>
                <c:pt idx="14">
                  <c:v>435</c:v>
                </c:pt>
                <c:pt idx="15">
                  <c:v>144</c:v>
                </c:pt>
                <c:pt idx="16">
                  <c:v>237</c:v>
                </c:pt>
                <c:pt idx="17">
                  <c:v>85</c:v>
                </c:pt>
                <c:pt idx="18">
                  <c:v>111</c:v>
                </c:pt>
                <c:pt idx="19">
                  <c:v>58</c:v>
                </c:pt>
                <c:pt idx="20">
                  <c:v>139</c:v>
                </c:pt>
                <c:pt idx="21">
                  <c:v>72</c:v>
                </c:pt>
                <c:pt idx="22">
                  <c:v>159</c:v>
                </c:pt>
                <c:pt idx="23">
                  <c:v>347</c:v>
                </c:pt>
                <c:pt idx="24">
                  <c:v>136</c:v>
                </c:pt>
                <c:pt idx="25">
                  <c:v>1002</c:v>
                </c:pt>
                <c:pt idx="26">
                  <c:v>221</c:v>
                </c:pt>
                <c:pt idx="27">
                  <c:v>67</c:v>
                </c:pt>
                <c:pt idx="28">
                  <c:v>51</c:v>
                </c:pt>
                <c:pt idx="29">
                  <c:v>48</c:v>
                </c:pt>
                <c:pt idx="30">
                  <c:v>54</c:v>
                </c:pt>
                <c:pt idx="31">
                  <c:v>172</c:v>
                </c:pt>
                <c:pt idx="32">
                  <c:v>52</c:v>
                </c:pt>
                <c:pt idx="33">
                  <c:v>260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C2B-428F-A0B0-ED2DF991A23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0471584"/>
        <c:axId val="925465568"/>
      </c:scatterChart>
      <c:valAx>
        <c:axId val="2040471584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25465568"/>
        <c:crosses val="autoZero"/>
        <c:crossBetween val="midCat"/>
      </c:valAx>
      <c:valAx>
        <c:axId val="92546556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0471584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0"/>
            <c:trendlineLbl>
              <c:layout>
                <c:manualLayout>
                  <c:x val="-0.16379833770778654"/>
                  <c:y val="-5.0925925925925923E-2"/>
                </c:manualLayout>
              </c:layout>
              <c:tx>
                <c:rich>
                  <a:bodyPr rot="0" spcFirstLastPara="1" vertOverflow="ellipsis" vert="horz" wrap="square" anchor="ctr" anchorCtr="1"/>
                  <a:lstStyle/>
                  <a:p>
                    <a:pPr>
                      <a:defRPr sz="900" b="0" i="0" u="none" strike="noStrike" kern="1200" baseline="0">
                        <a:solidFill>
                          <a:schemeClr val="tx1">
                            <a:lumMod val="65000"/>
                            <a:lumOff val="35000"/>
                          </a:schemeClr>
                        </a:solidFill>
                        <a:latin typeface="+mn-lt"/>
                        <a:ea typeface="+mn-ea"/>
                        <a:cs typeface="+mn-cs"/>
                      </a:defRPr>
                    </a:pPr>
                    <a:r>
                      <a:rPr lang="en-US" sz="1100"/>
                      <a:t>R² = 0.9414</a:t>
                    </a:r>
                  </a:p>
                </c:rich>
              </c:tx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'3 hr'!$C$6:$C$39</c:f>
              <c:numCache>
                <c:formatCode>General</c:formatCode>
                <c:ptCount val="34"/>
                <c:pt idx="0">
                  <c:v>12700</c:v>
                </c:pt>
                <c:pt idx="1">
                  <c:v>7065</c:v>
                </c:pt>
                <c:pt idx="2">
                  <c:v>77200</c:v>
                </c:pt>
                <c:pt idx="3">
                  <c:v>9393</c:v>
                </c:pt>
                <c:pt idx="4">
                  <c:v>14400</c:v>
                </c:pt>
                <c:pt idx="5">
                  <c:v>7260</c:v>
                </c:pt>
                <c:pt idx="6">
                  <c:v>4076</c:v>
                </c:pt>
                <c:pt idx="7">
                  <c:v>4743</c:v>
                </c:pt>
                <c:pt idx="8">
                  <c:v>7117</c:v>
                </c:pt>
                <c:pt idx="9">
                  <c:v>9868</c:v>
                </c:pt>
                <c:pt idx="10">
                  <c:v>13200</c:v>
                </c:pt>
                <c:pt idx="11">
                  <c:v>18400</c:v>
                </c:pt>
                <c:pt idx="12">
                  <c:v>8837</c:v>
                </c:pt>
                <c:pt idx="13">
                  <c:v>26300</c:v>
                </c:pt>
                <c:pt idx="14">
                  <c:v>28400</c:v>
                </c:pt>
                <c:pt idx="15">
                  <c:v>14800</c:v>
                </c:pt>
                <c:pt idx="16">
                  <c:v>16700</c:v>
                </c:pt>
                <c:pt idx="17">
                  <c:v>10400</c:v>
                </c:pt>
                <c:pt idx="18">
                  <c:v>7076</c:v>
                </c:pt>
                <c:pt idx="19">
                  <c:v>5267</c:v>
                </c:pt>
                <c:pt idx="20">
                  <c:v>9917</c:v>
                </c:pt>
                <c:pt idx="21">
                  <c:v>3910</c:v>
                </c:pt>
                <c:pt idx="22">
                  <c:v>12400</c:v>
                </c:pt>
                <c:pt idx="23">
                  <c:v>26700</c:v>
                </c:pt>
                <c:pt idx="24">
                  <c:v>8636</c:v>
                </c:pt>
                <c:pt idx="25">
                  <c:v>87500</c:v>
                </c:pt>
                <c:pt idx="26">
                  <c:v>12400</c:v>
                </c:pt>
                <c:pt idx="27">
                  <c:v>8734</c:v>
                </c:pt>
                <c:pt idx="28">
                  <c:v>9037</c:v>
                </c:pt>
                <c:pt idx="29">
                  <c:v>4079</c:v>
                </c:pt>
                <c:pt idx="30">
                  <c:v>2722</c:v>
                </c:pt>
                <c:pt idx="31">
                  <c:v>10600</c:v>
                </c:pt>
                <c:pt idx="32">
                  <c:v>7048</c:v>
                </c:pt>
                <c:pt idx="33">
                  <c:v>8597</c:v>
                </c:pt>
              </c:numCache>
            </c:numRef>
          </c:xVal>
          <c:yVal>
            <c:numRef>
              <c:f>'3 hr'!$F$6:$F$39</c:f>
              <c:numCache>
                <c:formatCode>General</c:formatCode>
                <c:ptCount val="34"/>
                <c:pt idx="0">
                  <c:v>482</c:v>
                </c:pt>
                <c:pt idx="1">
                  <c:v>198</c:v>
                </c:pt>
                <c:pt idx="2">
                  <c:v>1757</c:v>
                </c:pt>
                <c:pt idx="3">
                  <c:v>470</c:v>
                </c:pt>
                <c:pt idx="4">
                  <c:v>306</c:v>
                </c:pt>
                <c:pt idx="5">
                  <c:v>297</c:v>
                </c:pt>
                <c:pt idx="6">
                  <c:v>238</c:v>
                </c:pt>
                <c:pt idx="7">
                  <c:v>347</c:v>
                </c:pt>
                <c:pt idx="8">
                  <c:v>304</c:v>
                </c:pt>
                <c:pt idx="9">
                  <c:v>385</c:v>
                </c:pt>
                <c:pt idx="10">
                  <c:v>336</c:v>
                </c:pt>
                <c:pt idx="11">
                  <c:v>824</c:v>
                </c:pt>
                <c:pt idx="12">
                  <c:v>303</c:v>
                </c:pt>
                <c:pt idx="13">
                  <c:v>686</c:v>
                </c:pt>
                <c:pt idx="14">
                  <c:v>1030</c:v>
                </c:pt>
                <c:pt idx="15">
                  <c:v>443</c:v>
                </c:pt>
                <c:pt idx="16">
                  <c:v>519</c:v>
                </c:pt>
                <c:pt idx="17">
                  <c:v>384</c:v>
                </c:pt>
                <c:pt idx="18">
                  <c:v>434</c:v>
                </c:pt>
                <c:pt idx="19">
                  <c:v>332</c:v>
                </c:pt>
                <c:pt idx="20">
                  <c:v>518</c:v>
                </c:pt>
                <c:pt idx="21">
                  <c:v>181</c:v>
                </c:pt>
                <c:pt idx="22">
                  <c:v>397</c:v>
                </c:pt>
                <c:pt idx="23">
                  <c:v>880</c:v>
                </c:pt>
                <c:pt idx="24">
                  <c:v>349</c:v>
                </c:pt>
                <c:pt idx="25">
                  <c:v>2064</c:v>
                </c:pt>
                <c:pt idx="26">
                  <c:v>388</c:v>
                </c:pt>
                <c:pt idx="27">
                  <c:v>400</c:v>
                </c:pt>
                <c:pt idx="28">
                  <c:v>261</c:v>
                </c:pt>
                <c:pt idx="29">
                  <c:v>205</c:v>
                </c:pt>
                <c:pt idx="30">
                  <c:v>136</c:v>
                </c:pt>
                <c:pt idx="31">
                  <c:v>459</c:v>
                </c:pt>
                <c:pt idx="32">
                  <c:v>253</c:v>
                </c:pt>
                <c:pt idx="33">
                  <c:v>465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05E9-48D2-BAAB-A555EE4265E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049875728"/>
        <c:axId val="2052471536"/>
      </c:scatterChart>
      <c:valAx>
        <c:axId val="2049875728"/>
        <c:scaling>
          <c:orientation val="minMax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Cell volume (µm</a:t>
                </a:r>
                <a:r>
                  <a:rPr kumimoji="0" lang="en-GB" sz="1200" b="0" i="0" u="none" strike="noStrike" kern="1200" cap="none" spc="0" normalizeH="0" baseline="30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3</a:t>
                </a: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52471536"/>
        <c:crosses val="autoZero"/>
        <c:crossBetween val="midCat"/>
      </c:valAx>
      <c:valAx>
        <c:axId val="2052471536"/>
        <c:scaling>
          <c:orientation val="minMax"/>
          <c:max val="2000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Mitochondrial volume (µm</a:t>
                </a:r>
                <a:r>
                  <a:rPr kumimoji="0" lang="en-GB" sz="1200" b="0" i="0" u="none" strike="noStrike" kern="1200" cap="none" spc="0" normalizeH="0" baseline="3000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3</a:t>
                </a:r>
                <a:r>
                  <a:rPr kumimoji="0" lang="en-GB" sz="1200" b="0" i="0" u="none" strike="noStrike" kern="1200" cap="none" spc="0" normalizeH="0" baseline="0" noProof="0">
                    <a:ln>
                      <a:noFill/>
                    </a:ln>
                    <a:solidFill>
                      <a:sysClr val="windowText" lastClr="000000">
                        <a:lumMod val="65000"/>
                        <a:lumOff val="35000"/>
                      </a:sysClr>
                    </a:solidFill>
                    <a:effectLst/>
                    <a:uLnTx/>
                    <a:uFillTx/>
                    <a:latin typeface="+mn-lt"/>
                  </a:rPr>
                  <a:t>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in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04987572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" Type="http://schemas.openxmlformats.org/officeDocument/2006/relationships/chart" Target="../charts/chart1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33337</xdr:colOff>
      <xdr:row>43</xdr:row>
      <xdr:rowOff>161925</xdr:rowOff>
    </xdr:from>
    <xdr:to>
      <xdr:col>7</xdr:col>
      <xdr:colOff>566737</xdr:colOff>
      <xdr:row>62</xdr:row>
      <xdr:rowOff>47625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A5AE58B2-AD57-6F9D-9404-215B6542294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16</xdr:col>
      <xdr:colOff>319087</xdr:colOff>
      <xdr:row>43</xdr:row>
      <xdr:rowOff>9525</xdr:rowOff>
    </xdr:from>
    <xdr:to>
      <xdr:col>23</xdr:col>
      <xdr:colOff>490537</xdr:colOff>
      <xdr:row>61</xdr:row>
      <xdr:rowOff>85725</xdr:rowOff>
    </xdr:to>
    <xdr:graphicFrame macro="">
      <xdr:nvGraphicFramePr>
        <xdr:cNvPr id="5" name="Chart 4">
          <a:extLst>
            <a:ext uri="{FF2B5EF4-FFF2-40B4-BE49-F238E27FC236}">
              <a16:creationId xmlns:a16="http://schemas.microsoft.com/office/drawing/2014/main" id="{81FC2D3B-1079-31B7-FF70-2235E7540199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8</xdr:col>
      <xdr:colOff>390525</xdr:colOff>
      <xdr:row>43</xdr:row>
      <xdr:rowOff>85725</xdr:rowOff>
    </xdr:from>
    <xdr:to>
      <xdr:col>15</xdr:col>
      <xdr:colOff>504825</xdr:colOff>
      <xdr:row>61</xdr:row>
      <xdr:rowOff>161925</xdr:rowOff>
    </xdr:to>
    <xdr:graphicFrame macro="">
      <xdr:nvGraphicFramePr>
        <xdr:cNvPr id="6" name="Chart 5">
          <a:extLst>
            <a:ext uri="{FF2B5EF4-FFF2-40B4-BE49-F238E27FC236}">
              <a16:creationId xmlns:a16="http://schemas.microsoft.com/office/drawing/2014/main" id="{6C3C2305-E636-3055-5C9E-ED1919C9ADFD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24</xdr:col>
      <xdr:colOff>85725</xdr:colOff>
      <xdr:row>43</xdr:row>
      <xdr:rowOff>23812</xdr:rowOff>
    </xdr:from>
    <xdr:to>
      <xdr:col>31</xdr:col>
      <xdr:colOff>257175</xdr:colOff>
      <xdr:row>61</xdr:row>
      <xdr:rowOff>100012</xdr:rowOff>
    </xdr:to>
    <xdr:graphicFrame macro="">
      <xdr:nvGraphicFramePr>
        <xdr:cNvPr id="8" name="Chart 7">
          <a:extLst>
            <a:ext uri="{FF2B5EF4-FFF2-40B4-BE49-F238E27FC236}">
              <a16:creationId xmlns:a16="http://schemas.microsoft.com/office/drawing/2014/main" id="{C2F5EFB1-D557-7F3F-71AA-539B8CF9318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0</xdr:col>
      <xdr:colOff>566737</xdr:colOff>
      <xdr:row>63</xdr:row>
      <xdr:rowOff>90487</xdr:rowOff>
    </xdr:from>
    <xdr:to>
      <xdr:col>7</xdr:col>
      <xdr:colOff>490537</xdr:colOff>
      <xdr:row>77</xdr:row>
      <xdr:rowOff>166687</xdr:rowOff>
    </xdr:to>
    <xdr:graphicFrame macro="">
      <xdr:nvGraphicFramePr>
        <xdr:cNvPr id="9" name="Chart 8">
          <a:extLst>
            <a:ext uri="{FF2B5EF4-FFF2-40B4-BE49-F238E27FC236}">
              <a16:creationId xmlns:a16="http://schemas.microsoft.com/office/drawing/2014/main" id="{5A9BF05A-BC0D-C875-B120-B8D19B1B1B7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8</xdr:col>
      <xdr:colOff>485775</xdr:colOff>
      <xdr:row>62</xdr:row>
      <xdr:rowOff>185737</xdr:rowOff>
    </xdr:from>
    <xdr:to>
      <xdr:col>15</xdr:col>
      <xdr:colOff>600075</xdr:colOff>
      <xdr:row>77</xdr:row>
      <xdr:rowOff>71437</xdr:rowOff>
    </xdr:to>
    <xdr:graphicFrame macro="">
      <xdr:nvGraphicFramePr>
        <xdr:cNvPr id="10" name="Chart 9">
          <a:extLst>
            <a:ext uri="{FF2B5EF4-FFF2-40B4-BE49-F238E27FC236}">
              <a16:creationId xmlns:a16="http://schemas.microsoft.com/office/drawing/2014/main" id="{88834D15-51CD-F160-A2B1-8E974B31D333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0.60938</cdr:x>
      <cdr:y>0.08424</cdr:y>
    </cdr:from>
    <cdr:to>
      <cdr:x>0.80938</cdr:x>
      <cdr:y>0.34511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7AE6377F-2096-2186-51BC-48EDAD613944}"/>
            </a:ext>
          </a:extLst>
        </cdr:cNvPr>
        <cdr:cNvSpPr txBox="1"/>
      </cdr:nvSpPr>
      <cdr:spPr>
        <a:xfrm xmlns:a="http://schemas.openxmlformats.org/drawingml/2006/main">
          <a:off x="2786063" y="2952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tx1">
                  <a:lumMod val="65000"/>
                  <a:lumOff val="35000"/>
                </a:schemeClr>
              </a:solidFill>
            </a:rPr>
            <a:t>r = 0.9292</a:t>
          </a:r>
        </a:p>
      </cdr:txBody>
    </cdr:sp>
  </cdr:relSizeAnchor>
</c:userShapes>
</file>

<file path=xl/drawings/drawing3.xml><?xml version="1.0" encoding="utf-8"?>
<c:userShapes xmlns:c="http://schemas.openxmlformats.org/drawingml/2006/chart">
  <cdr:relSizeAnchor xmlns:cdr="http://schemas.openxmlformats.org/drawingml/2006/chartDrawing">
    <cdr:from>
      <cdr:x>0.65938</cdr:x>
      <cdr:y>0.08696</cdr:y>
    </cdr:from>
    <cdr:to>
      <cdr:x>0.85938</cdr:x>
      <cdr:y>0.34783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9E9EE1E-F271-89AA-FE48-393437726C64}"/>
            </a:ext>
          </a:extLst>
        </cdr:cNvPr>
        <cdr:cNvSpPr txBox="1"/>
      </cdr:nvSpPr>
      <cdr:spPr>
        <a:xfrm xmlns:a="http://schemas.openxmlformats.org/drawingml/2006/main">
          <a:off x="3014663" y="304800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tx1">
                  <a:lumMod val="65000"/>
                  <a:lumOff val="35000"/>
                </a:schemeClr>
              </a:solidFill>
            </a:rPr>
            <a:t>r = 0.9647</a:t>
          </a:r>
        </a:p>
      </cdr:txBody>
    </cdr:sp>
  </cdr:relSizeAnchor>
</c:userShapes>
</file>

<file path=xl/drawings/drawing4.xml><?xml version="1.0" encoding="utf-8"?>
<c:userShapes xmlns:c="http://schemas.openxmlformats.org/drawingml/2006/chart">
  <cdr:relSizeAnchor xmlns:cdr="http://schemas.openxmlformats.org/drawingml/2006/chartDrawing">
    <cdr:from>
      <cdr:x>0.77917</cdr:x>
      <cdr:y>0.52989</cdr:y>
    </cdr:from>
    <cdr:to>
      <cdr:x>0.97917</cdr:x>
      <cdr:y>0.79076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BEBF9255-5B24-CD27-433A-57044D28E36C}"/>
            </a:ext>
          </a:extLst>
        </cdr:cNvPr>
        <cdr:cNvSpPr txBox="1"/>
      </cdr:nvSpPr>
      <cdr:spPr>
        <a:xfrm xmlns:a="http://schemas.openxmlformats.org/drawingml/2006/main">
          <a:off x="3562350" y="1857375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tx1">
                  <a:lumMod val="65000"/>
                  <a:lumOff val="35000"/>
                </a:schemeClr>
              </a:solidFill>
            </a:rPr>
            <a:t>r =</a:t>
          </a:r>
          <a:r>
            <a:rPr lang="en-GB" sz="1100" baseline="0">
              <a:solidFill>
                <a:schemeClr val="tx1">
                  <a:lumMod val="65000"/>
                  <a:lumOff val="35000"/>
                </a:schemeClr>
              </a:solidFill>
            </a:rPr>
            <a:t> 0.8640</a:t>
          </a:r>
          <a:endParaRPr lang="en-GB" sz="1100">
            <a:solidFill>
              <a:schemeClr val="tx1">
                <a:lumMod val="65000"/>
                <a:lumOff val="35000"/>
              </a:schemeClr>
            </a:solidFill>
          </a:endParaRPr>
        </a:p>
      </cdr:txBody>
    </cdr:sp>
  </cdr:relSizeAnchor>
</c:userShapes>
</file>

<file path=xl/drawings/drawing5.xml><?xml version="1.0" encoding="utf-8"?>
<c:userShapes xmlns:c="http://schemas.openxmlformats.org/drawingml/2006/chart">
  <cdr:relSizeAnchor xmlns:cdr="http://schemas.openxmlformats.org/drawingml/2006/chartDrawing">
    <cdr:from>
      <cdr:x>0.8</cdr:x>
      <cdr:y>0.52853</cdr:y>
    </cdr:from>
    <cdr:to>
      <cdr:x>1</cdr:x>
      <cdr:y>0.7894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0541015B-9203-768B-895F-0F3BBD2E8513}"/>
            </a:ext>
          </a:extLst>
        </cdr:cNvPr>
        <cdr:cNvSpPr txBox="1"/>
      </cdr:nvSpPr>
      <cdr:spPr>
        <a:xfrm xmlns:a="http://schemas.openxmlformats.org/drawingml/2006/main">
          <a:off x="3657600" y="1852613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tx1">
                  <a:lumMod val="65000"/>
                  <a:lumOff val="35000"/>
                </a:schemeClr>
              </a:solidFill>
            </a:rPr>
            <a:t>r = 0.8922</a:t>
          </a:r>
        </a:p>
      </cdr:txBody>
    </cdr:sp>
  </cdr:relSizeAnchor>
</c:userShapes>
</file>

<file path=xl/drawings/drawing6.xml><?xml version="1.0" encoding="utf-8"?>
<c:userShapes xmlns:c="http://schemas.openxmlformats.org/drawingml/2006/chart">
  <cdr:relSizeAnchor xmlns:cdr="http://schemas.openxmlformats.org/drawingml/2006/chartDrawing">
    <cdr:from>
      <cdr:x>0.50208</cdr:x>
      <cdr:y>0.0816</cdr:y>
    </cdr:from>
    <cdr:to>
      <cdr:x>0.70208</cdr:x>
      <cdr:y>0.41493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AD38889B-E86C-DFC7-0FB7-2E2C98828001}"/>
            </a:ext>
          </a:extLst>
        </cdr:cNvPr>
        <cdr:cNvSpPr txBox="1"/>
      </cdr:nvSpPr>
      <cdr:spPr>
        <a:xfrm xmlns:a="http://schemas.openxmlformats.org/drawingml/2006/main">
          <a:off x="2295525" y="223838"/>
          <a:ext cx="914400" cy="914400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GB" sz="1100">
              <a:solidFill>
                <a:schemeClr val="tx1">
                  <a:lumMod val="65000"/>
                  <a:lumOff val="35000"/>
                </a:schemeClr>
              </a:solidFill>
            </a:rPr>
            <a:t>r = 0.9702 </a:t>
          </a:r>
        </a:p>
      </cdr:txBody>
    </cdr:sp>
  </cdr:relSizeAnchor>
</c:userShape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70819-4CB6-426A-A1F0-A387C88A55A6}">
  <dimension ref="A4:AD68"/>
  <sheetViews>
    <sheetView tabSelected="1" topLeftCell="A26" zoomScaleNormal="100" workbookViewId="0">
      <selection activeCell="S73" sqref="S73"/>
    </sheetView>
  </sheetViews>
  <sheetFormatPr defaultRowHeight="15" x14ac:dyDescent="0.25"/>
  <cols>
    <col min="6" max="6" width="13" customWidth="1"/>
    <col min="7" max="7" width="11" customWidth="1"/>
    <col min="10" max="11" width="10.5703125" customWidth="1"/>
    <col min="18" max="19" width="10.140625" customWidth="1"/>
    <col min="26" max="27" width="10.140625" customWidth="1"/>
  </cols>
  <sheetData>
    <row r="4" spans="1:29" x14ac:dyDescent="0.25">
      <c r="E4" s="2" t="s">
        <v>2</v>
      </c>
      <c r="F4" s="2"/>
      <c r="G4" s="2"/>
      <c r="H4" s="2"/>
      <c r="I4" s="2"/>
      <c r="J4" s="2"/>
      <c r="K4" s="2"/>
      <c r="M4" s="3" t="s">
        <v>3</v>
      </c>
      <c r="N4" s="3"/>
      <c r="O4" s="3"/>
      <c r="P4" s="3"/>
      <c r="Q4" s="3"/>
      <c r="R4" s="3"/>
      <c r="S4" s="3"/>
      <c r="U4" s="4" t="s">
        <v>4</v>
      </c>
      <c r="V4" s="4"/>
      <c r="W4" s="4"/>
      <c r="X4" s="4"/>
      <c r="Y4" s="4"/>
      <c r="Z4" s="4"/>
      <c r="AA4" s="4"/>
    </row>
    <row r="5" spans="1:29" s="8" customFormat="1" ht="31.5" customHeight="1" x14ac:dyDescent="0.25">
      <c r="A5" s="8" t="s">
        <v>1</v>
      </c>
      <c r="C5" s="8" t="s">
        <v>7</v>
      </c>
      <c r="E5" s="9" t="s">
        <v>0</v>
      </c>
      <c r="F5" s="9" t="s">
        <v>8</v>
      </c>
      <c r="G5" s="9" t="s">
        <v>9</v>
      </c>
      <c r="H5" s="9" t="s">
        <v>10</v>
      </c>
      <c r="I5" s="9" t="s">
        <v>11</v>
      </c>
      <c r="J5" s="9" t="s">
        <v>12</v>
      </c>
      <c r="K5" s="9" t="s">
        <v>13</v>
      </c>
      <c r="M5" s="10" t="s">
        <v>0</v>
      </c>
      <c r="N5" s="10" t="s">
        <v>8</v>
      </c>
      <c r="O5" s="10" t="s">
        <v>9</v>
      </c>
      <c r="P5" s="10" t="s">
        <v>10</v>
      </c>
      <c r="Q5" s="10" t="s">
        <v>11</v>
      </c>
      <c r="R5" s="10" t="s">
        <v>12</v>
      </c>
      <c r="S5" s="10" t="s">
        <v>13</v>
      </c>
      <c r="U5" s="12" t="s">
        <v>0</v>
      </c>
      <c r="V5" s="12" t="s">
        <v>8</v>
      </c>
      <c r="W5" s="12" t="s">
        <v>9</v>
      </c>
      <c r="X5" s="12" t="s">
        <v>10</v>
      </c>
      <c r="Y5" s="12" t="s">
        <v>11</v>
      </c>
      <c r="Z5" s="12" t="s">
        <v>12</v>
      </c>
      <c r="AA5" s="13" t="s">
        <v>13</v>
      </c>
      <c r="AC5" s="11" t="s">
        <v>6</v>
      </c>
    </row>
    <row r="6" spans="1:29" x14ac:dyDescent="0.25">
      <c r="A6" s="1" t="s">
        <v>18</v>
      </c>
      <c r="C6">
        <v>12700</v>
      </c>
      <c r="E6">
        <v>112</v>
      </c>
      <c r="F6">
        <v>482</v>
      </c>
      <c r="G6">
        <v>4.3</v>
      </c>
      <c r="H6">
        <v>0.28699999999999998</v>
      </c>
      <c r="I6">
        <v>0.39500000000000002</v>
      </c>
      <c r="J6">
        <v>0.63500000000000001</v>
      </c>
      <c r="K6">
        <v>4532</v>
      </c>
      <c r="M6">
        <v>116</v>
      </c>
      <c r="N6">
        <v>11</v>
      </c>
      <c r="O6">
        <v>9.4799999999999995E-2</v>
      </c>
      <c r="P6">
        <v>0.23</v>
      </c>
      <c r="Q6">
        <v>0.74099999999999999</v>
      </c>
      <c r="R6">
        <v>0.86699999999999999</v>
      </c>
      <c r="S6">
        <v>6869</v>
      </c>
      <c r="U6">
        <v>655</v>
      </c>
      <c r="V6">
        <v>21.7</v>
      </c>
      <c r="W6">
        <v>3.3099999999999997E-2</v>
      </c>
      <c r="X6">
        <v>0.28299999999999997</v>
      </c>
      <c r="Y6">
        <v>0.67200000000000004</v>
      </c>
      <c r="Z6">
        <v>0.89200000000000002</v>
      </c>
      <c r="AA6">
        <v>1783</v>
      </c>
      <c r="AC6">
        <f t="shared" ref="AC6:AC39" si="0">M6/U6</f>
        <v>0.17709923664122137</v>
      </c>
    </row>
    <row r="7" spans="1:29" ht="14.25" customHeight="1" x14ac:dyDescent="0.25">
      <c r="A7" s="1" t="s">
        <v>19</v>
      </c>
      <c r="C7">
        <v>7065</v>
      </c>
      <c r="E7">
        <v>74</v>
      </c>
      <c r="F7">
        <v>198</v>
      </c>
      <c r="G7">
        <v>2.68</v>
      </c>
      <c r="H7">
        <v>0.29399999999999998</v>
      </c>
      <c r="I7">
        <v>0.39</v>
      </c>
      <c r="J7">
        <v>0.64900000000000002</v>
      </c>
      <c r="K7">
        <v>7087</v>
      </c>
      <c r="M7">
        <v>96</v>
      </c>
      <c r="N7">
        <v>7.78</v>
      </c>
      <c r="O7">
        <v>8.1000000000000003E-2</v>
      </c>
      <c r="P7">
        <v>0.22600000000000001</v>
      </c>
      <c r="Q7">
        <v>0.74099999999999999</v>
      </c>
      <c r="R7">
        <v>0.86499999999999999</v>
      </c>
      <c r="S7">
        <v>7240</v>
      </c>
      <c r="U7">
        <v>487</v>
      </c>
      <c r="V7">
        <v>15.5</v>
      </c>
      <c r="W7">
        <v>3.1800000000000002E-2</v>
      </c>
      <c r="X7">
        <v>0.30299999999999999</v>
      </c>
      <c r="Y7">
        <v>0.64100000000000001</v>
      </c>
      <c r="Z7">
        <v>0.88900000000000001</v>
      </c>
      <c r="AA7">
        <v>2103</v>
      </c>
      <c r="AC7">
        <f t="shared" si="0"/>
        <v>0.1971252566735113</v>
      </c>
    </row>
    <row r="8" spans="1:29" x14ac:dyDescent="0.25">
      <c r="A8" s="1" t="s">
        <v>20</v>
      </c>
      <c r="C8">
        <v>77200</v>
      </c>
      <c r="E8">
        <v>731</v>
      </c>
      <c r="F8">
        <v>1757</v>
      </c>
      <c r="G8">
        <v>2.4</v>
      </c>
      <c r="H8">
        <v>0.31</v>
      </c>
      <c r="I8">
        <v>0.39200000000000002</v>
      </c>
      <c r="J8">
        <v>0.66700000000000004</v>
      </c>
      <c r="K8">
        <v>3870</v>
      </c>
      <c r="M8">
        <v>312</v>
      </c>
      <c r="N8">
        <v>22.3</v>
      </c>
      <c r="O8">
        <v>7.1400000000000005E-2</v>
      </c>
      <c r="P8">
        <v>0.23200000000000001</v>
      </c>
      <c r="Q8">
        <v>0.72599999999999998</v>
      </c>
      <c r="R8">
        <v>0.85899999999999999</v>
      </c>
      <c r="S8">
        <v>5676</v>
      </c>
      <c r="U8">
        <v>2082</v>
      </c>
      <c r="V8">
        <v>78</v>
      </c>
      <c r="W8">
        <v>3.7499999999999999E-2</v>
      </c>
      <c r="X8">
        <v>0.27500000000000002</v>
      </c>
      <c r="Y8">
        <v>0.68700000000000006</v>
      </c>
      <c r="Z8">
        <v>0.89600000000000002</v>
      </c>
      <c r="AA8">
        <v>1775</v>
      </c>
      <c r="AC8">
        <f t="shared" si="0"/>
        <v>0.14985590778097982</v>
      </c>
    </row>
    <row r="9" spans="1:29" x14ac:dyDescent="0.25">
      <c r="A9" s="1" t="s">
        <v>21</v>
      </c>
      <c r="C9">
        <v>9393</v>
      </c>
      <c r="E9">
        <v>134</v>
      </c>
      <c r="F9">
        <v>470</v>
      </c>
      <c r="G9">
        <v>3.51</v>
      </c>
      <c r="H9">
        <v>0.214</v>
      </c>
      <c r="I9">
        <v>0.44800000000000001</v>
      </c>
      <c r="J9">
        <v>0.60599999999999998</v>
      </c>
      <c r="K9">
        <v>4731</v>
      </c>
      <c r="M9">
        <v>167</v>
      </c>
      <c r="N9">
        <v>12.3</v>
      </c>
      <c r="O9">
        <v>7.3599999999999999E-2</v>
      </c>
      <c r="P9">
        <v>0.23200000000000001</v>
      </c>
      <c r="Q9">
        <v>0.73199999999999998</v>
      </c>
      <c r="R9">
        <v>0.86199999999999999</v>
      </c>
      <c r="S9">
        <v>6226</v>
      </c>
      <c r="U9">
        <v>714</v>
      </c>
      <c r="V9">
        <v>27.7</v>
      </c>
      <c r="W9">
        <v>3.8800000000000001E-2</v>
      </c>
      <c r="X9">
        <v>0.29599999999999999</v>
      </c>
      <c r="Y9">
        <v>0.65900000000000003</v>
      </c>
      <c r="Z9">
        <v>0.88600000000000001</v>
      </c>
      <c r="AA9">
        <v>1841</v>
      </c>
      <c r="AC9">
        <f t="shared" si="0"/>
        <v>0.23389355742296919</v>
      </c>
    </row>
    <row r="10" spans="1:29" x14ac:dyDescent="0.25">
      <c r="A10" s="1" t="s">
        <v>22</v>
      </c>
      <c r="C10">
        <v>14400</v>
      </c>
      <c r="E10">
        <v>81</v>
      </c>
      <c r="F10">
        <v>306</v>
      </c>
      <c r="G10">
        <v>3.78</v>
      </c>
      <c r="H10">
        <v>0.246</v>
      </c>
      <c r="I10">
        <v>0.41799999999999998</v>
      </c>
      <c r="J10">
        <v>0.61199999999999999</v>
      </c>
      <c r="K10">
        <v>5493</v>
      </c>
      <c r="M10">
        <v>88</v>
      </c>
      <c r="N10">
        <v>6.14</v>
      </c>
      <c r="O10">
        <v>6.9699999999999998E-2</v>
      </c>
      <c r="P10">
        <v>0.22600000000000001</v>
      </c>
      <c r="Q10">
        <v>0.74</v>
      </c>
      <c r="R10">
        <v>0.86199999999999999</v>
      </c>
      <c r="S10">
        <v>6313</v>
      </c>
      <c r="U10">
        <v>604</v>
      </c>
      <c r="V10">
        <v>20.399999999999999</v>
      </c>
      <c r="W10">
        <v>3.3799999999999997E-2</v>
      </c>
      <c r="X10">
        <v>0.27900000000000003</v>
      </c>
      <c r="Y10">
        <v>0.67700000000000005</v>
      </c>
      <c r="Z10">
        <v>0.88900000000000001</v>
      </c>
      <c r="AA10">
        <v>2015</v>
      </c>
      <c r="AC10">
        <f t="shared" si="0"/>
        <v>0.14569536423841059</v>
      </c>
    </row>
    <row r="11" spans="1:29" x14ac:dyDescent="0.25">
      <c r="A11" s="1" t="s">
        <v>23</v>
      </c>
      <c r="C11">
        <v>7260</v>
      </c>
      <c r="E11">
        <v>92</v>
      </c>
      <c r="F11">
        <v>297</v>
      </c>
      <c r="G11">
        <v>3.23</v>
      </c>
      <c r="H11">
        <v>0.26200000000000001</v>
      </c>
      <c r="I11">
        <v>0.41799999999999998</v>
      </c>
      <c r="J11">
        <v>0.60599999999999998</v>
      </c>
      <c r="K11">
        <v>4690</v>
      </c>
      <c r="M11">
        <v>57</v>
      </c>
      <c r="N11">
        <v>3.45</v>
      </c>
      <c r="O11">
        <v>6.0499999999999998E-2</v>
      </c>
      <c r="P11">
        <v>0.22900000000000001</v>
      </c>
      <c r="Q11">
        <v>0.73599999999999999</v>
      </c>
      <c r="R11">
        <v>0.86099999999999999</v>
      </c>
      <c r="S11">
        <v>5140</v>
      </c>
      <c r="U11">
        <v>524</v>
      </c>
      <c r="V11">
        <v>24.9</v>
      </c>
      <c r="W11">
        <v>4.7500000000000001E-2</v>
      </c>
      <c r="X11">
        <v>0.27</v>
      </c>
      <c r="Y11">
        <v>0.69499999999999995</v>
      </c>
      <c r="Z11">
        <v>0.88700000000000001</v>
      </c>
      <c r="AA11">
        <v>1076</v>
      </c>
      <c r="AC11">
        <f t="shared" si="0"/>
        <v>0.10877862595419847</v>
      </c>
    </row>
    <row r="12" spans="1:29" x14ac:dyDescent="0.25">
      <c r="A12" s="1" t="s">
        <v>24</v>
      </c>
      <c r="C12">
        <v>4076</v>
      </c>
      <c r="E12">
        <v>76</v>
      </c>
      <c r="F12">
        <v>238</v>
      </c>
      <c r="G12">
        <v>3.13</v>
      </c>
      <c r="H12">
        <v>0.23699999999999999</v>
      </c>
      <c r="I12">
        <v>0.48799999999999999</v>
      </c>
      <c r="J12">
        <v>0.61499999999999999</v>
      </c>
      <c r="K12">
        <v>7293</v>
      </c>
      <c r="M12">
        <v>112</v>
      </c>
      <c r="N12">
        <v>7.5</v>
      </c>
      <c r="O12">
        <v>6.6900000000000001E-2</v>
      </c>
      <c r="P12">
        <v>0.22700000000000001</v>
      </c>
      <c r="Q12">
        <v>0.74199999999999999</v>
      </c>
      <c r="R12">
        <v>0.86199999999999999</v>
      </c>
      <c r="S12">
        <v>5360</v>
      </c>
      <c r="U12">
        <v>463</v>
      </c>
      <c r="V12">
        <v>19.600000000000001</v>
      </c>
      <c r="W12">
        <v>4.2299999999999997E-2</v>
      </c>
      <c r="X12">
        <v>0.28499999999999998</v>
      </c>
      <c r="Y12">
        <v>0.66900000000000004</v>
      </c>
      <c r="Z12">
        <v>0.89200000000000002</v>
      </c>
      <c r="AA12">
        <v>1597</v>
      </c>
      <c r="AC12">
        <f t="shared" si="0"/>
        <v>0.24190064794816415</v>
      </c>
    </row>
    <row r="13" spans="1:29" x14ac:dyDescent="0.25">
      <c r="A13" s="1" t="s">
        <v>25</v>
      </c>
      <c r="C13">
        <v>4743</v>
      </c>
      <c r="E13">
        <v>107</v>
      </c>
      <c r="F13">
        <v>347</v>
      </c>
      <c r="G13">
        <v>3.25</v>
      </c>
      <c r="H13">
        <v>0.35399999999999998</v>
      </c>
      <c r="I13">
        <v>0.42499999999999999</v>
      </c>
      <c r="J13">
        <v>0.71099999999999997</v>
      </c>
      <c r="K13">
        <v>4304</v>
      </c>
      <c r="M13">
        <v>114</v>
      </c>
      <c r="N13">
        <v>7.71</v>
      </c>
      <c r="O13">
        <v>6.7599999999999993E-2</v>
      </c>
      <c r="P13">
        <v>0.23300000000000001</v>
      </c>
      <c r="Q13">
        <v>0.72199999999999998</v>
      </c>
      <c r="R13">
        <v>0.85499999999999998</v>
      </c>
      <c r="S13">
        <v>5057</v>
      </c>
      <c r="U13">
        <v>512</v>
      </c>
      <c r="V13">
        <v>17.600000000000001</v>
      </c>
      <c r="W13">
        <v>3.44E-2</v>
      </c>
      <c r="X13">
        <v>0.28199999999999997</v>
      </c>
      <c r="Y13">
        <v>0.67700000000000005</v>
      </c>
      <c r="Z13">
        <v>0.88800000000000001</v>
      </c>
      <c r="AA13">
        <v>1683</v>
      </c>
      <c r="AC13">
        <f t="shared" si="0"/>
        <v>0.22265625</v>
      </c>
    </row>
    <row r="14" spans="1:29" x14ac:dyDescent="0.25">
      <c r="A14" s="1" t="s">
        <v>26</v>
      </c>
      <c r="C14">
        <v>7117</v>
      </c>
      <c r="E14">
        <v>88</v>
      </c>
      <c r="F14">
        <v>304</v>
      </c>
      <c r="G14">
        <v>3.45</v>
      </c>
      <c r="H14">
        <v>0.26400000000000001</v>
      </c>
      <c r="I14">
        <v>0.42</v>
      </c>
      <c r="J14">
        <v>0.60399999999999998</v>
      </c>
      <c r="K14">
        <v>4625</v>
      </c>
      <c r="M14">
        <v>68</v>
      </c>
      <c r="N14">
        <v>4.32</v>
      </c>
      <c r="O14">
        <v>6.3500000000000001E-2</v>
      </c>
      <c r="P14">
        <v>0.22600000000000001</v>
      </c>
      <c r="Q14">
        <v>0.73399999999999999</v>
      </c>
      <c r="R14">
        <v>0.85799999999999998</v>
      </c>
      <c r="S14">
        <v>4441</v>
      </c>
      <c r="U14">
        <v>486</v>
      </c>
      <c r="V14">
        <v>15</v>
      </c>
      <c r="W14">
        <v>3.09E-2</v>
      </c>
      <c r="X14">
        <v>0.27500000000000002</v>
      </c>
      <c r="Y14">
        <v>0.68600000000000005</v>
      </c>
      <c r="Z14">
        <v>0.88800000000000001</v>
      </c>
      <c r="AA14">
        <v>1459</v>
      </c>
      <c r="AC14">
        <f t="shared" si="0"/>
        <v>0.13991769547325103</v>
      </c>
    </row>
    <row r="15" spans="1:29" x14ac:dyDescent="0.25">
      <c r="A15" s="1" t="s">
        <v>27</v>
      </c>
      <c r="C15">
        <v>9868</v>
      </c>
      <c r="E15">
        <v>73</v>
      </c>
      <c r="F15">
        <v>385</v>
      </c>
      <c r="G15">
        <v>5.27</v>
      </c>
      <c r="H15">
        <v>0.25800000000000001</v>
      </c>
      <c r="I15">
        <v>0.40100000000000002</v>
      </c>
      <c r="J15">
        <v>0.63300000000000001</v>
      </c>
      <c r="K15">
        <v>3787</v>
      </c>
      <c r="M15">
        <v>112</v>
      </c>
      <c r="N15">
        <v>7.86</v>
      </c>
      <c r="O15">
        <v>7.0199999999999999E-2</v>
      </c>
      <c r="P15">
        <v>0.23499999999999999</v>
      </c>
      <c r="Q15">
        <v>0.72199999999999998</v>
      </c>
      <c r="R15">
        <v>0.85899999999999999</v>
      </c>
      <c r="S15">
        <v>3809</v>
      </c>
      <c r="U15">
        <v>579</v>
      </c>
      <c r="V15">
        <v>29.1</v>
      </c>
      <c r="W15">
        <v>5.0200000000000002E-2</v>
      </c>
      <c r="X15">
        <v>0.27100000000000002</v>
      </c>
      <c r="Y15">
        <v>0.69299999999999995</v>
      </c>
      <c r="Z15">
        <v>0.89200000000000002</v>
      </c>
      <c r="AA15">
        <v>1181</v>
      </c>
      <c r="AC15">
        <f t="shared" si="0"/>
        <v>0.19343696027633853</v>
      </c>
    </row>
    <row r="16" spans="1:29" x14ac:dyDescent="0.25">
      <c r="A16" s="1" t="s">
        <v>28</v>
      </c>
      <c r="C16">
        <v>13200</v>
      </c>
      <c r="E16">
        <v>112</v>
      </c>
      <c r="F16">
        <v>336</v>
      </c>
      <c r="G16">
        <v>3</v>
      </c>
      <c r="H16">
        <v>0.32700000000000001</v>
      </c>
      <c r="I16">
        <v>0.4</v>
      </c>
      <c r="J16">
        <v>0.66700000000000004</v>
      </c>
      <c r="K16">
        <v>3842</v>
      </c>
      <c r="M16">
        <v>72</v>
      </c>
      <c r="N16">
        <v>4.59</v>
      </c>
      <c r="O16">
        <v>6.3700000000000007E-2</v>
      </c>
      <c r="P16">
        <v>0.219</v>
      </c>
      <c r="Q16">
        <v>0.73899999999999999</v>
      </c>
      <c r="R16">
        <v>0.85399999999999998</v>
      </c>
      <c r="S16">
        <v>3211</v>
      </c>
      <c r="U16">
        <v>665</v>
      </c>
      <c r="V16">
        <v>35.5</v>
      </c>
      <c r="W16">
        <v>5.3400000000000003E-2</v>
      </c>
      <c r="X16">
        <v>0.26700000000000002</v>
      </c>
      <c r="Y16">
        <v>0.69899999999999995</v>
      </c>
      <c r="Z16">
        <v>0.88400000000000001</v>
      </c>
      <c r="AA16">
        <v>979</v>
      </c>
      <c r="AC16">
        <f t="shared" si="0"/>
        <v>0.10827067669172932</v>
      </c>
    </row>
    <row r="17" spans="1:29" x14ac:dyDescent="0.25">
      <c r="A17" s="1" t="s">
        <v>29</v>
      </c>
      <c r="C17">
        <v>18400</v>
      </c>
      <c r="E17">
        <v>396</v>
      </c>
      <c r="F17">
        <v>824</v>
      </c>
      <c r="G17">
        <v>2.08</v>
      </c>
      <c r="H17">
        <v>0.32</v>
      </c>
      <c r="I17">
        <v>0.41599999999999998</v>
      </c>
      <c r="J17">
        <v>0.70399999999999996</v>
      </c>
      <c r="K17">
        <v>3989</v>
      </c>
      <c r="M17">
        <v>176</v>
      </c>
      <c r="N17">
        <v>13.1</v>
      </c>
      <c r="O17">
        <v>7.4200000000000002E-2</v>
      </c>
      <c r="P17">
        <v>0.23200000000000001</v>
      </c>
      <c r="Q17">
        <v>0.73299999999999998</v>
      </c>
      <c r="R17">
        <v>0.86299999999999999</v>
      </c>
      <c r="S17">
        <v>4383</v>
      </c>
      <c r="U17">
        <v>1515</v>
      </c>
      <c r="V17">
        <v>62.5</v>
      </c>
      <c r="W17">
        <v>4.1300000000000003E-2</v>
      </c>
      <c r="X17">
        <v>0.28499999999999998</v>
      </c>
      <c r="Y17">
        <v>0.67</v>
      </c>
      <c r="Z17">
        <v>0.89600000000000002</v>
      </c>
      <c r="AA17">
        <v>1981</v>
      </c>
      <c r="AC17">
        <f t="shared" si="0"/>
        <v>0.11617161716171617</v>
      </c>
    </row>
    <row r="18" spans="1:29" x14ac:dyDescent="0.25">
      <c r="A18" s="1" t="s">
        <v>30</v>
      </c>
      <c r="C18">
        <v>8837</v>
      </c>
      <c r="E18">
        <v>210</v>
      </c>
      <c r="F18">
        <v>303</v>
      </c>
      <c r="G18">
        <v>1.44</v>
      </c>
      <c r="H18">
        <v>0.26500000000000001</v>
      </c>
      <c r="I18">
        <v>0.43</v>
      </c>
      <c r="J18">
        <v>0.63300000000000001</v>
      </c>
      <c r="K18">
        <v>3790</v>
      </c>
      <c r="M18">
        <v>70</v>
      </c>
      <c r="N18">
        <v>4.9000000000000004</v>
      </c>
      <c r="O18">
        <v>7.0099999999999996E-2</v>
      </c>
      <c r="P18">
        <v>0.224</v>
      </c>
      <c r="Q18">
        <v>0.749</v>
      </c>
      <c r="R18">
        <v>0.86299999999999999</v>
      </c>
      <c r="S18">
        <v>4662</v>
      </c>
      <c r="U18">
        <v>470</v>
      </c>
      <c r="V18">
        <v>17.5</v>
      </c>
      <c r="W18">
        <v>3.73E-2</v>
      </c>
      <c r="X18">
        <v>0.27700000000000002</v>
      </c>
      <c r="Y18">
        <v>0.68300000000000005</v>
      </c>
      <c r="Z18">
        <v>0.89700000000000002</v>
      </c>
      <c r="AA18">
        <v>1398</v>
      </c>
      <c r="AC18">
        <f t="shared" si="0"/>
        <v>0.14893617021276595</v>
      </c>
    </row>
    <row r="19" spans="1:29" x14ac:dyDescent="0.25">
      <c r="A19" s="1" t="s">
        <v>31</v>
      </c>
      <c r="C19">
        <v>26300</v>
      </c>
      <c r="E19">
        <v>186</v>
      </c>
      <c r="F19">
        <v>686</v>
      </c>
      <c r="G19">
        <v>3.69</v>
      </c>
      <c r="H19">
        <v>0.29299999999999998</v>
      </c>
      <c r="I19">
        <v>0.42799999999999999</v>
      </c>
      <c r="J19">
        <v>0.66200000000000003</v>
      </c>
      <c r="K19">
        <v>3367</v>
      </c>
      <c r="M19">
        <v>209</v>
      </c>
      <c r="N19">
        <v>21.5</v>
      </c>
      <c r="O19">
        <v>0.10299999999999999</v>
      </c>
      <c r="P19">
        <v>0.22500000000000001</v>
      </c>
      <c r="Q19">
        <v>0.73</v>
      </c>
      <c r="R19">
        <v>0.85399999999999998</v>
      </c>
      <c r="S19">
        <v>2794</v>
      </c>
      <c r="U19">
        <v>1167</v>
      </c>
      <c r="V19">
        <v>64.599999999999994</v>
      </c>
      <c r="W19">
        <v>5.5399999999999998E-2</v>
      </c>
      <c r="X19">
        <v>0.27300000000000002</v>
      </c>
      <c r="Y19">
        <v>0.69</v>
      </c>
      <c r="Z19">
        <v>0.88800000000000001</v>
      </c>
      <c r="AA19">
        <v>1436</v>
      </c>
      <c r="AC19">
        <f t="shared" si="0"/>
        <v>0.17909168808911741</v>
      </c>
    </row>
    <row r="20" spans="1:29" x14ac:dyDescent="0.25">
      <c r="A20" s="1" t="s">
        <v>32</v>
      </c>
      <c r="C20">
        <v>28400</v>
      </c>
      <c r="E20">
        <v>435</v>
      </c>
      <c r="F20">
        <v>1030</v>
      </c>
      <c r="G20">
        <v>2.37</v>
      </c>
      <c r="H20">
        <v>0.30399999999999999</v>
      </c>
      <c r="I20">
        <v>0.40400000000000003</v>
      </c>
      <c r="J20">
        <v>0.68799999999999994</v>
      </c>
      <c r="K20">
        <v>3661</v>
      </c>
      <c r="M20">
        <v>155</v>
      </c>
      <c r="N20">
        <v>10.5</v>
      </c>
      <c r="O20">
        <v>6.7599999999999993E-2</v>
      </c>
      <c r="P20">
        <v>0.23200000000000001</v>
      </c>
      <c r="Q20">
        <v>0.72499999999999998</v>
      </c>
      <c r="R20">
        <v>0.86</v>
      </c>
      <c r="S20">
        <v>4521</v>
      </c>
      <c r="U20">
        <v>1698</v>
      </c>
      <c r="V20">
        <v>57.4</v>
      </c>
      <c r="W20">
        <v>3.3799999999999997E-2</v>
      </c>
      <c r="X20">
        <v>0.26500000000000001</v>
      </c>
      <c r="Y20">
        <v>0.70399999999999996</v>
      </c>
      <c r="Z20">
        <v>0.89300000000000002</v>
      </c>
      <c r="AA20">
        <v>2166</v>
      </c>
      <c r="AC20">
        <f t="shared" si="0"/>
        <v>9.1283863368669019E-2</v>
      </c>
    </row>
    <row r="21" spans="1:29" x14ac:dyDescent="0.25">
      <c r="A21" t="s">
        <v>33</v>
      </c>
      <c r="C21">
        <v>14800</v>
      </c>
      <c r="E21">
        <v>144</v>
      </c>
      <c r="F21">
        <v>443</v>
      </c>
      <c r="G21">
        <v>3.08</v>
      </c>
      <c r="H21">
        <v>0.35199999999999998</v>
      </c>
      <c r="I21">
        <v>0.41899999999999998</v>
      </c>
      <c r="J21">
        <v>0.74399999999999999</v>
      </c>
      <c r="K21">
        <v>4569</v>
      </c>
      <c r="M21">
        <v>164</v>
      </c>
      <c r="N21">
        <v>14.7</v>
      </c>
      <c r="O21">
        <v>8.9800000000000005E-2</v>
      </c>
      <c r="P21">
        <v>0.224</v>
      </c>
      <c r="Q21">
        <v>0.745</v>
      </c>
      <c r="R21">
        <v>0.86399999999999999</v>
      </c>
      <c r="S21">
        <v>4072</v>
      </c>
      <c r="U21">
        <v>871</v>
      </c>
      <c r="V21">
        <v>32.9</v>
      </c>
      <c r="W21">
        <v>3.78E-2</v>
      </c>
      <c r="X21">
        <v>0.28199999999999997</v>
      </c>
      <c r="Y21">
        <v>0.67700000000000005</v>
      </c>
      <c r="Z21">
        <v>0.89400000000000002</v>
      </c>
      <c r="AA21">
        <v>1891</v>
      </c>
      <c r="AC21">
        <f t="shared" si="0"/>
        <v>0.18828932261768083</v>
      </c>
    </row>
    <row r="22" spans="1:29" x14ac:dyDescent="0.25">
      <c r="A22" s="1" t="s">
        <v>34</v>
      </c>
      <c r="C22">
        <v>16700</v>
      </c>
      <c r="E22">
        <v>237</v>
      </c>
      <c r="F22">
        <v>519</v>
      </c>
      <c r="G22">
        <v>2.19</v>
      </c>
      <c r="H22">
        <v>0.29299999999999998</v>
      </c>
      <c r="I22">
        <v>0.40200000000000002</v>
      </c>
      <c r="J22">
        <v>0.68</v>
      </c>
      <c r="K22">
        <v>1819</v>
      </c>
      <c r="M22">
        <v>98</v>
      </c>
      <c r="N22">
        <v>6.29</v>
      </c>
      <c r="O22">
        <v>6.4199999999999993E-2</v>
      </c>
      <c r="P22">
        <v>0.22500000000000001</v>
      </c>
      <c r="Q22">
        <v>0.75900000000000001</v>
      </c>
      <c r="R22">
        <v>0.875</v>
      </c>
      <c r="S22">
        <v>7783</v>
      </c>
      <c r="U22">
        <v>831</v>
      </c>
      <c r="V22">
        <v>33.1</v>
      </c>
      <c r="W22">
        <v>3.9800000000000002E-2</v>
      </c>
      <c r="X22">
        <v>0.28199999999999997</v>
      </c>
      <c r="Y22">
        <v>0.67700000000000005</v>
      </c>
      <c r="Z22">
        <v>0.89800000000000002</v>
      </c>
      <c r="AA22">
        <v>1166</v>
      </c>
      <c r="AC22">
        <f t="shared" si="0"/>
        <v>0.11793020457280386</v>
      </c>
    </row>
    <row r="23" spans="1:29" x14ac:dyDescent="0.25">
      <c r="A23" s="1" t="s">
        <v>35</v>
      </c>
      <c r="C23">
        <v>10400</v>
      </c>
      <c r="E23">
        <v>85</v>
      </c>
      <c r="F23">
        <v>384</v>
      </c>
      <c r="G23">
        <v>4.51</v>
      </c>
      <c r="H23">
        <v>0.254</v>
      </c>
      <c r="I23">
        <v>0.41599999999999998</v>
      </c>
      <c r="J23">
        <v>0.626</v>
      </c>
      <c r="K23">
        <v>1928</v>
      </c>
      <c r="M23">
        <v>107</v>
      </c>
      <c r="N23">
        <v>8.9499999999999993</v>
      </c>
      <c r="O23">
        <v>8.3599999999999994E-2</v>
      </c>
      <c r="P23">
        <v>0.22700000000000001</v>
      </c>
      <c r="Q23">
        <v>0.73899999999999999</v>
      </c>
      <c r="R23">
        <v>0.86199999999999999</v>
      </c>
      <c r="S23">
        <v>4838</v>
      </c>
      <c r="U23">
        <v>807</v>
      </c>
      <c r="V23">
        <v>26.3</v>
      </c>
      <c r="W23">
        <v>3.2599999999999997E-2</v>
      </c>
      <c r="X23">
        <v>0.28499999999999998</v>
      </c>
      <c r="Y23">
        <v>0.67100000000000004</v>
      </c>
      <c r="Z23">
        <v>0.89700000000000002</v>
      </c>
      <c r="AA23">
        <v>1610</v>
      </c>
      <c r="AC23">
        <f t="shared" si="0"/>
        <v>0.13258983890954151</v>
      </c>
    </row>
    <row r="24" spans="1:29" x14ac:dyDescent="0.25">
      <c r="A24" s="1" t="s">
        <v>36</v>
      </c>
      <c r="C24">
        <v>7076</v>
      </c>
      <c r="E24">
        <v>111</v>
      </c>
      <c r="F24">
        <v>434</v>
      </c>
      <c r="G24">
        <v>3.91</v>
      </c>
      <c r="H24">
        <v>0.28199999999999997</v>
      </c>
      <c r="I24">
        <v>0.39900000000000002</v>
      </c>
      <c r="J24">
        <v>0.65</v>
      </c>
      <c r="K24">
        <v>2580</v>
      </c>
      <c r="M24">
        <v>142</v>
      </c>
      <c r="N24">
        <v>11.3</v>
      </c>
      <c r="O24">
        <v>7.9200000000000007E-2</v>
      </c>
      <c r="P24">
        <v>0.23100000000000001</v>
      </c>
      <c r="Q24">
        <v>0.73599999999999999</v>
      </c>
      <c r="R24">
        <v>0.86499999999999999</v>
      </c>
      <c r="S24">
        <v>5071</v>
      </c>
      <c r="U24">
        <v>765</v>
      </c>
      <c r="V24">
        <v>35</v>
      </c>
      <c r="W24">
        <v>4.5699999999999998E-2</v>
      </c>
      <c r="X24">
        <v>0.29399999999999998</v>
      </c>
      <c r="Y24">
        <v>0.65700000000000003</v>
      </c>
      <c r="Z24">
        <v>0.90400000000000003</v>
      </c>
      <c r="AA24">
        <v>1659</v>
      </c>
      <c r="AC24">
        <f t="shared" si="0"/>
        <v>0.18562091503267975</v>
      </c>
    </row>
    <row r="25" spans="1:29" x14ac:dyDescent="0.25">
      <c r="A25" s="1" t="s">
        <v>37</v>
      </c>
      <c r="C25">
        <v>5267</v>
      </c>
      <c r="E25">
        <v>58</v>
      </c>
      <c r="F25">
        <v>332</v>
      </c>
      <c r="G25">
        <v>5.73</v>
      </c>
      <c r="H25">
        <v>0.33200000000000002</v>
      </c>
      <c r="I25">
        <v>0.41899999999999998</v>
      </c>
      <c r="J25">
        <v>0.61899999999999999</v>
      </c>
      <c r="K25">
        <v>1914</v>
      </c>
      <c r="M25">
        <v>106</v>
      </c>
      <c r="N25">
        <v>12</v>
      </c>
      <c r="O25">
        <v>0.114</v>
      </c>
      <c r="P25">
        <v>0.22</v>
      </c>
      <c r="Q25">
        <v>0.753</v>
      </c>
      <c r="R25">
        <v>0.86199999999999999</v>
      </c>
      <c r="S25">
        <v>4992</v>
      </c>
      <c r="U25">
        <v>429</v>
      </c>
      <c r="V25">
        <v>16.100000000000001</v>
      </c>
      <c r="W25">
        <v>3.7499999999999999E-2</v>
      </c>
      <c r="X25">
        <v>0.28100000000000003</v>
      </c>
      <c r="Y25">
        <v>0.67700000000000005</v>
      </c>
      <c r="Z25">
        <v>0.89100000000000001</v>
      </c>
      <c r="AA25">
        <v>1380</v>
      </c>
      <c r="AC25">
        <f t="shared" si="0"/>
        <v>0.24708624708624707</v>
      </c>
    </row>
    <row r="26" spans="1:29" x14ac:dyDescent="0.25">
      <c r="A26" s="1" t="s">
        <v>38</v>
      </c>
      <c r="C26">
        <v>9917</v>
      </c>
      <c r="E26">
        <v>139</v>
      </c>
      <c r="F26">
        <v>518</v>
      </c>
      <c r="G26">
        <v>3.73</v>
      </c>
      <c r="H26">
        <v>0.25900000000000001</v>
      </c>
      <c r="I26">
        <v>0.42099999999999999</v>
      </c>
      <c r="J26">
        <v>0.64</v>
      </c>
      <c r="K26">
        <v>2721</v>
      </c>
      <c r="M26">
        <v>148</v>
      </c>
      <c r="N26">
        <v>10.4</v>
      </c>
      <c r="O26">
        <v>7.0000000000000007E-2</v>
      </c>
      <c r="P26">
        <v>0.23699999999999999</v>
      </c>
      <c r="Q26">
        <v>0.72499999999999998</v>
      </c>
      <c r="R26">
        <v>0.86499999999999999</v>
      </c>
      <c r="S26">
        <v>6149</v>
      </c>
      <c r="U26">
        <v>991</v>
      </c>
      <c r="V26">
        <v>39.6</v>
      </c>
      <c r="W26">
        <v>0.04</v>
      </c>
      <c r="X26">
        <v>0.28899999999999998</v>
      </c>
      <c r="Y26">
        <v>0.66400000000000003</v>
      </c>
      <c r="Z26">
        <v>0.89800000000000002</v>
      </c>
      <c r="AA26">
        <v>1437</v>
      </c>
      <c r="AC26">
        <f t="shared" si="0"/>
        <v>0.14934409687184663</v>
      </c>
    </row>
    <row r="27" spans="1:29" x14ac:dyDescent="0.25">
      <c r="A27" t="s">
        <v>39</v>
      </c>
      <c r="C27">
        <v>3910</v>
      </c>
      <c r="E27">
        <v>72</v>
      </c>
      <c r="F27">
        <v>181</v>
      </c>
      <c r="G27">
        <v>2.5099999999999998</v>
      </c>
      <c r="H27">
        <v>0.23</v>
      </c>
      <c r="I27">
        <v>0.40799999999999997</v>
      </c>
      <c r="J27">
        <v>0.59699999999999998</v>
      </c>
      <c r="K27">
        <v>2337</v>
      </c>
      <c r="M27">
        <v>68</v>
      </c>
      <c r="N27">
        <v>4.74</v>
      </c>
      <c r="O27">
        <v>6.9800000000000001E-2</v>
      </c>
      <c r="P27">
        <v>0.214</v>
      </c>
      <c r="Q27">
        <v>0.75600000000000001</v>
      </c>
      <c r="R27">
        <v>0.85499999999999998</v>
      </c>
      <c r="S27">
        <v>5051</v>
      </c>
      <c r="U27">
        <v>302</v>
      </c>
      <c r="V27">
        <v>12.7</v>
      </c>
      <c r="W27">
        <v>4.2200000000000001E-2</v>
      </c>
      <c r="X27">
        <v>0.26900000000000002</v>
      </c>
      <c r="Y27">
        <v>0.69699999999999995</v>
      </c>
      <c r="Z27">
        <v>0.88900000000000001</v>
      </c>
      <c r="AA27">
        <v>1168</v>
      </c>
      <c r="AC27">
        <f t="shared" si="0"/>
        <v>0.2251655629139073</v>
      </c>
    </row>
    <row r="28" spans="1:29" x14ac:dyDescent="0.25">
      <c r="A28" t="s">
        <v>40</v>
      </c>
      <c r="C28">
        <v>12400</v>
      </c>
      <c r="E28">
        <v>159</v>
      </c>
      <c r="F28">
        <v>397</v>
      </c>
      <c r="G28">
        <v>2.5</v>
      </c>
      <c r="H28">
        <v>0.29799999999999999</v>
      </c>
      <c r="I28">
        <v>0.41199999999999998</v>
      </c>
      <c r="J28">
        <v>0.63100000000000001</v>
      </c>
      <c r="K28">
        <v>2283</v>
      </c>
      <c r="M28">
        <v>105</v>
      </c>
      <c r="N28">
        <v>5.7</v>
      </c>
      <c r="O28">
        <v>5.4199999999999998E-2</v>
      </c>
      <c r="P28">
        <v>0.23799999999999999</v>
      </c>
      <c r="Q28">
        <v>0.71</v>
      </c>
      <c r="R28">
        <v>0.85499999999999998</v>
      </c>
      <c r="S28">
        <v>3279</v>
      </c>
      <c r="U28">
        <v>801</v>
      </c>
      <c r="V28">
        <v>33.799999999999997</v>
      </c>
      <c r="W28">
        <v>4.2099999999999999E-2</v>
      </c>
      <c r="X28">
        <v>0.28000000000000003</v>
      </c>
      <c r="Y28">
        <v>0.67700000000000005</v>
      </c>
      <c r="Z28">
        <v>0.88900000000000001</v>
      </c>
      <c r="AA28">
        <v>1309</v>
      </c>
      <c r="AC28">
        <f t="shared" si="0"/>
        <v>0.13108614232209737</v>
      </c>
    </row>
    <row r="29" spans="1:29" x14ac:dyDescent="0.25">
      <c r="A29" s="1" t="s">
        <v>41</v>
      </c>
      <c r="C29">
        <v>26700</v>
      </c>
      <c r="E29">
        <v>347</v>
      </c>
      <c r="F29">
        <v>880</v>
      </c>
      <c r="G29">
        <v>2.54</v>
      </c>
      <c r="H29">
        <v>0.253</v>
      </c>
      <c r="I29">
        <v>0.46600000000000003</v>
      </c>
      <c r="J29">
        <v>0.66400000000000003</v>
      </c>
      <c r="K29">
        <v>3396</v>
      </c>
      <c r="M29">
        <v>129</v>
      </c>
      <c r="N29">
        <v>7.53</v>
      </c>
      <c r="O29">
        <v>5.8400000000000001E-2</v>
      </c>
      <c r="P29">
        <v>0.23200000000000001</v>
      </c>
      <c r="Q29">
        <v>0.72599999999999998</v>
      </c>
      <c r="R29">
        <v>0.86</v>
      </c>
      <c r="S29">
        <v>6134</v>
      </c>
      <c r="U29">
        <v>1175</v>
      </c>
      <c r="V29">
        <v>65</v>
      </c>
      <c r="W29">
        <v>5.5300000000000002E-2</v>
      </c>
      <c r="X29">
        <v>0.26700000000000002</v>
      </c>
      <c r="Y29">
        <v>0.70199999999999996</v>
      </c>
      <c r="Z29">
        <v>0.89200000000000002</v>
      </c>
      <c r="AA29">
        <v>1210</v>
      </c>
      <c r="AC29">
        <f t="shared" si="0"/>
        <v>0.10978723404255319</v>
      </c>
    </row>
    <row r="30" spans="1:29" x14ac:dyDescent="0.25">
      <c r="A30" s="1" t="s">
        <v>42</v>
      </c>
      <c r="C30">
        <v>8636</v>
      </c>
      <c r="E30">
        <v>136</v>
      </c>
      <c r="F30">
        <v>349</v>
      </c>
      <c r="G30">
        <v>2.57</v>
      </c>
      <c r="H30">
        <v>0.27500000000000002</v>
      </c>
      <c r="I30">
        <v>0.42599999999999999</v>
      </c>
      <c r="J30">
        <v>0.61599999999999999</v>
      </c>
      <c r="K30">
        <v>3825</v>
      </c>
      <c r="M30">
        <v>51</v>
      </c>
      <c r="N30">
        <v>3.57</v>
      </c>
      <c r="O30">
        <v>7.0000000000000007E-2</v>
      </c>
      <c r="P30">
        <v>0.22500000000000001</v>
      </c>
      <c r="Q30">
        <v>0.74299999999999999</v>
      </c>
      <c r="R30">
        <v>0.86299999999999999</v>
      </c>
      <c r="S30">
        <v>6428</v>
      </c>
      <c r="U30">
        <v>387</v>
      </c>
      <c r="V30">
        <v>20.2</v>
      </c>
      <c r="W30">
        <v>5.21E-2</v>
      </c>
      <c r="X30">
        <v>0.27500000000000002</v>
      </c>
      <c r="Y30">
        <v>0.69099999999999995</v>
      </c>
      <c r="Z30">
        <v>0.88900000000000001</v>
      </c>
      <c r="AA30">
        <v>1250</v>
      </c>
      <c r="AC30">
        <f t="shared" si="0"/>
        <v>0.13178294573643412</v>
      </c>
    </row>
    <row r="31" spans="1:29" x14ac:dyDescent="0.25">
      <c r="A31" s="1" t="s">
        <v>43</v>
      </c>
      <c r="C31">
        <v>87500</v>
      </c>
      <c r="E31">
        <v>1002</v>
      </c>
      <c r="F31">
        <v>2064</v>
      </c>
      <c r="G31">
        <v>2.06</v>
      </c>
      <c r="H31">
        <v>0.30399999999999999</v>
      </c>
      <c r="I31">
        <v>0.43</v>
      </c>
      <c r="J31">
        <v>0.68500000000000005</v>
      </c>
      <c r="K31">
        <v>181</v>
      </c>
      <c r="M31">
        <v>310</v>
      </c>
      <c r="N31">
        <v>22.6</v>
      </c>
      <c r="O31">
        <v>7.2900000000000006E-2</v>
      </c>
      <c r="P31">
        <v>0.223</v>
      </c>
      <c r="Q31">
        <v>0.75600000000000001</v>
      </c>
      <c r="R31">
        <v>0.86599999999999999</v>
      </c>
      <c r="S31">
        <v>5810</v>
      </c>
      <c r="U31">
        <v>3244</v>
      </c>
      <c r="V31">
        <v>130</v>
      </c>
      <c r="W31">
        <v>0.04</v>
      </c>
      <c r="X31">
        <v>0.27400000000000002</v>
      </c>
      <c r="Y31">
        <v>0.68899999999999995</v>
      </c>
      <c r="Z31">
        <v>0.89400000000000002</v>
      </c>
      <c r="AA31">
        <v>1512</v>
      </c>
      <c r="AC31">
        <f t="shared" si="0"/>
        <v>9.556103575832306E-2</v>
      </c>
    </row>
    <row r="32" spans="1:29" x14ac:dyDescent="0.25">
      <c r="A32" s="1" t="s">
        <v>44</v>
      </c>
      <c r="C32">
        <v>12400</v>
      </c>
      <c r="E32">
        <v>221</v>
      </c>
      <c r="F32">
        <v>388</v>
      </c>
      <c r="G32">
        <v>1.76</v>
      </c>
      <c r="H32">
        <v>0.27200000000000002</v>
      </c>
      <c r="I32">
        <v>0.41399999999999998</v>
      </c>
      <c r="J32">
        <v>0.625</v>
      </c>
      <c r="K32">
        <v>243</v>
      </c>
      <c r="M32">
        <v>71</v>
      </c>
      <c r="N32">
        <v>4.92</v>
      </c>
      <c r="O32">
        <v>6.93E-2</v>
      </c>
      <c r="P32">
        <v>0.216</v>
      </c>
      <c r="Q32">
        <v>0.77600000000000002</v>
      </c>
      <c r="R32">
        <v>0.873</v>
      </c>
      <c r="S32">
        <v>8619</v>
      </c>
      <c r="U32">
        <v>621</v>
      </c>
      <c r="V32">
        <v>19.5</v>
      </c>
      <c r="W32">
        <v>3.15E-2</v>
      </c>
      <c r="X32">
        <v>0.27900000000000003</v>
      </c>
      <c r="Y32">
        <v>0.68</v>
      </c>
      <c r="Z32">
        <v>0.89400000000000002</v>
      </c>
      <c r="AA32">
        <v>1775</v>
      </c>
      <c r="AC32">
        <f t="shared" si="0"/>
        <v>0.1143317230273752</v>
      </c>
    </row>
    <row r="33" spans="1:29" x14ac:dyDescent="0.25">
      <c r="A33" s="1" t="s">
        <v>14</v>
      </c>
      <c r="C33">
        <v>8734</v>
      </c>
      <c r="D33" s="1"/>
      <c r="E33">
        <v>67</v>
      </c>
      <c r="F33">
        <v>400</v>
      </c>
      <c r="G33">
        <v>5.97</v>
      </c>
      <c r="H33">
        <v>0.26600000000000001</v>
      </c>
      <c r="I33">
        <v>0.40300000000000002</v>
      </c>
      <c r="J33">
        <v>0.62</v>
      </c>
      <c r="K33">
        <v>189</v>
      </c>
      <c r="M33">
        <v>76</v>
      </c>
      <c r="N33">
        <v>5.7</v>
      </c>
      <c r="O33">
        <v>7.4999999999999997E-2</v>
      </c>
      <c r="P33">
        <v>0.22900000000000001</v>
      </c>
      <c r="Q33">
        <v>0.74199999999999999</v>
      </c>
      <c r="R33">
        <v>0.86499999999999999</v>
      </c>
      <c r="S33">
        <v>7762</v>
      </c>
      <c r="U33">
        <v>520</v>
      </c>
      <c r="V33">
        <v>22.9</v>
      </c>
      <c r="W33">
        <v>4.41E-2</v>
      </c>
      <c r="X33">
        <v>0.28599999999999998</v>
      </c>
      <c r="Y33">
        <v>0.67100000000000004</v>
      </c>
      <c r="Z33">
        <v>0.89700000000000002</v>
      </c>
      <c r="AA33">
        <v>1697</v>
      </c>
      <c r="AC33">
        <f t="shared" si="0"/>
        <v>0.14615384615384616</v>
      </c>
    </row>
    <row r="34" spans="1:29" x14ac:dyDescent="0.25">
      <c r="A34" s="1" t="s">
        <v>15</v>
      </c>
      <c r="C34">
        <v>9037</v>
      </c>
      <c r="D34" s="1"/>
      <c r="E34">
        <v>51</v>
      </c>
      <c r="F34">
        <v>261</v>
      </c>
      <c r="G34">
        <v>5.12</v>
      </c>
      <c r="H34">
        <v>0.23599999999999999</v>
      </c>
      <c r="I34">
        <v>0.41399999999999998</v>
      </c>
      <c r="J34">
        <v>0.57899999999999996</v>
      </c>
      <c r="K34">
        <v>237</v>
      </c>
      <c r="M34">
        <v>79</v>
      </c>
      <c r="N34">
        <v>4.7300000000000004</v>
      </c>
      <c r="O34">
        <v>5.9900000000000002E-2</v>
      </c>
      <c r="P34">
        <v>0.23799999999999999</v>
      </c>
      <c r="Q34">
        <v>0.72599999999999998</v>
      </c>
      <c r="R34">
        <v>0.85899999999999999</v>
      </c>
      <c r="S34">
        <v>5822</v>
      </c>
      <c r="U34">
        <v>614</v>
      </c>
      <c r="V34">
        <v>26.5</v>
      </c>
      <c r="W34">
        <v>4.3099999999999999E-2</v>
      </c>
      <c r="X34">
        <v>0.28699999999999998</v>
      </c>
      <c r="Y34">
        <v>0.67</v>
      </c>
      <c r="Z34">
        <v>0.89300000000000002</v>
      </c>
      <c r="AA34">
        <v>1615</v>
      </c>
      <c r="AC34">
        <f t="shared" si="0"/>
        <v>0.12866449511400652</v>
      </c>
    </row>
    <row r="35" spans="1:29" x14ac:dyDescent="0.25">
      <c r="A35" s="1" t="s">
        <v>16</v>
      </c>
      <c r="C35">
        <v>4079</v>
      </c>
      <c r="D35" s="1"/>
      <c r="E35">
        <v>48</v>
      </c>
      <c r="F35">
        <v>205</v>
      </c>
      <c r="G35">
        <v>4.2699999999999996</v>
      </c>
      <c r="H35">
        <v>0.249</v>
      </c>
      <c r="I35">
        <v>0.48199999999999998</v>
      </c>
      <c r="J35">
        <v>0.64100000000000001</v>
      </c>
      <c r="K35">
        <v>281</v>
      </c>
      <c r="M35">
        <v>80</v>
      </c>
      <c r="N35">
        <v>6.36</v>
      </c>
      <c r="O35">
        <v>7.9500000000000001E-2</v>
      </c>
      <c r="P35">
        <v>0.22900000000000001</v>
      </c>
      <c r="Q35">
        <v>0.747</v>
      </c>
      <c r="R35">
        <v>0.87</v>
      </c>
      <c r="S35">
        <v>6968</v>
      </c>
      <c r="U35">
        <v>420</v>
      </c>
      <c r="V35">
        <v>15.6</v>
      </c>
      <c r="W35">
        <v>3.7199999999999997E-2</v>
      </c>
      <c r="X35">
        <v>0.26800000000000002</v>
      </c>
      <c r="Y35">
        <v>0.69899999999999995</v>
      </c>
      <c r="Z35">
        <v>0.89400000000000002</v>
      </c>
      <c r="AA35">
        <v>1717</v>
      </c>
      <c r="AC35">
        <f t="shared" si="0"/>
        <v>0.19047619047619047</v>
      </c>
    </row>
    <row r="36" spans="1:29" x14ac:dyDescent="0.25">
      <c r="A36" s="1" t="s">
        <v>17</v>
      </c>
      <c r="C36">
        <v>2722</v>
      </c>
      <c r="D36" s="1"/>
      <c r="E36">
        <v>54</v>
      </c>
      <c r="F36">
        <v>136</v>
      </c>
      <c r="G36">
        <v>2.5299999999999998</v>
      </c>
      <c r="H36">
        <v>0.26200000000000001</v>
      </c>
      <c r="I36">
        <v>0.42099999999999999</v>
      </c>
      <c r="J36">
        <v>0.60699999999999998</v>
      </c>
      <c r="K36">
        <v>261</v>
      </c>
      <c r="M36">
        <v>49</v>
      </c>
      <c r="N36">
        <v>3.53</v>
      </c>
      <c r="O36">
        <v>7.2099999999999997E-2</v>
      </c>
      <c r="P36">
        <v>0.219</v>
      </c>
      <c r="Q36">
        <v>0.753</v>
      </c>
      <c r="R36">
        <v>0.85599999999999998</v>
      </c>
      <c r="S36">
        <v>6874</v>
      </c>
      <c r="U36">
        <v>341</v>
      </c>
      <c r="V36">
        <v>14.3</v>
      </c>
      <c r="W36">
        <v>4.2000000000000003E-2</v>
      </c>
      <c r="X36">
        <v>0.27</v>
      </c>
      <c r="Y36">
        <v>0.69199999999999995</v>
      </c>
      <c r="Z36">
        <v>0.88500000000000001</v>
      </c>
      <c r="AA36">
        <v>1178</v>
      </c>
      <c r="AC36">
        <f t="shared" si="0"/>
        <v>0.14369501466275661</v>
      </c>
    </row>
    <row r="37" spans="1:29" x14ac:dyDescent="0.25">
      <c r="A37" s="1" t="s">
        <v>45</v>
      </c>
      <c r="C37">
        <v>10600</v>
      </c>
      <c r="E37">
        <v>172</v>
      </c>
      <c r="F37">
        <v>459</v>
      </c>
      <c r="G37">
        <v>2.67</v>
      </c>
      <c r="H37">
        <v>0.28799999999999998</v>
      </c>
      <c r="I37">
        <v>0.438</v>
      </c>
      <c r="J37">
        <v>0.69399999999999995</v>
      </c>
      <c r="K37">
        <v>201</v>
      </c>
      <c r="M37">
        <v>122</v>
      </c>
      <c r="N37">
        <v>7.62</v>
      </c>
      <c r="O37">
        <v>6.25E-2</v>
      </c>
      <c r="P37">
        <v>0.224</v>
      </c>
      <c r="Q37">
        <v>0.75800000000000001</v>
      </c>
      <c r="R37">
        <v>0.86899999999999999</v>
      </c>
      <c r="S37">
        <v>7197</v>
      </c>
      <c r="U37">
        <v>980</v>
      </c>
      <c r="V37">
        <v>29.9</v>
      </c>
      <c r="W37">
        <v>3.0499999999999999E-2</v>
      </c>
      <c r="X37">
        <v>0.27900000000000003</v>
      </c>
      <c r="Y37">
        <v>0.68</v>
      </c>
      <c r="Z37">
        <v>0.89500000000000002</v>
      </c>
      <c r="AA37">
        <v>1892</v>
      </c>
      <c r="AC37">
        <f t="shared" si="0"/>
        <v>0.12448979591836734</v>
      </c>
    </row>
    <row r="38" spans="1:29" x14ac:dyDescent="0.25">
      <c r="A38" s="1" t="s">
        <v>46</v>
      </c>
      <c r="C38">
        <v>7048</v>
      </c>
      <c r="E38">
        <v>52</v>
      </c>
      <c r="F38">
        <v>253</v>
      </c>
      <c r="G38">
        <v>4.8600000000000003</v>
      </c>
      <c r="H38">
        <v>0.24199999999999999</v>
      </c>
      <c r="I38">
        <v>0.46600000000000003</v>
      </c>
      <c r="J38">
        <v>0.64900000000000002</v>
      </c>
      <c r="K38">
        <v>181</v>
      </c>
      <c r="M38">
        <v>78</v>
      </c>
      <c r="N38">
        <v>3.73</v>
      </c>
      <c r="O38">
        <v>4.7800000000000002E-2</v>
      </c>
      <c r="P38">
        <v>0.251</v>
      </c>
      <c r="Q38">
        <v>0.68100000000000005</v>
      </c>
      <c r="R38">
        <v>0.85499999999999998</v>
      </c>
      <c r="S38">
        <v>3050</v>
      </c>
      <c r="U38">
        <v>546</v>
      </c>
      <c r="V38">
        <v>24.4</v>
      </c>
      <c r="W38">
        <v>4.4699999999999997E-2</v>
      </c>
      <c r="X38">
        <v>0.27500000000000002</v>
      </c>
      <c r="Y38">
        <v>0.68700000000000006</v>
      </c>
      <c r="Z38">
        <v>0.89500000000000002</v>
      </c>
      <c r="AA38">
        <v>1033</v>
      </c>
      <c r="AC38">
        <f t="shared" si="0"/>
        <v>0.14285714285714285</v>
      </c>
    </row>
    <row r="39" spans="1:29" x14ac:dyDescent="0.25">
      <c r="A39" s="1" t="s">
        <v>47</v>
      </c>
      <c r="C39">
        <v>8597</v>
      </c>
      <c r="E39">
        <v>260</v>
      </c>
      <c r="F39">
        <v>465</v>
      </c>
      <c r="G39">
        <v>1.79</v>
      </c>
      <c r="H39">
        <v>0.30199999999999999</v>
      </c>
      <c r="I39">
        <v>0.38600000000000001</v>
      </c>
      <c r="J39">
        <v>0.61399999999999999</v>
      </c>
      <c r="K39">
        <v>104</v>
      </c>
      <c r="M39">
        <v>88</v>
      </c>
      <c r="N39">
        <v>5.83</v>
      </c>
      <c r="O39">
        <v>6.6299999999999998E-2</v>
      </c>
      <c r="P39">
        <v>0.23</v>
      </c>
      <c r="Q39">
        <v>0.72299999999999998</v>
      </c>
      <c r="R39">
        <v>0.85</v>
      </c>
      <c r="S39">
        <v>3515</v>
      </c>
      <c r="U39">
        <v>568</v>
      </c>
      <c r="V39">
        <v>27</v>
      </c>
      <c r="W39">
        <v>4.7600000000000003E-2</v>
      </c>
      <c r="X39">
        <v>0.25900000000000001</v>
      </c>
      <c r="Y39">
        <v>0.71099999999999997</v>
      </c>
      <c r="Z39">
        <v>0.88200000000000001</v>
      </c>
      <c r="AA39">
        <v>747</v>
      </c>
      <c r="AC39">
        <f t="shared" si="0"/>
        <v>0.15492957746478872</v>
      </c>
    </row>
    <row r="40" spans="1:29" x14ac:dyDescent="0.25">
      <c r="A40" s="1"/>
      <c r="C40" s="14"/>
    </row>
    <row r="42" spans="1:29" x14ac:dyDescent="0.25">
      <c r="B42" s="5" t="s">
        <v>5</v>
      </c>
      <c r="C42" s="7">
        <f>AVERAGE(C6:C40)</f>
        <v>15161.235294117647</v>
      </c>
      <c r="D42" s="5"/>
      <c r="E42" s="6">
        <f t="shared" ref="E42:K42" si="1">AVERAGE(E6:E40)</f>
        <v>185.94117647058823</v>
      </c>
      <c r="F42" s="6">
        <f t="shared" si="1"/>
        <v>500.91176470588238</v>
      </c>
      <c r="G42" s="6">
        <f t="shared" si="1"/>
        <v>3.290588235294118</v>
      </c>
      <c r="H42" s="6">
        <f t="shared" si="1"/>
        <v>0.2789411764705883</v>
      </c>
      <c r="I42" s="6">
        <f t="shared" si="1"/>
        <v>0.42102941176470582</v>
      </c>
      <c r="J42" s="6">
        <f t="shared" si="1"/>
        <v>0.64332352941176463</v>
      </c>
      <c r="K42" s="6">
        <f t="shared" si="1"/>
        <v>2891.5</v>
      </c>
      <c r="L42" s="6"/>
      <c r="M42" s="6">
        <f t="shared" ref="M42:S42" si="2">AVERAGE(M6:M40)</f>
        <v>117.5</v>
      </c>
      <c r="N42" s="6">
        <f t="shared" si="2"/>
        <v>8.6808823529411754</v>
      </c>
      <c r="O42" s="6">
        <f t="shared" si="2"/>
        <v>7.224411764705882E-2</v>
      </c>
      <c r="P42" s="6">
        <f t="shared" si="2"/>
        <v>0.22823529411764712</v>
      </c>
      <c r="Q42" s="6">
        <f t="shared" si="2"/>
        <v>0.73723529411764699</v>
      </c>
      <c r="R42" s="6">
        <f t="shared" si="2"/>
        <v>0.86155882352941171</v>
      </c>
      <c r="S42" s="6">
        <f t="shared" si="2"/>
        <v>5444.588235294118</v>
      </c>
      <c r="T42" s="6"/>
      <c r="U42" s="6">
        <f t="shared" ref="U42:AA42" si="3">AVERAGE(U6:U40)</f>
        <v>818.64705882352939</v>
      </c>
      <c r="V42" s="6">
        <f t="shared" si="3"/>
        <v>33.288235294117655</v>
      </c>
      <c r="W42" s="6">
        <f t="shared" si="3"/>
        <v>4.080294117647059E-2</v>
      </c>
      <c r="X42" s="6">
        <f t="shared" si="3"/>
        <v>0.27844117647058825</v>
      </c>
      <c r="Y42" s="6">
        <f t="shared" si="3"/>
        <v>0.68149999999999988</v>
      </c>
      <c r="Z42" s="6">
        <f t="shared" si="3"/>
        <v>0.89197058823529396</v>
      </c>
      <c r="AA42" s="6">
        <f t="shared" si="3"/>
        <v>1521.1470588235295</v>
      </c>
      <c r="AB42" s="6"/>
      <c r="AC42" s="6">
        <f>AVERAGE(AC6:AC40)</f>
        <v>0.1562927896903421</v>
      </c>
    </row>
    <row r="46" spans="1:29" x14ac:dyDescent="0.25">
      <c r="L46">
        <f>79-17</f>
        <v>62</v>
      </c>
    </row>
    <row r="47" spans="1:29" x14ac:dyDescent="0.25">
      <c r="L47">
        <f>L46/25</f>
        <v>2.48</v>
      </c>
    </row>
    <row r="51" spans="18:30" x14ac:dyDescent="0.25">
      <c r="AB51">
        <v>9.0772659037196071E-2</v>
      </c>
      <c r="AD51">
        <f>AC42-AB51</f>
        <v>6.5520130653146033E-2</v>
      </c>
    </row>
    <row r="55" spans="18:30" x14ac:dyDescent="0.25">
      <c r="AA55">
        <f>R58*AD51</f>
        <v>5.8412189206532013</v>
      </c>
      <c r="AC55">
        <f>AA55*2</f>
        <v>11.682437841306403</v>
      </c>
    </row>
    <row r="58" spans="18:30" x14ac:dyDescent="0.25">
      <c r="R58" s="6">
        <v>89.151515151515156</v>
      </c>
      <c r="T58">
        <f>M42-R58</f>
        <v>28.348484848484844</v>
      </c>
      <c r="V58">
        <f>T58/2</f>
        <v>14.174242424242422</v>
      </c>
    </row>
    <row r="59" spans="18:30" x14ac:dyDescent="0.25">
      <c r="AD59">
        <f>AD51/2</f>
        <v>3.2760065326573017E-2</v>
      </c>
    </row>
    <row r="62" spans="18:30" x14ac:dyDescent="0.25">
      <c r="AA62">
        <f>AD59*100</f>
        <v>3.2760065326573016</v>
      </c>
    </row>
    <row r="65" spans="18:29" x14ac:dyDescent="0.25">
      <c r="AC65">
        <f>24/AA62</f>
        <v>7.3259927172772237</v>
      </c>
    </row>
    <row r="67" spans="18:29" x14ac:dyDescent="0.25">
      <c r="Z67">
        <f>100/AA62</f>
        <v>30.524969655321765</v>
      </c>
    </row>
    <row r="68" spans="18:29" x14ac:dyDescent="0.25">
      <c r="R68">
        <f>CORREL(C6:C39,U6:U39)</f>
        <v>0.92923616928333308</v>
      </c>
      <c r="S68">
        <f>CORREL(C6:C39,M6:M39)</f>
        <v>0.86399186138255191</v>
      </c>
      <c r="T68">
        <f>CORREL(F6:F39,U6:U39)</f>
        <v>0.96471581417894181</v>
      </c>
      <c r="U68">
        <f>CORREL(F6:F39,M6:M39)</f>
        <v>0.89219445675025544</v>
      </c>
      <c r="V68">
        <f>CORREL(F6:F39,C6:C39)</f>
        <v>0.97024852563429764</v>
      </c>
    </row>
  </sheetData>
  <phoneticPr fontId="6" type="noConversion"/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3 hr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Dane Wolf</dc:creator>
  <cp:lastModifiedBy>Dane Michael Wolf</cp:lastModifiedBy>
  <dcterms:created xsi:type="dcterms:W3CDTF">2015-06-05T18:17:20Z</dcterms:created>
  <dcterms:modified xsi:type="dcterms:W3CDTF">2024-03-10T11:25:30Z</dcterms:modified>
</cp:coreProperties>
</file>