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ing/Dropbox/MNase-seq/cottonMNase-seq_git/"/>
    </mc:Choice>
  </mc:AlternateContent>
  <bookViews>
    <workbookView xWindow="12720" yWindow="460" windowWidth="19280" windowHeight="15460" tabRatio="500"/>
  </bookViews>
  <sheets>
    <sheet name="Sheet1" sheetId="1" r:id="rId1"/>
  </sheets>
  <definedNames>
    <definedName name="_xlnm._FilterDatabase" localSheetId="0" hidden="1">Sheet1!$A$2:$N$16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5" i="1" l="1"/>
  <c r="F102" i="1"/>
  <c r="J46" i="1"/>
  <c r="J47" i="1"/>
  <c r="J48" i="1"/>
  <c r="F104" i="1"/>
  <c r="G104" i="1"/>
  <c r="F103" i="1"/>
  <c r="G103" i="1"/>
  <c r="G102" i="1"/>
  <c r="F101" i="1"/>
  <c r="G101" i="1"/>
  <c r="K80" i="1"/>
  <c r="I46" i="1"/>
  <c r="I47" i="1"/>
  <c r="I48" i="1"/>
  <c r="I45" i="1"/>
  <c r="I44" i="1"/>
  <c r="J41" i="1"/>
  <c r="F95" i="1"/>
  <c r="F96" i="1"/>
  <c r="F97" i="1"/>
  <c r="F98" i="1"/>
  <c r="F99" i="1"/>
  <c r="F100" i="1"/>
  <c r="F88" i="1"/>
  <c r="F89" i="1"/>
  <c r="F90" i="1"/>
  <c r="F91" i="1"/>
  <c r="F92" i="1"/>
  <c r="F93" i="1"/>
  <c r="F94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87" i="1"/>
  <c r="F87" i="1"/>
  <c r="H67" i="1"/>
  <c r="C21" i="1"/>
  <c r="J31" i="1"/>
  <c r="J32" i="1"/>
  <c r="I32" i="1"/>
  <c r="I33" i="1"/>
  <c r="I34" i="1"/>
  <c r="I35" i="1"/>
  <c r="I36" i="1"/>
  <c r="I37" i="1"/>
  <c r="I38" i="1"/>
  <c r="I39" i="1"/>
  <c r="I40" i="1"/>
  <c r="I41" i="1"/>
  <c r="I42" i="1"/>
  <c r="I43" i="1"/>
  <c r="I31" i="1"/>
  <c r="F31" i="1"/>
  <c r="G31" i="1"/>
  <c r="F32" i="1"/>
  <c r="G32" i="1"/>
  <c r="C24" i="1"/>
  <c r="C22" i="1"/>
  <c r="J33" i="1"/>
  <c r="C23" i="1"/>
  <c r="J38" i="1"/>
  <c r="J39" i="1"/>
  <c r="J40" i="1"/>
  <c r="J37" i="1"/>
  <c r="J36" i="1"/>
  <c r="G33" i="1"/>
  <c r="G34" i="1"/>
  <c r="G35" i="1"/>
  <c r="G36" i="1"/>
  <c r="G37" i="1"/>
  <c r="G38" i="1"/>
  <c r="G39" i="1"/>
  <c r="G40" i="1"/>
  <c r="G41" i="1"/>
  <c r="G42" i="1"/>
  <c r="G43" i="1"/>
  <c r="G44" i="1"/>
  <c r="E80" i="1"/>
  <c r="J34" i="1"/>
  <c r="J35" i="1"/>
  <c r="B80" i="1"/>
  <c r="J42" i="1"/>
  <c r="J43" i="1"/>
  <c r="J44" i="1"/>
  <c r="M3" i="1"/>
  <c r="N3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31" i="1"/>
  <c r="N14" i="1"/>
  <c r="N15" i="1"/>
  <c r="N16" i="1"/>
  <c r="N9" i="1"/>
  <c r="N10" i="1"/>
  <c r="N11" i="1"/>
  <c r="N12" i="1"/>
  <c r="N5" i="1"/>
  <c r="N6" i="1"/>
  <c r="N7" i="1"/>
  <c r="N8" i="1"/>
  <c r="N4" i="1"/>
  <c r="N13" i="1"/>
  <c r="M14" i="1"/>
  <c r="M15" i="1"/>
  <c r="M16" i="1"/>
  <c r="M9" i="1"/>
  <c r="M10" i="1"/>
  <c r="M11" i="1"/>
  <c r="M12" i="1"/>
  <c r="M5" i="1"/>
  <c r="M6" i="1"/>
  <c r="M7" i="1"/>
  <c r="M8" i="1"/>
  <c r="M4" i="1"/>
  <c r="M13" i="1"/>
</calcChain>
</file>

<file path=xl/sharedStrings.xml><?xml version="1.0" encoding="utf-8"?>
<sst xmlns="http://schemas.openxmlformats.org/spreadsheetml/2006/main" count="234" uniqueCount="129">
  <si>
    <t>Sample</t>
  </si>
  <si>
    <t>Library</t>
  </si>
  <si>
    <t>Raw Reads</t>
  </si>
  <si>
    <t>Clean Reads</t>
  </si>
  <si>
    <t>Raw Base(G)</t>
  </si>
  <si>
    <t>Clean Base(G)</t>
  </si>
  <si>
    <t>Effective Rate(%)</t>
  </si>
  <si>
    <t>Error Rate(%)</t>
  </si>
  <si>
    <t>Q20(%)</t>
  </si>
  <si>
    <t>Q30(%)</t>
  </si>
  <si>
    <t>GC Content(%)</t>
  </si>
  <si>
    <t>M1L</t>
  </si>
  <si>
    <t>DMS06719</t>
  </si>
  <si>
    <t>M2L</t>
  </si>
  <si>
    <t>DMS06721-c</t>
  </si>
  <si>
    <t>F2L</t>
  </si>
  <si>
    <t>DMS06723</t>
  </si>
  <si>
    <t>M1H</t>
  </si>
  <si>
    <t>DMS06718</t>
  </si>
  <si>
    <t>M2H</t>
  </si>
  <si>
    <t>DMS06720</t>
  </si>
  <si>
    <t>D2L</t>
  </si>
  <si>
    <t>DMS06729</t>
  </si>
  <si>
    <t>D2H</t>
  </si>
  <si>
    <t>DMS06728</t>
  </si>
  <si>
    <t>D1L</t>
  </si>
  <si>
    <t>DMS06727</t>
  </si>
  <si>
    <t>D1H</t>
  </si>
  <si>
    <t>DMS06726</t>
  </si>
  <si>
    <t>F3L</t>
  </si>
  <si>
    <t>DMS06725</t>
  </si>
  <si>
    <t>F3H</t>
  </si>
  <si>
    <t>DMS06724</t>
  </si>
  <si>
    <t>A6H</t>
  </si>
  <si>
    <t>DMS06730</t>
  </si>
  <si>
    <t>F2H</t>
  </si>
  <si>
    <t>DMS06722</t>
  </si>
  <si>
    <t>A6L</t>
  </si>
  <si>
    <t>DMS06731-c</t>
  </si>
  <si>
    <t>Raw Reads (%)</t>
  </si>
  <si>
    <t>Ideal Raw (million)</t>
  </si>
  <si>
    <t>Clean Reads (%)</t>
  </si>
  <si>
    <t>Trimmed&amp;filtered</t>
  </si>
  <si>
    <t xml:space="preserve">%Trimmed&amp;filtered </t>
  </si>
  <si>
    <t>Mapped</t>
  </si>
  <si>
    <t>%Mapped</t>
  </si>
  <si>
    <t>A2</t>
  </si>
  <si>
    <t>D5</t>
  </si>
  <si>
    <t>Maxxa</t>
  </si>
  <si>
    <t>f1 (A2xD5)</t>
  </si>
  <si>
    <t>Genome</t>
  </si>
  <si>
    <t>Size (Gb)</t>
  </si>
  <si>
    <t>Nuclsosome coverage</t>
  </si>
  <si>
    <t>Expected Nucleosomes (M)</t>
  </si>
  <si>
    <t>To reach 10X sequencing coverage, 268 million reads are needed</t>
  </si>
  <si>
    <t>Table 2. Reference genome size</t>
  </si>
  <si>
    <t>Table 3. Sequence filtering and mapping results</t>
  </si>
  <si>
    <t xml:space="preserve">Predicting number of nucleosomes: </t>
  </si>
  <si>
    <t>2.68G X 2 (sister chromatids) / 200 (nucleosome size) = 26.8 million nucleosomes</t>
  </si>
  <si>
    <t>Mapped q&gt;20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</si>
  <si>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</si>
  <si>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</si>
  <si>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</si>
  <si>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</si>
  <si>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</si>
  <si>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</si>
  <si>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</si>
  <si>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</si>
  <si>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</si>
  <si>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</si>
  <si>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</si>
  <si>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</si>
  <si>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</si>
  <si>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</si>
  <si>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</si>
  <si>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</si>
  <si>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</si>
  <si>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</si>
  <si>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</si>
  <si>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</si>
  <si>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</si>
  <si>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</si>
  <si>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</si>
  <si>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</si>
  <si>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</si>
  <si>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</si>
  <si>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AD1_TM1_zhang</t>
  </si>
  <si>
    <t>bp</t>
  </si>
  <si>
    <t>Total</t>
  </si>
  <si>
    <t>New TM1 ref</t>
  </si>
  <si>
    <t>Table 5. nucleosme calling</t>
  </si>
  <si>
    <t>Ref genome</t>
  </si>
  <si>
    <t>Fuzzy</t>
  </si>
  <si>
    <t>Uncertain</t>
  </si>
  <si>
    <t>Well-positioned</t>
  </si>
  <si>
    <t>%W</t>
  </si>
  <si>
    <t>Chr01</t>
  </si>
  <si>
    <t>Chr02</t>
  </si>
  <si>
    <t>Chr03</t>
  </si>
  <si>
    <t>Chr04</t>
  </si>
  <si>
    <t>Chr05</t>
  </si>
  <si>
    <t>Chr06</t>
  </si>
  <si>
    <t>Chr07</t>
  </si>
  <si>
    <t>Chr08</t>
  </si>
  <si>
    <t>Chr09</t>
  </si>
  <si>
    <t>Chr10</t>
  </si>
  <si>
    <t>Chr11</t>
  </si>
  <si>
    <t>Chr12</t>
  </si>
  <si>
    <t>Chr13</t>
  </si>
  <si>
    <t>D5_Pearson</t>
  </si>
  <si>
    <t>Buckler's maize project sequenced 10-20G clean reads for 2500Mb maize genome, but shorter read length yielded higher read numbers than mine.</t>
  </si>
  <si>
    <t>%Mapped_q&gt;20</t>
  </si>
  <si>
    <t>Table 1. Novogene sequencing report</t>
  </si>
  <si>
    <t>A2_chr01</t>
  </si>
  <si>
    <t>A2_chr02</t>
  </si>
  <si>
    <t>A2_chr03</t>
  </si>
  <si>
    <t>A2_chr04</t>
  </si>
  <si>
    <t>A2_chr05</t>
  </si>
  <si>
    <t>A2_chr06</t>
  </si>
  <si>
    <t>A2_chr07</t>
  </si>
  <si>
    <t>A2_chr08</t>
  </si>
  <si>
    <t>A2_chr09</t>
  </si>
  <si>
    <t>A2_chr10</t>
  </si>
  <si>
    <t>A2_chr11</t>
  </si>
  <si>
    <t>A2_chr12</t>
  </si>
  <si>
    <t>A2_chr13</t>
  </si>
  <si>
    <t>cat(A2,D5_Pearson)</t>
  </si>
  <si>
    <t>AD1_TM1_Saski</t>
  </si>
  <si>
    <t>Table 4. Reference genomes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</si>
</sst>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name val="Calibri"/>
      <scheme val="minor"/>
    </font>
    <font>
      <sz val="12"/>
      <color rgb="FF002060"/>
      <name val="Calibri"/>
      <family val="2"/>
      <scheme val="minor"/>
    </font>
    <font>
      <b/>
      <sz val="12"/>
      <color rgb="FF002060"/>
      <name val="Calibri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name val="Calibri"/>
      <scheme val="minor"/>
    </font>
    <font>
      <b/>
      <sz val="12"/>
      <color theme="1" tint="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11"/>
      <color rgb="FFFFF0A5"/>
      <name val="Courie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5" fillId="0" borderId="0" xfId="0" applyFont="1"/>
    <xf numFmtId="0" fontId="5" fillId="0" borderId="0" xfId="0" applyFont="1" applyFill="1"/>
    <xf numFmtId="0" fontId="7" fillId="0" borderId="0" xfId="0" applyFont="1"/>
    <xf numFmtId="0" fontId="8" fillId="0" borderId="0" xfId="0" applyFont="1"/>
    <xf numFmtId="0" fontId="0" fillId="0" borderId="0" xfId="0" applyFill="1"/>
    <xf numFmtId="0" fontId="1" fillId="0" borderId="0" xfId="0" applyFont="1" applyFill="1"/>
    <xf numFmtId="0" fontId="9" fillId="0" borderId="0" xfId="0" applyFont="1"/>
    <xf numFmtId="0" fontId="10" fillId="0" borderId="0" xfId="0" applyFont="1"/>
    <xf numFmtId="0" fontId="8" fillId="0" borderId="1" xfId="0" applyFont="1" applyBorder="1"/>
    <xf numFmtId="0" fontId="7" fillId="0" borderId="1" xfId="0" applyFont="1" applyBorder="1"/>
    <xf numFmtId="0" fontId="0" fillId="0" borderId="1" xfId="0" applyFill="1" applyBorder="1"/>
    <xf numFmtId="3" fontId="0" fillId="0" borderId="1" xfId="0" applyNumberFormat="1" applyFill="1" applyBorder="1"/>
    <xf numFmtId="0" fontId="6" fillId="0" borderId="1" xfId="0" applyFont="1" applyFill="1" applyBorder="1"/>
    <xf numFmtId="0" fontId="11" fillId="0" borderId="0" xfId="0" applyFont="1" applyFill="1"/>
    <xf numFmtId="0" fontId="0" fillId="0" borderId="1" xfId="0" applyBorder="1"/>
    <xf numFmtId="0" fontId="11" fillId="0" borderId="1" xfId="0" applyFont="1" applyFill="1" applyBorder="1"/>
    <xf numFmtId="0" fontId="5" fillId="0" borderId="1" xfId="0" applyFont="1" applyFill="1" applyBorder="1"/>
    <xf numFmtId="3" fontId="0" fillId="0" borderId="1" xfId="0" applyNumberFormat="1" applyFont="1" applyFill="1" applyBorder="1"/>
    <xf numFmtId="10" fontId="0" fillId="0" borderId="1" xfId="0" applyNumberFormat="1" applyFont="1" applyFill="1" applyBorder="1"/>
    <xf numFmtId="0" fontId="0" fillId="0" borderId="1" xfId="0" applyFont="1" applyFill="1" applyBorder="1"/>
    <xf numFmtId="0" fontId="12" fillId="0" borderId="0" xfId="0" applyFont="1" applyBorder="1"/>
    <xf numFmtId="0" fontId="13" fillId="0" borderId="0" xfId="0" applyFont="1" applyFill="1" applyBorder="1"/>
    <xf numFmtId="0" fontId="0" fillId="0" borderId="0" xfId="0" applyBorder="1"/>
    <xf numFmtId="10" fontId="0" fillId="0" borderId="0" xfId="0" applyNumberFormat="1"/>
    <xf numFmtId="0" fontId="14" fillId="0" borderId="0" xfId="0" applyFont="1"/>
    <xf numFmtId="3" fontId="0" fillId="0" borderId="0" xfId="0" applyNumberFormat="1" applyFont="1" applyFill="1" applyBorder="1"/>
    <xf numFmtId="3" fontId="0" fillId="0" borderId="0" xfId="0" applyNumberFormat="1"/>
    <xf numFmtId="0" fontId="0" fillId="0" borderId="1" xfId="0" applyFont="1" applyBorder="1"/>
    <xf numFmtId="3" fontId="8" fillId="0" borderId="1" xfId="0" applyNumberFormat="1" applyFont="1" applyFill="1" applyBorder="1"/>
    <xf numFmtId="164" fontId="5" fillId="2" borderId="1" xfId="0" applyNumberFormat="1" applyFont="1" applyFill="1" applyBorder="1"/>
    <xf numFmtId="3" fontId="0" fillId="0" borderId="1" xfId="0" applyNumberFormat="1" applyFont="1" applyBorder="1"/>
    <xf numFmtId="3" fontId="0" fillId="0" borderId="1" xfId="0" applyNumberFormat="1" applyBorder="1"/>
    <xf numFmtId="0" fontId="0" fillId="3" borderId="0" xfId="0" applyFill="1"/>
    <xf numFmtId="0" fontId="5" fillId="3" borderId="1" xfId="0" applyFont="1" applyFill="1" applyBorder="1"/>
    <xf numFmtId="3" fontId="15" fillId="3" borderId="0" xfId="0" applyNumberFormat="1" applyFont="1" applyFill="1"/>
    <xf numFmtId="10" fontId="0" fillId="3" borderId="0" xfId="0" applyNumberFormat="1" applyFill="1"/>
    <xf numFmtId="10" fontId="0" fillId="3" borderId="2" xfId="0" applyNumberFormat="1" applyFont="1" applyFill="1" applyBorder="1"/>
    <xf numFmtId="164" fontId="5" fillId="3" borderId="2" xfId="0" applyNumberFormat="1" applyFont="1" applyFill="1" applyBorder="1"/>
    <xf numFmtId="3" fontId="0" fillId="3" borderId="0" xfId="0" applyNumberFormat="1" applyFill="1"/>
    <xf numFmtId="0" fontId="0" fillId="3" borderId="1" xfId="0" applyFont="1" applyFill="1" applyBorder="1"/>
    <xf numFmtId="3" fontId="0" fillId="3" borderId="1" xfId="0" applyNumberFormat="1" applyFont="1" applyFill="1" applyBorder="1"/>
    <xf numFmtId="3" fontId="0" fillId="3" borderId="1" xfId="0" applyNumberFormat="1" applyFill="1" applyBorder="1"/>
    <xf numFmtId="10" fontId="0" fillId="3" borderId="1" xfId="0" applyNumberFormat="1" applyFont="1" applyFill="1" applyBorder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topLeftCell="A24" workbookViewId="0">
      <selection activeCell="H50" sqref="H50:H51"/>
    </sheetView>
  </sheetViews>
  <sheetFormatPr baseColWidth="10" defaultRowHeight="16" x14ac:dyDescent="0.2"/>
  <cols>
    <col min="2" max="2" width="14.1640625" customWidth="1"/>
    <col min="3" max="3" width="15.83203125" customWidth="1"/>
    <col min="4" max="4" width="17.5" customWidth="1"/>
    <col min="5" max="5" width="15.6640625" customWidth="1"/>
    <col min="6" max="6" width="12.83203125" customWidth="1"/>
    <col min="8" max="8" width="12.83203125" bestFit="1" customWidth="1"/>
    <col min="9" max="9" width="11.1640625" bestFit="1" customWidth="1"/>
    <col min="11" max="11" width="12.83203125" bestFit="1" customWidth="1"/>
    <col min="12" max="12" width="12.1640625" customWidth="1"/>
    <col min="13" max="13" width="13.83203125" customWidth="1"/>
  </cols>
  <sheetData>
    <row r="1" spans="1:14" s="8" customFormat="1" ht="21" x14ac:dyDescent="0.25">
      <c r="A1" s="7" t="s">
        <v>112</v>
      </c>
    </row>
    <row r="2" spans="1:14" s="4" customFormat="1" x14ac:dyDescent="0.2">
      <c r="A2" s="9" t="s">
        <v>0</v>
      </c>
      <c r="B2" s="9" t="s">
        <v>1</v>
      </c>
      <c r="C2" s="9" t="s">
        <v>2</v>
      </c>
      <c r="D2" s="9" t="s">
        <v>3</v>
      </c>
      <c r="E2" s="10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21" t="s">
        <v>40</v>
      </c>
      <c r="M2" s="21" t="s">
        <v>39</v>
      </c>
      <c r="N2" s="21" t="s">
        <v>41</v>
      </c>
    </row>
    <row r="3" spans="1:14" s="5" customFormat="1" x14ac:dyDescent="0.2">
      <c r="A3" s="11" t="s">
        <v>33</v>
      </c>
      <c r="B3" s="11" t="s">
        <v>34</v>
      </c>
      <c r="C3" s="18">
        <v>23771680</v>
      </c>
      <c r="D3" s="12">
        <v>11757374</v>
      </c>
      <c r="E3" s="13">
        <v>7.13</v>
      </c>
      <c r="F3" s="11">
        <v>3.53</v>
      </c>
      <c r="G3" s="11">
        <v>49.46</v>
      </c>
      <c r="H3" s="11">
        <v>0.02</v>
      </c>
      <c r="I3" s="11">
        <v>96.22</v>
      </c>
      <c r="J3" s="11">
        <v>90.81</v>
      </c>
      <c r="K3" s="11">
        <v>39.369999999999997</v>
      </c>
      <c r="L3" s="22">
        <v>188</v>
      </c>
      <c r="M3" s="22">
        <f>C3/10^6/L3</f>
        <v>0.12644510638297873</v>
      </c>
      <c r="N3" s="22">
        <f>D3/L3/10^6</f>
        <v>6.2539223404255315E-2</v>
      </c>
    </row>
    <row r="4" spans="1:14" s="5" customFormat="1" x14ac:dyDescent="0.2">
      <c r="A4" s="11" t="s">
        <v>37</v>
      </c>
      <c r="B4" s="11" t="s">
        <v>38</v>
      </c>
      <c r="C4" s="18">
        <v>187657307</v>
      </c>
      <c r="D4" s="12">
        <v>48030810</v>
      </c>
      <c r="E4" s="13">
        <v>56.3</v>
      </c>
      <c r="F4" s="11">
        <v>14.41</v>
      </c>
      <c r="G4" s="11">
        <v>25.59</v>
      </c>
      <c r="H4" s="11">
        <v>0.01</v>
      </c>
      <c r="I4" s="11">
        <v>97.8</v>
      </c>
      <c r="J4" s="11">
        <v>94.25</v>
      </c>
      <c r="K4" s="11">
        <v>36.36</v>
      </c>
      <c r="L4" s="22">
        <v>188</v>
      </c>
      <c r="M4" s="22">
        <f t="shared" ref="M4:M16" si="0">C4/10^6/L4</f>
        <v>0.99817716489361707</v>
      </c>
      <c r="N4" s="22">
        <f t="shared" ref="N4:N16" si="1">D4/L4/10^6</f>
        <v>0.25548303191489363</v>
      </c>
    </row>
    <row r="5" spans="1:14" s="5" customFormat="1" x14ac:dyDescent="0.2">
      <c r="A5" s="11" t="s">
        <v>27</v>
      </c>
      <c r="B5" s="11" t="s">
        <v>28</v>
      </c>
      <c r="C5" s="18">
        <v>39623449</v>
      </c>
      <c r="D5" s="12">
        <v>24467113</v>
      </c>
      <c r="E5" s="13">
        <v>11.89</v>
      </c>
      <c r="F5" s="11">
        <v>7.34</v>
      </c>
      <c r="G5" s="11">
        <v>61.75</v>
      </c>
      <c r="H5" s="11">
        <v>0.01</v>
      </c>
      <c r="I5" s="11">
        <v>97.52</v>
      </c>
      <c r="J5" s="11">
        <v>93.16</v>
      </c>
      <c r="K5" s="11">
        <v>37.340000000000003</v>
      </c>
      <c r="L5" s="22">
        <v>88</v>
      </c>
      <c r="M5" s="22">
        <f t="shared" si="0"/>
        <v>0.45026646590909092</v>
      </c>
      <c r="N5" s="22">
        <f t="shared" si="1"/>
        <v>0.27803537499999997</v>
      </c>
    </row>
    <row r="6" spans="1:14" s="5" customFormat="1" ht="14" customHeight="1" x14ac:dyDescent="0.2">
      <c r="A6" s="11" t="s">
        <v>25</v>
      </c>
      <c r="B6" s="11" t="s">
        <v>26</v>
      </c>
      <c r="C6" s="18">
        <v>21423412</v>
      </c>
      <c r="D6" s="12">
        <v>15010393</v>
      </c>
      <c r="E6" s="13">
        <v>6.43</v>
      </c>
      <c r="F6" s="11">
        <v>4.5</v>
      </c>
      <c r="G6" s="11">
        <v>70.069999999999993</v>
      </c>
      <c r="H6" s="11">
        <v>0.01</v>
      </c>
      <c r="I6" s="11">
        <v>96.96</v>
      </c>
      <c r="J6" s="11">
        <v>92.24</v>
      </c>
      <c r="K6" s="11">
        <v>34.92</v>
      </c>
      <c r="L6" s="22">
        <v>88</v>
      </c>
      <c r="M6" s="22">
        <f t="shared" si="0"/>
        <v>0.24344786363636362</v>
      </c>
      <c r="N6" s="22">
        <f t="shared" si="1"/>
        <v>0.17057264772727274</v>
      </c>
    </row>
    <row r="7" spans="1:14" s="5" customFormat="1" x14ac:dyDescent="0.2">
      <c r="A7" s="11" t="s">
        <v>23</v>
      </c>
      <c r="B7" s="11" t="s">
        <v>24</v>
      </c>
      <c r="C7" s="18">
        <v>28007378</v>
      </c>
      <c r="D7" s="12">
        <v>13412951</v>
      </c>
      <c r="E7" s="13">
        <v>8.4</v>
      </c>
      <c r="F7" s="11">
        <v>4.0199999999999996</v>
      </c>
      <c r="G7" s="11">
        <v>47.89</v>
      </c>
      <c r="H7" s="11">
        <v>0.02</v>
      </c>
      <c r="I7" s="11">
        <v>96</v>
      </c>
      <c r="J7" s="11">
        <v>90.66</v>
      </c>
      <c r="K7" s="11">
        <v>38.340000000000003</v>
      </c>
      <c r="L7" s="22">
        <v>88</v>
      </c>
      <c r="M7" s="22">
        <f t="shared" si="0"/>
        <v>0.31826565909090909</v>
      </c>
      <c r="N7" s="22">
        <f t="shared" si="1"/>
        <v>0.15241989772727274</v>
      </c>
    </row>
    <row r="8" spans="1:14" s="5" customFormat="1" x14ac:dyDescent="0.2">
      <c r="A8" s="11" t="s">
        <v>21</v>
      </c>
      <c r="B8" s="11" t="s">
        <v>22</v>
      </c>
      <c r="C8" s="18">
        <v>37099841</v>
      </c>
      <c r="D8" s="12">
        <v>23957498</v>
      </c>
      <c r="E8" s="13">
        <v>11.13</v>
      </c>
      <c r="F8" s="11">
        <v>7.19</v>
      </c>
      <c r="G8" s="11">
        <v>64.58</v>
      </c>
      <c r="H8" s="11">
        <v>0.01</v>
      </c>
      <c r="I8" s="11">
        <v>97.01</v>
      </c>
      <c r="J8" s="11">
        <v>92.36</v>
      </c>
      <c r="K8" s="11">
        <v>35.200000000000003</v>
      </c>
      <c r="L8" s="22">
        <v>88</v>
      </c>
      <c r="M8" s="22">
        <f t="shared" si="0"/>
        <v>0.42158910227272722</v>
      </c>
      <c r="N8" s="22">
        <f t="shared" si="1"/>
        <v>0.27224429545454548</v>
      </c>
    </row>
    <row r="9" spans="1:14" s="5" customFormat="1" x14ac:dyDescent="0.2">
      <c r="A9" s="11" t="s">
        <v>35</v>
      </c>
      <c r="B9" s="11" t="s">
        <v>36</v>
      </c>
      <c r="C9" s="18">
        <v>181146243</v>
      </c>
      <c r="D9" s="12">
        <v>128675727</v>
      </c>
      <c r="E9" s="13">
        <v>54.34</v>
      </c>
      <c r="F9" s="11">
        <v>38.6</v>
      </c>
      <c r="G9" s="11">
        <v>71.03</v>
      </c>
      <c r="H9" s="11">
        <v>0.01</v>
      </c>
      <c r="I9" s="11">
        <v>96.69</v>
      </c>
      <c r="J9" s="11">
        <v>91.77</v>
      </c>
      <c r="K9" s="11">
        <v>38.82</v>
      </c>
      <c r="L9" s="22">
        <v>268</v>
      </c>
      <c r="M9" s="22">
        <f t="shared" si="0"/>
        <v>0.67591881716417912</v>
      </c>
      <c r="N9" s="22">
        <f t="shared" si="1"/>
        <v>0.48013330970149254</v>
      </c>
    </row>
    <row r="10" spans="1:14" s="5" customFormat="1" x14ac:dyDescent="0.2">
      <c r="A10" s="11" t="s">
        <v>15</v>
      </c>
      <c r="B10" s="11" t="s">
        <v>16</v>
      </c>
      <c r="C10" s="18">
        <v>108049956</v>
      </c>
      <c r="D10" s="12">
        <v>86722469</v>
      </c>
      <c r="E10" s="13">
        <v>32.409999999999997</v>
      </c>
      <c r="F10" s="11">
        <v>26.02</v>
      </c>
      <c r="G10" s="11">
        <v>80.260000000000005</v>
      </c>
      <c r="H10" s="11">
        <v>0.01</v>
      </c>
      <c r="I10" s="11">
        <v>97.31</v>
      </c>
      <c r="J10" s="11">
        <v>93.12</v>
      </c>
      <c r="K10" s="11">
        <v>36.130000000000003</v>
      </c>
      <c r="L10" s="22">
        <v>268</v>
      </c>
      <c r="M10" s="22">
        <f t="shared" si="0"/>
        <v>0.40317147761194028</v>
      </c>
      <c r="N10" s="22">
        <f t="shared" si="1"/>
        <v>0.323591302238806</v>
      </c>
    </row>
    <row r="11" spans="1:14" s="5" customFormat="1" x14ac:dyDescent="0.2">
      <c r="A11" s="11" t="s">
        <v>31</v>
      </c>
      <c r="B11" s="11" t="s">
        <v>32</v>
      </c>
      <c r="C11" s="18">
        <v>117575996</v>
      </c>
      <c r="D11" s="12">
        <v>62322276</v>
      </c>
      <c r="E11" s="13">
        <v>35.270000000000003</v>
      </c>
      <c r="F11" s="11">
        <v>18.7</v>
      </c>
      <c r="G11" s="11">
        <v>53.01</v>
      </c>
      <c r="H11" s="11">
        <v>0.01</v>
      </c>
      <c r="I11" s="11">
        <v>97.55</v>
      </c>
      <c r="J11" s="11">
        <v>93.52</v>
      </c>
      <c r="K11" s="11">
        <v>38.58</v>
      </c>
      <c r="L11" s="22">
        <v>268</v>
      </c>
      <c r="M11" s="22">
        <f t="shared" si="0"/>
        <v>0.43871640298507464</v>
      </c>
      <c r="N11" s="22">
        <f t="shared" si="1"/>
        <v>0.23254580597014926</v>
      </c>
    </row>
    <row r="12" spans="1:14" s="5" customFormat="1" x14ac:dyDescent="0.2">
      <c r="A12" s="11" t="s">
        <v>29</v>
      </c>
      <c r="B12" s="11" t="s">
        <v>30</v>
      </c>
      <c r="C12" s="18">
        <v>142450981</v>
      </c>
      <c r="D12" s="12">
        <v>109622206</v>
      </c>
      <c r="E12" s="13">
        <v>42.73</v>
      </c>
      <c r="F12" s="11">
        <v>32.89</v>
      </c>
      <c r="G12" s="11">
        <v>76.95</v>
      </c>
      <c r="H12" s="11">
        <v>0.01</v>
      </c>
      <c r="I12" s="11">
        <v>96.99</v>
      </c>
      <c r="J12" s="11">
        <v>92.51</v>
      </c>
      <c r="K12" s="11">
        <v>36.19</v>
      </c>
      <c r="L12" s="22">
        <v>268</v>
      </c>
      <c r="M12" s="22">
        <f t="shared" si="0"/>
        <v>0.53153351119402992</v>
      </c>
      <c r="N12" s="22">
        <f t="shared" si="1"/>
        <v>0.40903808208955222</v>
      </c>
    </row>
    <row r="13" spans="1:14" s="5" customFormat="1" x14ac:dyDescent="0.2">
      <c r="A13" s="11" t="s">
        <v>17</v>
      </c>
      <c r="B13" s="11" t="s">
        <v>18</v>
      </c>
      <c r="C13" s="18">
        <v>184711687</v>
      </c>
      <c r="D13" s="12">
        <v>97243666</v>
      </c>
      <c r="E13" s="13">
        <v>55.41</v>
      </c>
      <c r="F13" s="11">
        <v>29.17</v>
      </c>
      <c r="G13" s="11">
        <v>52.65</v>
      </c>
      <c r="H13" s="11">
        <v>0.01</v>
      </c>
      <c r="I13" s="11">
        <v>97.65</v>
      </c>
      <c r="J13" s="11">
        <v>93.65</v>
      </c>
      <c r="K13" s="11">
        <v>36.869999999999997</v>
      </c>
      <c r="L13" s="22">
        <v>240</v>
      </c>
      <c r="M13" s="22">
        <f t="shared" si="0"/>
        <v>0.76963202916666673</v>
      </c>
      <c r="N13" s="22">
        <f t="shared" si="1"/>
        <v>0.40518194166666666</v>
      </c>
    </row>
    <row r="14" spans="1:14" s="5" customFormat="1" x14ac:dyDescent="0.2">
      <c r="A14" s="11" t="s">
        <v>11</v>
      </c>
      <c r="B14" s="11" t="s">
        <v>12</v>
      </c>
      <c r="C14" s="18">
        <v>111362027</v>
      </c>
      <c r="D14" s="12">
        <v>82692747</v>
      </c>
      <c r="E14" s="13">
        <v>33.409999999999997</v>
      </c>
      <c r="F14" s="11">
        <v>24.81</v>
      </c>
      <c r="G14" s="11">
        <v>74.260000000000005</v>
      </c>
      <c r="H14" s="11">
        <v>0.01</v>
      </c>
      <c r="I14" s="11">
        <v>97.41</v>
      </c>
      <c r="J14" s="11">
        <v>93.05</v>
      </c>
      <c r="K14" s="11">
        <v>34.590000000000003</v>
      </c>
      <c r="L14" s="22">
        <v>240</v>
      </c>
      <c r="M14" s="22">
        <f t="shared" si="0"/>
        <v>0.46400844583333334</v>
      </c>
      <c r="N14" s="22">
        <f t="shared" si="1"/>
        <v>0.34455311249999998</v>
      </c>
    </row>
    <row r="15" spans="1:14" s="5" customFormat="1" x14ac:dyDescent="0.2">
      <c r="A15" s="11" t="s">
        <v>19</v>
      </c>
      <c r="B15" s="11" t="s">
        <v>20</v>
      </c>
      <c r="C15" s="18">
        <v>164313999</v>
      </c>
      <c r="D15" s="12">
        <v>91928127</v>
      </c>
      <c r="E15" s="13">
        <v>49.29</v>
      </c>
      <c r="F15" s="11">
        <v>27.58</v>
      </c>
      <c r="G15" s="11">
        <v>55.95</v>
      </c>
      <c r="H15" s="11">
        <v>0.01</v>
      </c>
      <c r="I15" s="11">
        <v>97.93</v>
      </c>
      <c r="J15" s="11">
        <v>94.43</v>
      </c>
      <c r="K15" s="11">
        <v>37.380000000000003</v>
      </c>
      <c r="L15" s="22">
        <v>240</v>
      </c>
      <c r="M15" s="22">
        <f t="shared" si="0"/>
        <v>0.68464166250000003</v>
      </c>
      <c r="N15" s="22">
        <f t="shared" si="1"/>
        <v>0.38303386249999999</v>
      </c>
    </row>
    <row r="16" spans="1:14" s="5" customFormat="1" x14ac:dyDescent="0.2">
      <c r="A16" s="11" t="s">
        <v>13</v>
      </c>
      <c r="B16" s="11" t="s">
        <v>14</v>
      </c>
      <c r="C16" s="18">
        <v>224928587</v>
      </c>
      <c r="D16" s="12">
        <v>146209031</v>
      </c>
      <c r="E16" s="13">
        <v>67.48</v>
      </c>
      <c r="F16" s="11">
        <v>43.86</v>
      </c>
      <c r="G16" s="11">
        <v>65</v>
      </c>
      <c r="H16" s="11">
        <v>0.01</v>
      </c>
      <c r="I16" s="11">
        <v>97.5</v>
      </c>
      <c r="J16" s="11">
        <v>93.78</v>
      </c>
      <c r="K16" s="11">
        <v>35.25</v>
      </c>
      <c r="L16" s="22">
        <v>240</v>
      </c>
      <c r="M16" s="22">
        <f t="shared" si="0"/>
        <v>0.93720244583333334</v>
      </c>
      <c r="N16" s="22">
        <f t="shared" si="1"/>
        <v>0.60920429583333324</v>
      </c>
    </row>
    <row r="17" spans="1:12" x14ac:dyDescent="0.2">
      <c r="B17" s="1"/>
      <c r="E17" s="3" t="s">
        <v>110</v>
      </c>
    </row>
    <row r="19" spans="1:12" ht="21" x14ac:dyDescent="0.25">
      <c r="A19" s="7" t="s">
        <v>55</v>
      </c>
    </row>
    <row r="20" spans="1:12" s="4" customFormat="1" x14ac:dyDescent="0.2">
      <c r="A20" s="9" t="s">
        <v>50</v>
      </c>
      <c r="B20" s="9" t="s">
        <v>51</v>
      </c>
      <c r="C20" s="9" t="s">
        <v>53</v>
      </c>
    </row>
    <row r="21" spans="1:12" x14ac:dyDescent="0.2">
      <c r="A21" s="15" t="s">
        <v>46</v>
      </c>
      <c r="B21" s="15">
        <v>1.88</v>
      </c>
      <c r="C21" s="15">
        <f>B21*1000*2/200</f>
        <v>18.8</v>
      </c>
    </row>
    <row r="22" spans="1:12" x14ac:dyDescent="0.2">
      <c r="A22" s="15" t="s">
        <v>47</v>
      </c>
      <c r="B22" s="15">
        <v>0.88</v>
      </c>
      <c r="C22" s="15">
        <f t="shared" ref="C22:C24" si="2">B22*1000*2/200</f>
        <v>8.8000000000000007</v>
      </c>
      <c r="E22" s="3" t="s">
        <v>57</v>
      </c>
    </row>
    <row r="23" spans="1:12" x14ac:dyDescent="0.2">
      <c r="A23" s="15" t="s">
        <v>49</v>
      </c>
      <c r="B23" s="15">
        <v>2.68</v>
      </c>
      <c r="C23" s="15">
        <f t="shared" si="2"/>
        <v>26.8</v>
      </c>
      <c r="E23" s="3" t="s">
        <v>58</v>
      </c>
    </row>
    <row r="24" spans="1:12" x14ac:dyDescent="0.2">
      <c r="A24" s="15" t="s">
        <v>48</v>
      </c>
      <c r="B24" s="15">
        <v>2.4</v>
      </c>
      <c r="C24" s="15">
        <f t="shared" si="2"/>
        <v>24</v>
      </c>
      <c r="E24" s="3" t="s">
        <v>54</v>
      </c>
    </row>
    <row r="25" spans="1:12" x14ac:dyDescent="0.2">
      <c r="A25" s="23"/>
      <c r="B25" s="23"/>
      <c r="C25" s="23"/>
      <c r="E25" s="3"/>
    </row>
    <row r="26" spans="1:12" x14ac:dyDescent="0.2">
      <c r="A26" s="23"/>
      <c r="B26" s="23"/>
      <c r="C26" s="23"/>
      <c r="E26" s="3"/>
    </row>
    <row r="27" spans="1:12" x14ac:dyDescent="0.2">
      <c r="A27" s="23"/>
      <c r="B27" s="23"/>
      <c r="C27" s="23"/>
      <c r="E27" s="3"/>
    </row>
    <row r="29" spans="1:12" ht="21" x14ac:dyDescent="0.25">
      <c r="A29" s="7" t="s">
        <v>56</v>
      </c>
    </row>
    <row r="30" spans="1:12" s="14" customFormat="1" x14ac:dyDescent="0.2">
      <c r="A30" s="16" t="s">
        <v>0</v>
      </c>
      <c r="B30" s="16" t="s">
        <v>1</v>
      </c>
      <c r="C30" s="16" t="s">
        <v>2</v>
      </c>
      <c r="D30" s="16" t="s">
        <v>42</v>
      </c>
      <c r="E30" s="16" t="s">
        <v>43</v>
      </c>
      <c r="F30" s="16" t="s">
        <v>44</v>
      </c>
      <c r="G30" s="16" t="s">
        <v>45</v>
      </c>
      <c r="H30" s="16" t="s">
        <v>59</v>
      </c>
      <c r="I30" s="16" t="s">
        <v>111</v>
      </c>
      <c r="J30" s="16" t="s">
        <v>52</v>
      </c>
    </row>
    <row r="31" spans="1:12" s="2" customFormat="1" x14ac:dyDescent="0.2">
      <c r="A31" s="17" t="s">
        <v>33</v>
      </c>
      <c r="B31" s="17" t="s">
        <v>34</v>
      </c>
      <c r="C31" s="18">
        <v>23771680</v>
      </c>
      <c r="D31" s="18">
        <v>23743097</v>
      </c>
      <c r="E31" s="19">
        <f>D31/C31</f>
        <v>0.99879760286189279</v>
      </c>
      <c r="F31" s="18">
        <f>D31-1994355</f>
        <v>21748742</v>
      </c>
      <c r="G31" s="19">
        <f>F31/D31</f>
        <v>0.91600274387119762</v>
      </c>
      <c r="H31" s="18">
        <v>13473996</v>
      </c>
      <c r="I31" s="19">
        <f>H31/D31</f>
        <v>0.56749109014716992</v>
      </c>
      <c r="J31" s="30">
        <f>H31/$C$21/10^6</f>
        <v>0.71670191489361701</v>
      </c>
      <c r="L31" s="6"/>
    </row>
    <row r="32" spans="1:12" s="2" customFormat="1" x14ac:dyDescent="0.2">
      <c r="A32" s="17" t="s">
        <v>37</v>
      </c>
      <c r="B32" s="17" t="s">
        <v>38</v>
      </c>
      <c r="C32" s="18">
        <v>187657307</v>
      </c>
      <c r="D32" s="18">
        <v>187605447</v>
      </c>
      <c r="E32" s="19">
        <f t="shared" ref="E32:E44" si="3">D32/C32</f>
        <v>0.99972364518691514</v>
      </c>
      <c r="F32" s="18">
        <f>D32-6019430</f>
        <v>181586017</v>
      </c>
      <c r="G32" s="19">
        <f>F32/D32</f>
        <v>0.96791441775142062</v>
      </c>
      <c r="H32" s="18">
        <v>121490069</v>
      </c>
      <c r="I32" s="19">
        <f>H32/D32</f>
        <v>0.64758284443628122</v>
      </c>
      <c r="J32" s="30">
        <f>H32/$C$21/10^6</f>
        <v>6.4622377127659574</v>
      </c>
      <c r="L32" s="6"/>
    </row>
    <row r="33" spans="1:10" s="2" customFormat="1" x14ac:dyDescent="0.2">
      <c r="A33" s="17" t="s">
        <v>27</v>
      </c>
      <c r="B33" s="17" t="s">
        <v>28</v>
      </c>
      <c r="C33" s="18">
        <v>39623449</v>
      </c>
      <c r="D33" s="18">
        <v>39607317</v>
      </c>
      <c r="E33" s="19">
        <f t="shared" si="3"/>
        <v>0.99959286734478869</v>
      </c>
      <c r="F33" s="18">
        <v>38647991</v>
      </c>
      <c r="G33" s="19">
        <f t="shared" ref="G33:G44" si="4">F33/D33</f>
        <v>0.97577907132664399</v>
      </c>
      <c r="H33" s="18">
        <v>33967312</v>
      </c>
      <c r="I33" s="19">
        <f t="shared" ref="I33:I43" si="5">H33/D33</f>
        <v>0.85760194259055722</v>
      </c>
      <c r="J33" s="30">
        <f>H33/$C$22/10^6</f>
        <v>3.8599218181818178</v>
      </c>
    </row>
    <row r="34" spans="1:10" s="2" customFormat="1" x14ac:dyDescent="0.2">
      <c r="A34" s="17" t="s">
        <v>25</v>
      </c>
      <c r="B34" s="17" t="s">
        <v>26</v>
      </c>
      <c r="C34" s="18">
        <v>21423412</v>
      </c>
      <c r="D34" s="18">
        <v>21403476</v>
      </c>
      <c r="E34" s="19">
        <f t="shared" si="3"/>
        <v>0.99906942927671838</v>
      </c>
      <c r="F34" s="18">
        <v>20226201</v>
      </c>
      <c r="G34" s="19">
        <f t="shared" si="4"/>
        <v>0.94499608381367584</v>
      </c>
      <c r="H34" s="18">
        <v>18024273</v>
      </c>
      <c r="I34" s="19">
        <f t="shared" si="5"/>
        <v>0.84211896235919814</v>
      </c>
      <c r="J34" s="30">
        <f>H34/$C$22/10^6</f>
        <v>2.0482128409090907</v>
      </c>
    </row>
    <row r="35" spans="1:10" s="2" customFormat="1" x14ac:dyDescent="0.2">
      <c r="A35" s="17" t="s">
        <v>23</v>
      </c>
      <c r="B35" s="17" t="s">
        <v>24</v>
      </c>
      <c r="C35" s="18">
        <v>28007378</v>
      </c>
      <c r="D35" s="18">
        <v>27977896</v>
      </c>
      <c r="E35" s="19">
        <f t="shared" si="3"/>
        <v>0.99894734880216207</v>
      </c>
      <c r="F35" s="18">
        <v>26044246</v>
      </c>
      <c r="G35" s="19">
        <f t="shared" si="4"/>
        <v>0.93088651126589361</v>
      </c>
      <c r="H35" s="18">
        <v>22277062</v>
      </c>
      <c r="I35" s="19">
        <f t="shared" si="5"/>
        <v>0.79623793011454469</v>
      </c>
      <c r="J35" s="30">
        <f>H35/$C$22/10^6</f>
        <v>2.5314843181818181</v>
      </c>
    </row>
    <row r="36" spans="1:10" s="2" customFormat="1" x14ac:dyDescent="0.2">
      <c r="A36" s="17" t="s">
        <v>21</v>
      </c>
      <c r="B36" s="17" t="s">
        <v>22</v>
      </c>
      <c r="C36" s="18">
        <v>37099841</v>
      </c>
      <c r="D36" s="18">
        <v>37078772</v>
      </c>
      <c r="E36" s="19">
        <f t="shared" si="3"/>
        <v>0.99943209999201887</v>
      </c>
      <c r="F36" s="18">
        <v>35760046</v>
      </c>
      <c r="G36" s="19">
        <f t="shared" si="4"/>
        <v>0.96443447479867994</v>
      </c>
      <c r="H36" s="18">
        <v>31783886</v>
      </c>
      <c r="I36" s="19">
        <f t="shared" si="5"/>
        <v>0.85719899245854203</v>
      </c>
      <c r="J36" s="30">
        <f>H36/$C$22/10^6</f>
        <v>3.6118052272727272</v>
      </c>
    </row>
    <row r="37" spans="1:10" s="2" customFormat="1" x14ac:dyDescent="0.2">
      <c r="A37" s="17" t="s">
        <v>35</v>
      </c>
      <c r="B37" s="17" t="s">
        <v>36</v>
      </c>
      <c r="C37" s="18">
        <v>181146243</v>
      </c>
      <c r="D37" s="18">
        <v>181037728</v>
      </c>
      <c r="E37" s="19">
        <f t="shared" si="3"/>
        <v>0.99940095362618142</v>
      </c>
      <c r="F37" s="18">
        <v>175935106</v>
      </c>
      <c r="G37" s="19">
        <f t="shared" si="4"/>
        <v>0.97181459325428565</v>
      </c>
      <c r="H37" s="18">
        <v>118021415</v>
      </c>
      <c r="I37" s="19">
        <f t="shared" si="5"/>
        <v>0.65191612987984471</v>
      </c>
      <c r="J37" s="30">
        <f>H37/$C$23/10^6</f>
        <v>4.4037841417910446</v>
      </c>
    </row>
    <row r="38" spans="1:10" s="2" customFormat="1" x14ac:dyDescent="0.2">
      <c r="A38" s="17" t="s">
        <v>15</v>
      </c>
      <c r="B38" s="17" t="s">
        <v>16</v>
      </c>
      <c r="C38" s="18">
        <v>108049956</v>
      </c>
      <c r="D38" s="18">
        <v>107993008</v>
      </c>
      <c r="E38" s="19">
        <f t="shared" si="3"/>
        <v>0.99947294749476812</v>
      </c>
      <c r="F38" s="18">
        <v>103832631</v>
      </c>
      <c r="G38" s="19">
        <f t="shared" si="4"/>
        <v>0.9614754966358563</v>
      </c>
      <c r="H38" s="18">
        <v>73302637</v>
      </c>
      <c r="I38" s="19">
        <f t="shared" si="5"/>
        <v>0.6787720645766252</v>
      </c>
      <c r="J38" s="30">
        <f>H38/$C$23/10^6</f>
        <v>2.7351730223880595</v>
      </c>
    </row>
    <row r="39" spans="1:10" s="2" customFormat="1" x14ac:dyDescent="0.2">
      <c r="A39" s="17" t="s">
        <v>31</v>
      </c>
      <c r="B39" s="17" t="s">
        <v>32</v>
      </c>
      <c r="C39" s="18">
        <v>117575996</v>
      </c>
      <c r="D39" s="18">
        <v>117492700</v>
      </c>
      <c r="E39" s="19">
        <f t="shared" si="3"/>
        <v>0.99929155607578268</v>
      </c>
      <c r="F39" s="18">
        <v>112936934</v>
      </c>
      <c r="G39" s="19">
        <f t="shared" si="4"/>
        <v>0.96122511441136338</v>
      </c>
      <c r="H39" s="18">
        <v>77576676</v>
      </c>
      <c r="I39" s="19">
        <f t="shared" si="5"/>
        <v>0.66026805069591554</v>
      </c>
      <c r="J39" s="30">
        <f>H39/$C$23/10^6</f>
        <v>2.8946520895522387</v>
      </c>
    </row>
    <row r="40" spans="1:10" s="2" customFormat="1" x14ac:dyDescent="0.2">
      <c r="A40" s="17" t="s">
        <v>29</v>
      </c>
      <c r="B40" s="17" t="s">
        <v>30</v>
      </c>
      <c r="C40" s="18">
        <v>142450981</v>
      </c>
      <c r="D40" s="18">
        <v>142301848</v>
      </c>
      <c r="E40" s="19">
        <f t="shared" si="3"/>
        <v>0.99895309250274666</v>
      </c>
      <c r="F40" s="18">
        <v>135325908</v>
      </c>
      <c r="G40" s="19">
        <f t="shared" si="4"/>
        <v>0.9509778678348576</v>
      </c>
      <c r="H40" s="18">
        <v>95661098</v>
      </c>
      <c r="I40" s="19">
        <f t="shared" si="5"/>
        <v>0.67224072873600349</v>
      </c>
      <c r="J40" s="30">
        <f>H40/$C$23/10^6</f>
        <v>3.5694439552238806</v>
      </c>
    </row>
    <row r="41" spans="1:10" s="2" customFormat="1" x14ac:dyDescent="0.2">
      <c r="A41" s="17" t="s">
        <v>17</v>
      </c>
      <c r="B41" s="17" t="s">
        <v>18</v>
      </c>
      <c r="C41" s="18">
        <v>184711687</v>
      </c>
      <c r="D41" s="18">
        <v>184659336</v>
      </c>
      <c r="E41" s="19">
        <f t="shared" si="3"/>
        <v>0.99971657992599028</v>
      </c>
      <c r="F41" s="18">
        <v>171822931</v>
      </c>
      <c r="G41" s="19">
        <f t="shared" si="4"/>
        <v>0.93048602210938314</v>
      </c>
      <c r="H41" s="18">
        <v>112337918</v>
      </c>
      <c r="I41" s="19">
        <f t="shared" si="5"/>
        <v>0.60835222541902778</v>
      </c>
      <c r="J41" s="30">
        <f>H41/$C$24/10^6</f>
        <v>4.6807465833333328</v>
      </c>
    </row>
    <row r="42" spans="1:10" s="2" customFormat="1" x14ac:dyDescent="0.2">
      <c r="A42" s="17" t="s">
        <v>11</v>
      </c>
      <c r="B42" s="17" t="s">
        <v>12</v>
      </c>
      <c r="C42" s="18">
        <v>111362027</v>
      </c>
      <c r="D42" s="18">
        <v>111321708</v>
      </c>
      <c r="E42" s="19">
        <f t="shared" si="3"/>
        <v>0.99963794660454586</v>
      </c>
      <c r="F42" s="18">
        <v>103276207</v>
      </c>
      <c r="G42" s="19">
        <f t="shared" si="4"/>
        <v>0.92772747432154024</v>
      </c>
      <c r="H42" s="18">
        <v>68353287</v>
      </c>
      <c r="I42" s="19">
        <f t="shared" si="5"/>
        <v>0.61401579465525269</v>
      </c>
      <c r="J42" s="30">
        <f>H42/$C$24/10^6</f>
        <v>2.8480536249999999</v>
      </c>
    </row>
    <row r="43" spans="1:10" s="2" customFormat="1" x14ac:dyDescent="0.2">
      <c r="A43" s="17" t="s">
        <v>19</v>
      </c>
      <c r="B43" s="17" t="s">
        <v>20</v>
      </c>
      <c r="C43" s="18">
        <v>164313999</v>
      </c>
      <c r="D43" s="18">
        <v>164263036</v>
      </c>
      <c r="E43" s="19">
        <f t="shared" si="3"/>
        <v>0.99968984383369552</v>
      </c>
      <c r="F43" s="18">
        <v>152838504</v>
      </c>
      <c r="G43" s="19">
        <f t="shared" si="4"/>
        <v>0.93044976960002124</v>
      </c>
      <c r="H43" s="18">
        <v>98845449</v>
      </c>
      <c r="I43" s="19">
        <f t="shared" si="5"/>
        <v>0.60175101719171931</v>
      </c>
      <c r="J43" s="30">
        <f>H43/$C$24/10^6</f>
        <v>4.1185603750000004</v>
      </c>
    </row>
    <row r="44" spans="1:10" s="2" customFormat="1" x14ac:dyDescent="0.2">
      <c r="A44" s="17" t="s">
        <v>13</v>
      </c>
      <c r="B44" s="17" t="s">
        <v>14</v>
      </c>
      <c r="C44" s="18">
        <v>224928587</v>
      </c>
      <c r="D44" s="18">
        <v>224840532</v>
      </c>
      <c r="E44" s="19">
        <f t="shared" si="3"/>
        <v>0.99960852019223323</v>
      </c>
      <c r="F44" s="18">
        <v>209624290</v>
      </c>
      <c r="G44" s="19">
        <f t="shared" si="4"/>
        <v>0.932324292845918</v>
      </c>
      <c r="H44" s="18">
        <v>139003334</v>
      </c>
      <c r="I44" s="19">
        <f>H44/D44</f>
        <v>0.61823076454916059</v>
      </c>
      <c r="J44" s="30">
        <f>H44/$C$24/10^6</f>
        <v>5.7918055833333328</v>
      </c>
    </row>
    <row r="45" spans="1:10" x14ac:dyDescent="0.2">
      <c r="D45" s="33" t="s">
        <v>89</v>
      </c>
      <c r="E45" s="34" t="s">
        <v>17</v>
      </c>
      <c r="F45" s="35">
        <v>178931320</v>
      </c>
      <c r="G45" s="36">
        <v>0.96899999999999997</v>
      </c>
      <c r="H45" s="35">
        <v>128055730</v>
      </c>
      <c r="I45" s="37">
        <f>H45/D41</f>
        <v>0.69347010973764145</v>
      </c>
      <c r="J45" s="38">
        <f>H45/$C$24/10^6</f>
        <v>5.3356554166666665</v>
      </c>
    </row>
    <row r="46" spans="1:10" x14ac:dyDescent="0.2">
      <c r="D46" s="33"/>
      <c r="E46" s="34" t="s">
        <v>11</v>
      </c>
      <c r="F46" s="35">
        <v>107737875</v>
      </c>
      <c r="G46" s="36">
        <v>0.96779999999999999</v>
      </c>
      <c r="H46" s="35">
        <v>77827484</v>
      </c>
      <c r="I46" s="37">
        <f t="shared" ref="I46:I48" si="6">H46/D42</f>
        <v>0.69912225924524984</v>
      </c>
      <c r="J46" s="38">
        <f>H46/$C$24/10^6</f>
        <v>3.2428118333333336</v>
      </c>
    </row>
    <row r="47" spans="1:10" x14ac:dyDescent="0.2">
      <c r="D47" s="33"/>
      <c r="E47" s="34" t="s">
        <v>19</v>
      </c>
      <c r="F47" s="35">
        <v>159195504</v>
      </c>
      <c r="G47" s="36">
        <v>0.96909999999999996</v>
      </c>
      <c r="H47" s="35">
        <v>113082817</v>
      </c>
      <c r="I47" s="37">
        <f t="shared" si="6"/>
        <v>0.68842522184966803</v>
      </c>
      <c r="J47" s="38">
        <f t="shared" ref="J46:J48" si="7">H47/$C$24/10^6</f>
        <v>4.7117840416666672</v>
      </c>
    </row>
    <row r="48" spans="1:10" x14ac:dyDescent="0.2">
      <c r="D48" s="33"/>
      <c r="E48" s="34" t="s">
        <v>13</v>
      </c>
      <c r="F48" s="39">
        <v>224840532</v>
      </c>
      <c r="G48" s="36">
        <v>0.97119999999999995</v>
      </c>
      <c r="H48" s="35">
        <v>157247172</v>
      </c>
      <c r="I48" s="37">
        <f t="shared" si="6"/>
        <v>0.69937199757203916</v>
      </c>
      <c r="J48" s="38">
        <f t="shared" si="7"/>
        <v>6.5519654999999997</v>
      </c>
    </row>
    <row r="49" spans="1:11" x14ac:dyDescent="0.2">
      <c r="F49" s="27"/>
      <c r="G49" s="24"/>
      <c r="H49" s="26"/>
    </row>
    <row r="52" spans="1:11" ht="21" x14ac:dyDescent="0.25">
      <c r="A52" s="7" t="s">
        <v>128</v>
      </c>
    </row>
    <row r="53" spans="1:11" x14ac:dyDescent="0.2">
      <c r="A53" s="9" t="s">
        <v>86</v>
      </c>
      <c r="B53" s="9" t="s">
        <v>87</v>
      </c>
      <c r="C53" s="4"/>
      <c r="G53" s="9" t="s">
        <v>46</v>
      </c>
      <c r="H53" s="9" t="s">
        <v>87</v>
      </c>
      <c r="J53" s="9" t="s">
        <v>127</v>
      </c>
      <c r="K53" s="9" t="s">
        <v>87</v>
      </c>
    </row>
    <row r="54" spans="1:11" x14ac:dyDescent="0.2">
      <c r="A54" s="17" t="s">
        <v>60</v>
      </c>
      <c r="B54" s="18">
        <v>99884700</v>
      </c>
      <c r="G54" s="15" t="s">
        <v>113</v>
      </c>
      <c r="H54" s="15">
        <v>147124056</v>
      </c>
      <c r="J54" t="s">
        <v>60</v>
      </c>
      <c r="K54">
        <v>104050246</v>
      </c>
    </row>
    <row r="55" spans="1:11" x14ac:dyDescent="0.2">
      <c r="A55" s="17" t="s">
        <v>61</v>
      </c>
      <c r="B55" s="18">
        <v>83447906</v>
      </c>
      <c r="G55" s="15" t="s">
        <v>114</v>
      </c>
      <c r="H55" s="15">
        <v>101022459</v>
      </c>
      <c r="J55" t="s">
        <v>61</v>
      </c>
      <c r="K55">
        <v>90410113</v>
      </c>
    </row>
    <row r="56" spans="1:11" x14ac:dyDescent="0.2">
      <c r="A56" s="17" t="s">
        <v>62</v>
      </c>
      <c r="B56" s="18">
        <v>100263045</v>
      </c>
      <c r="G56" s="15" t="s">
        <v>115</v>
      </c>
      <c r="H56" s="15">
        <v>102937433</v>
      </c>
      <c r="J56" t="s">
        <v>62</v>
      </c>
      <c r="K56">
        <v>108673976</v>
      </c>
    </row>
    <row r="57" spans="1:11" x14ac:dyDescent="0.2">
      <c r="A57" s="17" t="s">
        <v>63</v>
      </c>
      <c r="B57" s="18">
        <v>62913772</v>
      </c>
      <c r="G57" s="15" t="s">
        <v>116</v>
      </c>
      <c r="H57" s="15">
        <v>137674440</v>
      </c>
      <c r="J57" t="s">
        <v>63</v>
      </c>
      <c r="K57">
        <v>82679320</v>
      </c>
    </row>
    <row r="58" spans="1:11" x14ac:dyDescent="0.2">
      <c r="A58" s="17" t="s">
        <v>64</v>
      </c>
      <c r="B58" s="18">
        <v>92047023</v>
      </c>
      <c r="G58" s="15" t="s">
        <v>117</v>
      </c>
      <c r="H58" s="15">
        <v>59691044</v>
      </c>
      <c r="J58" t="s">
        <v>64</v>
      </c>
      <c r="K58">
        <v>100714657</v>
      </c>
    </row>
    <row r="59" spans="1:11" x14ac:dyDescent="0.2">
      <c r="A59" s="17" t="s">
        <v>65</v>
      </c>
      <c r="B59" s="18">
        <v>103170444</v>
      </c>
      <c r="G59" s="15" t="s">
        <v>118</v>
      </c>
      <c r="H59" s="15">
        <v>121338753</v>
      </c>
      <c r="J59" t="s">
        <v>65</v>
      </c>
      <c r="K59">
        <v>121513442</v>
      </c>
    </row>
    <row r="60" spans="1:11" x14ac:dyDescent="0.2">
      <c r="A60" s="17" t="s">
        <v>66</v>
      </c>
      <c r="B60" s="18">
        <v>78251018</v>
      </c>
      <c r="G60" s="15" t="s">
        <v>119</v>
      </c>
      <c r="H60" s="15">
        <v>127720257</v>
      </c>
      <c r="J60" t="s">
        <v>66</v>
      </c>
      <c r="K60">
        <v>93829987</v>
      </c>
    </row>
    <row r="61" spans="1:11" s="4" customFormat="1" x14ac:dyDescent="0.2">
      <c r="A61" s="17" t="s">
        <v>67</v>
      </c>
      <c r="B61" s="18">
        <v>103626341</v>
      </c>
      <c r="C61"/>
      <c r="G61" s="28" t="s">
        <v>120</v>
      </c>
      <c r="H61" s="28">
        <v>127390056</v>
      </c>
      <c r="J61" s="4" t="s">
        <v>67</v>
      </c>
      <c r="K61" s="4">
        <v>123748673</v>
      </c>
    </row>
    <row r="62" spans="1:11" x14ac:dyDescent="0.2">
      <c r="A62" s="17" t="s">
        <v>68</v>
      </c>
      <c r="B62" s="18">
        <v>74999931</v>
      </c>
      <c r="G62" s="15" t="s">
        <v>121</v>
      </c>
      <c r="H62" s="15">
        <v>96603200</v>
      </c>
      <c r="J62" t="s">
        <v>68</v>
      </c>
      <c r="K62">
        <v>81831061</v>
      </c>
    </row>
    <row r="63" spans="1:11" x14ac:dyDescent="0.2">
      <c r="A63" s="17" t="s">
        <v>69</v>
      </c>
      <c r="B63" s="18">
        <v>100866604</v>
      </c>
      <c r="G63" s="15" t="s">
        <v>122</v>
      </c>
      <c r="H63" s="15">
        <v>114682873</v>
      </c>
      <c r="J63" t="s">
        <v>69</v>
      </c>
      <c r="K63">
        <v>111961792</v>
      </c>
    </row>
    <row r="64" spans="1:11" x14ac:dyDescent="0.2">
      <c r="A64" s="17" t="s">
        <v>70</v>
      </c>
      <c r="B64" s="18">
        <v>93316192</v>
      </c>
      <c r="G64" s="15" t="s">
        <v>123</v>
      </c>
      <c r="H64" s="15">
        <v>105698715</v>
      </c>
      <c r="J64" t="s">
        <v>70</v>
      </c>
      <c r="K64">
        <v>114316535</v>
      </c>
    </row>
    <row r="65" spans="1:11" x14ac:dyDescent="0.2">
      <c r="A65" s="17" t="s">
        <v>71</v>
      </c>
      <c r="B65" s="18">
        <v>87484866</v>
      </c>
      <c r="G65" s="15" t="s">
        <v>124</v>
      </c>
      <c r="H65" s="15">
        <v>146007585</v>
      </c>
      <c r="J65" t="s">
        <v>71</v>
      </c>
      <c r="K65">
        <v>103038859</v>
      </c>
    </row>
    <row r="66" spans="1:11" x14ac:dyDescent="0.2">
      <c r="A66" s="17" t="s">
        <v>72</v>
      </c>
      <c r="B66" s="18">
        <v>79961121</v>
      </c>
      <c r="D66" s="9" t="s">
        <v>109</v>
      </c>
      <c r="E66" s="9" t="s">
        <v>87</v>
      </c>
      <c r="G66" s="15" t="s">
        <v>125</v>
      </c>
      <c r="H66" s="15">
        <v>144146972</v>
      </c>
      <c r="J66" t="s">
        <v>72</v>
      </c>
      <c r="K66">
        <v>104534465</v>
      </c>
    </row>
    <row r="67" spans="1:11" x14ac:dyDescent="0.2">
      <c r="A67" s="17" t="s">
        <v>73</v>
      </c>
      <c r="B67" s="18">
        <v>61456009</v>
      </c>
      <c r="D67" s="28" t="s">
        <v>96</v>
      </c>
      <c r="E67" s="18">
        <v>55868233</v>
      </c>
      <c r="G67" s="16" t="s">
        <v>88</v>
      </c>
      <c r="H67" s="29">
        <f>SUM(H53:H66)</f>
        <v>1532037843</v>
      </c>
      <c r="J67" t="s">
        <v>73</v>
      </c>
      <c r="K67">
        <v>64473564</v>
      </c>
    </row>
    <row r="68" spans="1:11" x14ac:dyDescent="0.2">
      <c r="A68" s="17" t="s">
        <v>74</v>
      </c>
      <c r="B68" s="18">
        <v>67284553</v>
      </c>
      <c r="D68" s="15" t="s">
        <v>97</v>
      </c>
      <c r="E68" s="18">
        <v>62769430</v>
      </c>
      <c r="J68" t="s">
        <v>74</v>
      </c>
      <c r="K68">
        <v>70731513</v>
      </c>
    </row>
    <row r="69" spans="1:11" x14ac:dyDescent="0.2">
      <c r="A69" s="17" t="s">
        <v>75</v>
      </c>
      <c r="B69" s="18">
        <v>46690656</v>
      </c>
      <c r="D69" s="15" t="s">
        <v>98</v>
      </c>
      <c r="E69" s="18">
        <v>45765648</v>
      </c>
      <c r="J69" t="s">
        <v>75</v>
      </c>
      <c r="K69">
        <v>53248092</v>
      </c>
    </row>
    <row r="70" spans="1:11" x14ac:dyDescent="0.2">
      <c r="A70" s="17" t="s">
        <v>76</v>
      </c>
      <c r="B70" s="18">
        <v>51454130</v>
      </c>
      <c r="D70" s="15" t="s">
        <v>99</v>
      </c>
      <c r="E70" s="18">
        <v>62178258</v>
      </c>
      <c r="J70" t="s">
        <v>76</v>
      </c>
      <c r="K70">
        <v>56598092</v>
      </c>
    </row>
    <row r="71" spans="1:11" x14ac:dyDescent="0.2">
      <c r="A71" s="17" t="s">
        <v>77</v>
      </c>
      <c r="B71" s="18">
        <v>61933047</v>
      </c>
      <c r="D71" s="15" t="s">
        <v>100</v>
      </c>
      <c r="E71" s="18">
        <v>64140413</v>
      </c>
      <c r="J71" t="s">
        <v>77</v>
      </c>
      <c r="K71">
        <v>64368997</v>
      </c>
    </row>
    <row r="72" spans="1:11" x14ac:dyDescent="0.2">
      <c r="A72" s="17" t="s">
        <v>78</v>
      </c>
      <c r="B72" s="18">
        <v>64294643</v>
      </c>
      <c r="D72" s="15" t="s">
        <v>101</v>
      </c>
      <c r="E72" s="18">
        <v>51074515</v>
      </c>
      <c r="J72" t="s">
        <v>78</v>
      </c>
      <c r="K72">
        <v>68668488</v>
      </c>
    </row>
    <row r="73" spans="1:11" x14ac:dyDescent="0.2">
      <c r="A73" s="17" t="s">
        <v>79</v>
      </c>
      <c r="B73" s="18">
        <v>55312611</v>
      </c>
      <c r="D73" s="15" t="s">
        <v>102</v>
      </c>
      <c r="E73" s="18">
        <v>60982465</v>
      </c>
      <c r="J73" t="s">
        <v>79</v>
      </c>
      <c r="K73">
        <v>58101237</v>
      </c>
    </row>
    <row r="74" spans="1:11" x14ac:dyDescent="0.2">
      <c r="A74" s="17" t="s">
        <v>80</v>
      </c>
      <c r="B74" s="18">
        <v>65894135</v>
      </c>
      <c r="D74" s="15" t="s">
        <v>103</v>
      </c>
      <c r="E74" s="18">
        <v>57128820</v>
      </c>
      <c r="J74" t="s">
        <v>80</v>
      </c>
      <c r="K74">
        <v>69935236</v>
      </c>
    </row>
    <row r="75" spans="1:11" x14ac:dyDescent="0.2">
      <c r="A75" s="17" t="s">
        <v>81</v>
      </c>
      <c r="B75" s="18">
        <v>50995436</v>
      </c>
      <c r="D75" s="15" t="s">
        <v>104</v>
      </c>
      <c r="E75" s="18">
        <v>70713020</v>
      </c>
      <c r="J75" t="s">
        <v>81</v>
      </c>
      <c r="K75">
        <v>53439012</v>
      </c>
    </row>
    <row r="76" spans="1:11" x14ac:dyDescent="0.2">
      <c r="A76" s="17" t="s">
        <v>82</v>
      </c>
      <c r="B76" s="18">
        <v>63374666</v>
      </c>
      <c r="D76" s="15" t="s">
        <v>105</v>
      </c>
      <c r="E76" s="18">
        <v>62175169</v>
      </c>
      <c r="J76" t="s">
        <v>82</v>
      </c>
      <c r="K76">
        <v>67973905</v>
      </c>
    </row>
    <row r="77" spans="1:11" x14ac:dyDescent="0.2">
      <c r="A77" s="17" t="s">
        <v>83</v>
      </c>
      <c r="B77" s="18">
        <v>66087774</v>
      </c>
      <c r="D77" s="15" t="s">
        <v>106</v>
      </c>
      <c r="E77" s="18">
        <v>62681010</v>
      </c>
      <c r="J77" t="s">
        <v>83</v>
      </c>
      <c r="K77">
        <v>73211361</v>
      </c>
    </row>
    <row r="78" spans="1:11" x14ac:dyDescent="0.2">
      <c r="A78" s="17" t="s">
        <v>84</v>
      </c>
      <c r="B78" s="18">
        <v>59109837</v>
      </c>
      <c r="D78" s="15" t="s">
        <v>107</v>
      </c>
      <c r="E78" s="18">
        <v>35429946</v>
      </c>
      <c r="J78" t="s">
        <v>84</v>
      </c>
      <c r="K78">
        <v>63843421</v>
      </c>
    </row>
    <row r="79" spans="1:11" x14ac:dyDescent="0.2">
      <c r="A79" s="17" t="s">
        <v>85</v>
      </c>
      <c r="B79" s="18">
        <v>60534298</v>
      </c>
      <c r="D79" s="15" t="s">
        <v>108</v>
      </c>
      <c r="E79" s="18">
        <v>58321163</v>
      </c>
      <c r="J79" t="s">
        <v>85</v>
      </c>
      <c r="K79">
        <v>64892201</v>
      </c>
    </row>
    <row r="80" spans="1:11" x14ac:dyDescent="0.2">
      <c r="A80" s="16" t="s">
        <v>88</v>
      </c>
      <c r="B80" s="29">
        <f>SUM(B54:B79)</f>
        <v>1934654758</v>
      </c>
      <c r="C80" s="4"/>
      <c r="D80" s="16" t="s">
        <v>88</v>
      </c>
      <c r="E80" s="29">
        <f>SUM(E67:E79)</f>
        <v>749228090</v>
      </c>
      <c r="J80" s="16" t="s">
        <v>88</v>
      </c>
      <c r="K80" s="29">
        <f>SUM(K54:K79)</f>
        <v>2170788245</v>
      </c>
    </row>
    <row r="85" spans="1:7" ht="21" x14ac:dyDescent="0.25">
      <c r="A85" s="7" t="s">
        <v>90</v>
      </c>
      <c r="B85" s="25"/>
    </row>
    <row r="86" spans="1:7" s="4" customFormat="1" x14ac:dyDescent="0.2">
      <c r="A86" s="16" t="s">
        <v>0</v>
      </c>
      <c r="B86" s="9" t="s">
        <v>91</v>
      </c>
      <c r="C86" s="9" t="s">
        <v>92</v>
      </c>
      <c r="D86" s="9" t="s">
        <v>93</v>
      </c>
      <c r="E86" s="9" t="s">
        <v>94</v>
      </c>
      <c r="F86" s="9" t="s">
        <v>88</v>
      </c>
      <c r="G86" s="9" t="s">
        <v>95</v>
      </c>
    </row>
    <row r="87" spans="1:7" x14ac:dyDescent="0.2">
      <c r="A87" s="17" t="s">
        <v>33</v>
      </c>
      <c r="B87" s="28" t="s">
        <v>46</v>
      </c>
      <c r="C87" s="31">
        <v>2173195</v>
      </c>
      <c r="D87" s="31">
        <v>581064</v>
      </c>
      <c r="E87" s="31">
        <v>1924764</v>
      </c>
      <c r="F87" s="32">
        <f>SUM(C87:E87)</f>
        <v>4679023</v>
      </c>
      <c r="G87" s="19">
        <f>E87/F87</f>
        <v>0.41136023481825157</v>
      </c>
    </row>
    <row r="88" spans="1:7" x14ac:dyDescent="0.2">
      <c r="A88" s="17" t="s">
        <v>37</v>
      </c>
      <c r="B88" s="28" t="s">
        <v>46</v>
      </c>
      <c r="C88" s="31">
        <v>1450799</v>
      </c>
      <c r="D88" s="31">
        <v>1315376</v>
      </c>
      <c r="E88" s="31">
        <v>2231089</v>
      </c>
      <c r="F88" s="32">
        <f t="shared" ref="F88:F100" si="8">SUM(C88:E88)</f>
        <v>4997264</v>
      </c>
      <c r="G88" s="19">
        <f t="shared" ref="G88:G100" si="9">E88/F88</f>
        <v>0.44646210406334347</v>
      </c>
    </row>
    <row r="89" spans="1:7" x14ac:dyDescent="0.2">
      <c r="A89" s="17" t="s">
        <v>27</v>
      </c>
      <c r="B89" s="28" t="s">
        <v>109</v>
      </c>
      <c r="C89" s="18">
        <v>1074165</v>
      </c>
      <c r="D89" s="18">
        <v>699274</v>
      </c>
      <c r="E89" s="18">
        <v>1386710</v>
      </c>
      <c r="F89" s="32">
        <f t="shared" si="8"/>
        <v>3160149</v>
      </c>
      <c r="G89" s="19">
        <f t="shared" si="9"/>
        <v>0.43881158768146694</v>
      </c>
    </row>
    <row r="90" spans="1:7" x14ac:dyDescent="0.2">
      <c r="A90" s="17" t="s">
        <v>25</v>
      </c>
      <c r="B90" s="28" t="s">
        <v>109</v>
      </c>
      <c r="C90" s="18">
        <v>958966</v>
      </c>
      <c r="D90" s="18">
        <v>781281</v>
      </c>
      <c r="E90" s="18">
        <v>1424458</v>
      </c>
      <c r="F90" s="32">
        <f t="shared" si="8"/>
        <v>3164705</v>
      </c>
      <c r="G90" s="19">
        <f t="shared" si="9"/>
        <v>0.45010767196310558</v>
      </c>
    </row>
    <row r="91" spans="1:7" x14ac:dyDescent="0.2">
      <c r="A91" s="17" t="s">
        <v>23</v>
      </c>
      <c r="B91" s="28" t="s">
        <v>109</v>
      </c>
      <c r="C91" s="18">
        <v>1048917</v>
      </c>
      <c r="D91" s="18">
        <v>799479</v>
      </c>
      <c r="E91" s="18">
        <v>1266287</v>
      </c>
      <c r="F91" s="32">
        <f t="shared" si="8"/>
        <v>3114683</v>
      </c>
      <c r="G91" s="19">
        <f t="shared" si="9"/>
        <v>0.40655405381542842</v>
      </c>
    </row>
    <row r="92" spans="1:7" x14ac:dyDescent="0.2">
      <c r="A92" s="17" t="s">
        <v>21</v>
      </c>
      <c r="B92" s="28" t="s">
        <v>109</v>
      </c>
      <c r="C92" s="18">
        <v>999142</v>
      </c>
      <c r="D92" s="18">
        <v>725033</v>
      </c>
      <c r="E92" s="18">
        <v>1411856</v>
      </c>
      <c r="F92" s="32">
        <f t="shared" si="8"/>
        <v>3136031</v>
      </c>
      <c r="G92" s="19">
        <f t="shared" si="9"/>
        <v>0.45020473330780214</v>
      </c>
    </row>
    <row r="93" spans="1:7" x14ac:dyDescent="0.2">
      <c r="A93" s="17" t="s">
        <v>35</v>
      </c>
      <c r="B93" s="20" t="s">
        <v>126</v>
      </c>
      <c r="C93" s="31">
        <v>2753429</v>
      </c>
      <c r="D93" s="31">
        <v>1871043</v>
      </c>
      <c r="E93" s="31">
        <v>3560910</v>
      </c>
      <c r="F93" s="32">
        <f t="shared" si="8"/>
        <v>8185382</v>
      </c>
      <c r="G93" s="19">
        <f t="shared" si="9"/>
        <v>0.43503284269445214</v>
      </c>
    </row>
    <row r="94" spans="1:7" x14ac:dyDescent="0.2">
      <c r="A94" s="17" t="s">
        <v>15</v>
      </c>
      <c r="B94" s="20" t="s">
        <v>126</v>
      </c>
      <c r="C94" s="31">
        <v>2491310</v>
      </c>
      <c r="D94" s="31">
        <v>2019757</v>
      </c>
      <c r="E94" s="31">
        <v>3672451</v>
      </c>
      <c r="F94" s="32">
        <f t="shared" si="8"/>
        <v>8183518</v>
      </c>
      <c r="G94" s="19">
        <f t="shared" si="9"/>
        <v>0.44876188944656809</v>
      </c>
    </row>
    <row r="95" spans="1:7" x14ac:dyDescent="0.2">
      <c r="A95" s="17" t="s">
        <v>31</v>
      </c>
      <c r="B95" s="20" t="s">
        <v>126</v>
      </c>
      <c r="C95" s="31">
        <v>2540008</v>
      </c>
      <c r="D95" s="31">
        <v>1996604</v>
      </c>
      <c r="E95" s="31">
        <v>3585718</v>
      </c>
      <c r="F95" s="32">
        <f t="shared" si="8"/>
        <v>8122330</v>
      </c>
      <c r="G95" s="19">
        <f t="shared" si="9"/>
        <v>0.44146421039283062</v>
      </c>
    </row>
    <row r="96" spans="1:7" x14ac:dyDescent="0.2">
      <c r="A96" s="17" t="s">
        <v>29</v>
      </c>
      <c r="B96" s="20" t="s">
        <v>126</v>
      </c>
      <c r="C96" s="31">
        <v>2437946</v>
      </c>
      <c r="D96" s="31">
        <v>1961355</v>
      </c>
      <c r="E96" s="31">
        <v>3816160</v>
      </c>
      <c r="F96" s="32">
        <f t="shared" si="8"/>
        <v>8215461</v>
      </c>
      <c r="G96" s="19">
        <f t="shared" si="9"/>
        <v>0.46450953878303358</v>
      </c>
    </row>
    <row r="97" spans="1:7" x14ac:dyDescent="0.2">
      <c r="A97" s="17" t="s">
        <v>17</v>
      </c>
      <c r="B97" s="28" t="s">
        <v>86</v>
      </c>
      <c r="C97" s="31">
        <v>1881365</v>
      </c>
      <c r="D97" s="31">
        <v>1790944</v>
      </c>
      <c r="E97" s="31">
        <v>2959624</v>
      </c>
      <c r="F97" s="32">
        <f t="shared" si="8"/>
        <v>6631933</v>
      </c>
      <c r="G97" s="19">
        <f t="shared" si="9"/>
        <v>0.44626868214742216</v>
      </c>
    </row>
    <row r="98" spans="1:7" x14ac:dyDescent="0.2">
      <c r="A98" s="17" t="s">
        <v>11</v>
      </c>
      <c r="B98" s="28" t="s">
        <v>86</v>
      </c>
      <c r="C98" s="31">
        <v>2122129</v>
      </c>
      <c r="D98" s="31">
        <v>1918242</v>
      </c>
      <c r="E98" s="31">
        <v>2587301</v>
      </c>
      <c r="F98" s="32">
        <f t="shared" si="8"/>
        <v>6627672</v>
      </c>
      <c r="G98" s="19">
        <f t="shared" si="9"/>
        <v>0.39037855222769019</v>
      </c>
    </row>
    <row r="99" spans="1:7" x14ac:dyDescent="0.2">
      <c r="A99" s="17" t="s">
        <v>19</v>
      </c>
      <c r="B99" s="28" t="s">
        <v>86</v>
      </c>
      <c r="C99" s="31">
        <v>1933070</v>
      </c>
      <c r="D99" s="31">
        <v>1801466</v>
      </c>
      <c r="E99" s="31">
        <v>2895060</v>
      </c>
      <c r="F99" s="32">
        <f t="shared" si="8"/>
        <v>6629596</v>
      </c>
      <c r="G99" s="19">
        <f t="shared" si="9"/>
        <v>0.43668724308389228</v>
      </c>
    </row>
    <row r="100" spans="1:7" x14ac:dyDescent="0.2">
      <c r="A100" s="17" t="s">
        <v>13</v>
      </c>
      <c r="B100" s="28" t="s">
        <v>86</v>
      </c>
      <c r="C100" s="31">
        <v>2272303</v>
      </c>
      <c r="D100" s="31">
        <v>1819033</v>
      </c>
      <c r="E100" s="31">
        <v>2622240</v>
      </c>
      <c r="F100" s="32">
        <f t="shared" si="8"/>
        <v>6713576</v>
      </c>
      <c r="G100" s="19">
        <f t="shared" si="9"/>
        <v>0.39058766892636654</v>
      </c>
    </row>
    <row r="101" spans="1:7" x14ac:dyDescent="0.2">
      <c r="A101" s="34" t="s">
        <v>17</v>
      </c>
      <c r="B101" s="40" t="s">
        <v>127</v>
      </c>
      <c r="C101" s="41">
        <v>2246016</v>
      </c>
      <c r="D101" s="41">
        <v>1908103</v>
      </c>
      <c r="E101" s="41">
        <v>3719758</v>
      </c>
      <c r="F101" s="42">
        <f t="shared" ref="F101:F104" si="10">SUM(C101:E101)</f>
        <v>7873877</v>
      </c>
      <c r="G101" s="43">
        <f t="shared" ref="G101:G104" si="11">E101/F101</f>
        <v>0.47241759047036169</v>
      </c>
    </row>
    <row r="102" spans="1:7" x14ac:dyDescent="0.2">
      <c r="A102" s="34" t="s">
        <v>11</v>
      </c>
      <c r="B102" s="40" t="s">
        <v>127</v>
      </c>
      <c r="C102" s="41">
        <v>2404703</v>
      </c>
      <c r="D102" s="41">
        <v>2114914</v>
      </c>
      <c r="E102" s="41">
        <v>3316891</v>
      </c>
      <c r="F102" s="42">
        <f>SUM(C102:E102)</f>
        <v>7836508</v>
      </c>
      <c r="G102" s="43">
        <f t="shared" si="11"/>
        <v>0.42326135569567463</v>
      </c>
    </row>
    <row r="103" spans="1:7" x14ac:dyDescent="0.2">
      <c r="A103" s="34" t="s">
        <v>19</v>
      </c>
      <c r="B103" s="40" t="s">
        <v>127</v>
      </c>
      <c r="C103" s="41">
        <v>2296110</v>
      </c>
      <c r="D103" s="41">
        <v>1937843</v>
      </c>
      <c r="E103" s="41">
        <v>3624151</v>
      </c>
      <c r="F103" s="42">
        <f t="shared" si="10"/>
        <v>7858104</v>
      </c>
      <c r="G103" s="43">
        <f t="shared" si="11"/>
        <v>0.4611991645821944</v>
      </c>
    </row>
    <row r="104" spans="1:7" x14ac:dyDescent="0.2">
      <c r="A104" s="34" t="s">
        <v>13</v>
      </c>
      <c r="B104" s="40" t="s">
        <v>127</v>
      </c>
      <c r="C104" s="41">
        <v>2697077</v>
      </c>
      <c r="D104" s="41">
        <v>1899746</v>
      </c>
      <c r="E104" s="41">
        <v>3344356</v>
      </c>
      <c r="F104" s="42">
        <f t="shared" si="10"/>
        <v>7941179</v>
      </c>
      <c r="G104" s="43">
        <f t="shared" si="11"/>
        <v>0.42114099178472114</v>
      </c>
    </row>
  </sheetData>
  <autoFilter ref="A2:N16">
    <sortState ref="A2:N15">
      <sortCondition ref="A1:A15"/>
    </sortState>
  </autoFilter>
  <phoneticPr fontId="4" type="noConversion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Iowa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Guanjing Hu</dc:creator>
  <cp:lastModifiedBy>Microsoft Office User</cp:lastModifiedBy>
  <dcterms:created xsi:type="dcterms:W3CDTF">2017-02-24T16:12:26Z</dcterms:created>
  <dcterms:modified xsi:type="dcterms:W3CDTF">2017-07-03T12:46:38Z</dcterms:modified>
</cp:coreProperties>
</file>