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10500" yWindow="3000" windowWidth="22200" windowHeight="16000"/>
  </bookViews>
  <sheets>
    <sheet name="Data" sheetId="2" r:id="rId1"/>
    <sheet name="Covariance Calculations" sheetId="3" r:id="rId2"/>
    <sheet name="Correlation Calculations" sheetId="5" r:id="rId3"/>
  </sheets>
  <definedNames>
    <definedName name="solver_typ" localSheetId="1" hidden="1">2</definedName>
    <definedName name="solver_ver" localSheetId="1" hidden="1">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5" l="1"/>
  <c r="B60" i="5"/>
  <c r="C59" i="5"/>
  <c r="B59" i="5"/>
  <c r="F56" i="5"/>
  <c r="B51" i="5"/>
  <c r="D2" i="5"/>
  <c r="C51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F51" i="5"/>
  <c r="F52" i="5"/>
  <c r="F53" i="5"/>
  <c r="B52" i="5"/>
  <c r="C52" i="5"/>
  <c r="F54" i="5"/>
  <c r="F55" i="3"/>
  <c r="B51" i="3"/>
  <c r="D2" i="3"/>
  <c r="C51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F51" i="3"/>
  <c r="F52" i="3"/>
  <c r="F53" i="3"/>
</calcChain>
</file>

<file path=xl/sharedStrings.xml><?xml version="1.0" encoding="utf-8"?>
<sst xmlns="http://schemas.openxmlformats.org/spreadsheetml/2006/main" count="134" uniqueCount="78">
  <si>
    <t>School</t>
  </si>
  <si>
    <t>Type</t>
  </si>
  <si>
    <t>Top 10% HS</t>
  </si>
  <si>
    <t>Amherst</t>
  </si>
  <si>
    <t>Lib Arts</t>
  </si>
  <si>
    <t>Swarthnore</t>
  </si>
  <si>
    <t>Williams</t>
  </si>
  <si>
    <t>Bowdoin</t>
  </si>
  <si>
    <t>Wellesley</t>
  </si>
  <si>
    <t>Pomona</t>
  </si>
  <si>
    <t>Wesleyan (CT)</t>
  </si>
  <si>
    <t>Middlebury</t>
  </si>
  <si>
    <t>Smith</t>
  </si>
  <si>
    <t>Davisdson</t>
  </si>
  <si>
    <t>Vassar</t>
  </si>
  <si>
    <t>Carleton</t>
  </si>
  <si>
    <t>Claremont McKenna</t>
  </si>
  <si>
    <t>Oberlin</t>
  </si>
  <si>
    <t>Washinton and Lee</t>
  </si>
  <si>
    <t>Grinnell</t>
  </si>
  <si>
    <t>Mount Holyoke</t>
  </si>
  <si>
    <t>Colby</t>
  </si>
  <si>
    <t>Hamilton</t>
  </si>
  <si>
    <t>Bates</t>
  </si>
  <si>
    <t>Haverford</t>
  </si>
  <si>
    <t>Colgate</t>
  </si>
  <si>
    <t>Bryn Mawr</t>
  </si>
  <si>
    <t>Occidental</t>
  </si>
  <si>
    <t>Barnard</t>
  </si>
  <si>
    <t>Harvard</t>
  </si>
  <si>
    <t>Stanford</t>
  </si>
  <si>
    <t>Yale</t>
  </si>
  <si>
    <t>Princeton</t>
  </si>
  <si>
    <t>Cal Tech</t>
  </si>
  <si>
    <t>MIT</t>
  </si>
  <si>
    <t>Duke</t>
  </si>
  <si>
    <t>Cornell</t>
  </si>
  <si>
    <t>Columbia</t>
  </si>
  <si>
    <t>U of Chicago</t>
  </si>
  <si>
    <t>Brown</t>
  </si>
  <si>
    <t>U Pennsylvania</t>
  </si>
  <si>
    <t>Berkeley</t>
  </si>
  <si>
    <t>Johns Hopkins</t>
  </si>
  <si>
    <t>Rice</t>
  </si>
  <si>
    <t>UCLA</t>
  </si>
  <si>
    <t>U Va</t>
  </si>
  <si>
    <t>Georgetown</t>
  </si>
  <si>
    <t>UNC</t>
  </si>
  <si>
    <t>U Michigan</t>
  </si>
  <si>
    <t>Carnegie Mellon</t>
  </si>
  <si>
    <t>Northwestern</t>
  </si>
  <si>
    <t>Washington U (MO)</t>
  </si>
  <si>
    <t>U of Rochester</t>
  </si>
  <si>
    <t>University</t>
  </si>
  <si>
    <t>Median SAT</t>
  </si>
  <si>
    <t>Acceptance Rate</t>
  </si>
  <si>
    <t>Expenditures/Student</t>
  </si>
  <si>
    <t>Graduation %</t>
  </si>
  <si>
    <t xml:space="preserve"> Colleges and Universities</t>
  </si>
  <si>
    <t>Graduation % (X)</t>
  </si>
  <si>
    <t>Median SAT (Y)</t>
  </si>
  <si>
    <t>Mean</t>
  </si>
  <si>
    <t>X - Mean(X)</t>
  </si>
  <si>
    <t>Y - Mean(Y)</t>
  </si>
  <si>
    <t>(X - Mean(X))(Y-Mean(Y))</t>
  </si>
  <si>
    <t>Sum</t>
  </si>
  <si>
    <t>Covariance</t>
  </si>
  <si>
    <t>Count</t>
  </si>
  <si>
    <t>COVARIANCE.S</t>
  </si>
  <si>
    <t>CORREL Function</t>
  </si>
  <si>
    <t>Sample Covariance</t>
  </si>
  <si>
    <t>Sample Correlation</t>
  </si>
  <si>
    <t>Sample Standard Deviation</t>
  </si>
  <si>
    <t>Population Covariance</t>
  </si>
  <si>
    <t>Population Correlation</t>
  </si>
  <si>
    <t>Population Standard Deviation</t>
  </si>
  <si>
    <t>Assuming Population Data: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</si>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</sst>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164" fontId="0" fillId="0" borderId="0" xfId="1" applyNumberFormat="1" applyFont="1" applyFill="1" applyBorder="1"/>
    <xf numFmtId="9" fontId="0" fillId="0" borderId="0" xfId="2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165" fontId="0" fillId="0" borderId="0" xfId="0" applyNumberFormat="1" applyFill="1" applyBorder="1"/>
    <xf numFmtId="0" fontId="1" fillId="0" borderId="0" xfId="0" applyFont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1" xfId="0" applyFont="1" applyFill="1" applyBorder="1"/>
    <xf numFmtId="165" fontId="0" fillId="0" borderId="0" xfId="0" applyNumberFormat="1" applyFill="1" applyBorder="1" applyAlignment="1"/>
    <xf numFmtId="0" fontId="1" fillId="0" borderId="0" xfId="0" quotePrefix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/>
  </sheetViews>
  <sheetFormatPr baseColWidth="10" defaultColWidth="8.83203125" defaultRowHeight="12" x14ac:dyDescent="0"/>
  <cols>
    <col min="1" max="1" width="24.83203125" style="2" bestFit="1" customWidth="1"/>
    <col min="2" max="2" width="9" style="2" bestFit="1" customWidth="1"/>
    <col min="3" max="3" width="12" style="2" bestFit="1" customWidth="1"/>
    <col min="4" max="4" width="16.5" style="2" bestFit="1" customWidth="1"/>
    <col min="5" max="5" width="20.6640625" style="2" bestFit="1" customWidth="1"/>
    <col min="6" max="6" width="11.5" style="2" bestFit="1" customWidth="1"/>
    <col min="7" max="7" width="13.33203125" style="2" bestFit="1" customWidth="1"/>
    <col min="9" max="16384" width="8.83203125" style="2"/>
  </cols>
  <sheetData>
    <row r="1" spans="1:10">
      <c r="A1" s="1" t="s">
        <v>58</v>
      </c>
    </row>
    <row r="3" spans="1:10" ht="13" thickBot="1">
      <c r="A3" s="14" t="s">
        <v>0</v>
      </c>
      <c r="B3" s="14" t="s">
        <v>1</v>
      </c>
      <c r="C3" s="14" t="s">
        <v>54</v>
      </c>
      <c r="D3" s="14" t="s">
        <v>55</v>
      </c>
      <c r="E3" s="14" t="s">
        <v>56</v>
      </c>
      <c r="F3" s="14" t="s">
        <v>2</v>
      </c>
      <c r="G3" s="14" t="s">
        <v>57</v>
      </c>
    </row>
    <row r="4" spans="1:10" ht="13" thickTop="1">
      <c r="A4" s="2" t="s">
        <v>3</v>
      </c>
      <c r="B4" s="2" t="s">
        <v>4</v>
      </c>
      <c r="C4" s="2">
        <v>1315</v>
      </c>
      <c r="D4" s="6">
        <v>0.22</v>
      </c>
      <c r="E4" s="5">
        <v>26636</v>
      </c>
      <c r="F4" s="2">
        <v>85</v>
      </c>
      <c r="G4" s="2">
        <v>93</v>
      </c>
      <c r="J4" s="7"/>
    </row>
    <row r="5" spans="1:10">
      <c r="A5" s="2" t="s">
        <v>28</v>
      </c>
      <c r="B5" s="2" t="s">
        <v>4</v>
      </c>
      <c r="C5" s="2">
        <v>1220</v>
      </c>
      <c r="D5" s="6">
        <v>0.53</v>
      </c>
      <c r="E5" s="5">
        <v>17653</v>
      </c>
      <c r="F5" s="2">
        <v>69</v>
      </c>
      <c r="G5" s="2">
        <v>80</v>
      </c>
      <c r="J5" s="7"/>
    </row>
    <row r="6" spans="1:10">
      <c r="A6" s="2" t="s">
        <v>23</v>
      </c>
      <c r="B6" s="2" t="s">
        <v>4</v>
      </c>
      <c r="C6" s="2">
        <v>1240</v>
      </c>
      <c r="D6" s="6">
        <v>0.36</v>
      </c>
      <c r="E6" s="5">
        <v>17554</v>
      </c>
      <c r="F6" s="2">
        <v>58</v>
      </c>
      <c r="G6" s="2">
        <v>88</v>
      </c>
      <c r="J6" s="7"/>
    </row>
    <row r="7" spans="1:10">
      <c r="A7" s="2" t="s">
        <v>41</v>
      </c>
      <c r="B7" s="2" t="s">
        <v>53</v>
      </c>
      <c r="C7" s="2">
        <v>1176</v>
      </c>
      <c r="D7" s="6">
        <v>0.37</v>
      </c>
      <c r="E7" s="5">
        <v>23665</v>
      </c>
      <c r="F7" s="2">
        <v>95</v>
      </c>
      <c r="G7" s="2">
        <v>68</v>
      </c>
      <c r="J7" s="7"/>
    </row>
    <row r="8" spans="1:10">
      <c r="A8" s="2" t="s">
        <v>7</v>
      </c>
      <c r="B8" s="2" t="s">
        <v>4</v>
      </c>
      <c r="C8" s="2">
        <v>1300</v>
      </c>
      <c r="D8" s="6">
        <v>0.24</v>
      </c>
      <c r="E8" s="5">
        <v>25703</v>
      </c>
      <c r="F8" s="2">
        <v>78</v>
      </c>
      <c r="G8" s="2">
        <v>90</v>
      </c>
    </row>
    <row r="9" spans="1:10">
      <c r="A9" s="2" t="s">
        <v>39</v>
      </c>
      <c r="B9" s="2" t="s">
        <v>53</v>
      </c>
      <c r="C9" s="2">
        <v>1281</v>
      </c>
      <c r="D9" s="6">
        <v>0.24</v>
      </c>
      <c r="E9" s="5">
        <v>24201</v>
      </c>
      <c r="F9" s="2">
        <v>80</v>
      </c>
      <c r="G9" s="2">
        <v>90</v>
      </c>
    </row>
    <row r="10" spans="1:10">
      <c r="A10" s="2" t="s">
        <v>26</v>
      </c>
      <c r="B10" s="2" t="s">
        <v>4</v>
      </c>
      <c r="C10" s="2">
        <v>1255</v>
      </c>
      <c r="D10" s="6">
        <v>0.56000000000000005</v>
      </c>
      <c r="E10" s="5">
        <v>18847</v>
      </c>
      <c r="F10" s="2">
        <v>70</v>
      </c>
      <c r="G10" s="2">
        <v>84</v>
      </c>
      <c r="J10" s="8"/>
    </row>
    <row r="11" spans="1:10">
      <c r="A11" s="2" t="s">
        <v>33</v>
      </c>
      <c r="B11" s="2" t="s">
        <v>53</v>
      </c>
      <c r="C11" s="2">
        <v>1400</v>
      </c>
      <c r="D11" s="6">
        <v>0.31</v>
      </c>
      <c r="E11" s="5">
        <v>102262</v>
      </c>
      <c r="F11" s="2">
        <v>98</v>
      </c>
      <c r="G11" s="2">
        <v>75</v>
      </c>
      <c r="J11" s="7"/>
    </row>
    <row r="12" spans="1:10">
      <c r="A12" s="2" t="s">
        <v>15</v>
      </c>
      <c r="B12" s="2" t="s">
        <v>4</v>
      </c>
      <c r="C12" s="2">
        <v>1300</v>
      </c>
      <c r="D12" s="6">
        <v>0.4</v>
      </c>
      <c r="E12" s="5">
        <v>15904</v>
      </c>
      <c r="F12" s="2">
        <v>75</v>
      </c>
      <c r="G12" s="2">
        <v>80</v>
      </c>
    </row>
    <row r="13" spans="1:10">
      <c r="A13" s="2" t="s">
        <v>49</v>
      </c>
      <c r="B13" s="2" t="s">
        <v>53</v>
      </c>
      <c r="C13" s="2">
        <v>1225</v>
      </c>
      <c r="D13" s="6">
        <v>0.64</v>
      </c>
      <c r="E13" s="5">
        <v>33607</v>
      </c>
      <c r="F13" s="2">
        <v>52</v>
      </c>
      <c r="G13" s="2">
        <v>77</v>
      </c>
    </row>
    <row r="14" spans="1:10">
      <c r="A14" s="2" t="s">
        <v>16</v>
      </c>
      <c r="B14" s="2" t="s">
        <v>4</v>
      </c>
      <c r="C14" s="2">
        <v>1260</v>
      </c>
      <c r="D14" s="6">
        <v>0.36</v>
      </c>
      <c r="E14" s="5">
        <v>20377</v>
      </c>
      <c r="F14" s="2">
        <v>68</v>
      </c>
      <c r="G14" s="2">
        <v>74</v>
      </c>
    </row>
    <row r="15" spans="1:10">
      <c r="A15" s="2" t="s">
        <v>21</v>
      </c>
      <c r="B15" s="2" t="s">
        <v>4</v>
      </c>
      <c r="C15" s="2">
        <v>1200</v>
      </c>
      <c r="D15" s="6">
        <v>0.46</v>
      </c>
      <c r="E15" s="5">
        <v>18872</v>
      </c>
      <c r="F15" s="2">
        <v>52</v>
      </c>
      <c r="G15" s="2">
        <v>84</v>
      </c>
    </row>
    <row r="16" spans="1:10">
      <c r="A16" s="2" t="s">
        <v>25</v>
      </c>
      <c r="B16" s="2" t="s">
        <v>4</v>
      </c>
      <c r="C16" s="2">
        <v>1258</v>
      </c>
      <c r="D16" s="6">
        <v>0.38</v>
      </c>
      <c r="E16" s="5">
        <v>17520</v>
      </c>
      <c r="F16" s="2">
        <v>61</v>
      </c>
      <c r="G16" s="2">
        <v>85</v>
      </c>
    </row>
    <row r="17" spans="1:7">
      <c r="A17" s="2" t="s">
        <v>37</v>
      </c>
      <c r="B17" s="2" t="s">
        <v>53</v>
      </c>
      <c r="C17" s="2">
        <v>1268</v>
      </c>
      <c r="D17" s="6">
        <v>0.28999999999999998</v>
      </c>
      <c r="E17" s="5">
        <v>45879</v>
      </c>
      <c r="F17" s="2">
        <v>78</v>
      </c>
      <c r="G17" s="2">
        <v>90</v>
      </c>
    </row>
    <row r="18" spans="1:7">
      <c r="A18" s="2" t="s">
        <v>36</v>
      </c>
      <c r="B18" s="2" t="s">
        <v>53</v>
      </c>
      <c r="C18" s="2">
        <v>1280</v>
      </c>
      <c r="D18" s="6">
        <v>0.3</v>
      </c>
      <c r="E18" s="5">
        <v>37137</v>
      </c>
      <c r="F18" s="2">
        <v>85</v>
      </c>
      <c r="G18" s="2">
        <v>83</v>
      </c>
    </row>
    <row r="19" spans="1:7">
      <c r="A19" s="2" t="s">
        <v>13</v>
      </c>
      <c r="B19" s="2" t="s">
        <v>4</v>
      </c>
      <c r="C19" s="2">
        <v>1230</v>
      </c>
      <c r="D19" s="6">
        <v>0.36</v>
      </c>
      <c r="E19" s="5">
        <v>17721</v>
      </c>
      <c r="F19" s="2">
        <v>77</v>
      </c>
      <c r="G19" s="2">
        <v>89</v>
      </c>
    </row>
    <row r="20" spans="1:7">
      <c r="A20" s="2" t="s">
        <v>35</v>
      </c>
      <c r="B20" s="2" t="s">
        <v>53</v>
      </c>
      <c r="C20" s="2">
        <v>1310</v>
      </c>
      <c r="D20" s="6">
        <v>0.25</v>
      </c>
      <c r="E20" s="5">
        <v>39504</v>
      </c>
      <c r="F20" s="2">
        <v>91</v>
      </c>
      <c r="G20" s="2">
        <v>91</v>
      </c>
    </row>
    <row r="21" spans="1:7">
      <c r="A21" s="2" t="s">
        <v>46</v>
      </c>
      <c r="B21" s="2" t="s">
        <v>53</v>
      </c>
      <c r="C21" s="2">
        <v>1278</v>
      </c>
      <c r="D21" s="6">
        <v>0.24</v>
      </c>
      <c r="E21" s="5">
        <v>23115</v>
      </c>
      <c r="F21" s="2">
        <v>79</v>
      </c>
      <c r="G21" s="2">
        <v>89</v>
      </c>
    </row>
    <row r="22" spans="1:7">
      <c r="A22" s="2" t="s">
        <v>19</v>
      </c>
      <c r="B22" s="2" t="s">
        <v>4</v>
      </c>
      <c r="C22" s="2">
        <v>1244</v>
      </c>
      <c r="D22" s="6">
        <v>0.67</v>
      </c>
      <c r="E22" s="5">
        <v>22301</v>
      </c>
      <c r="F22" s="2">
        <v>65</v>
      </c>
      <c r="G22" s="2">
        <v>73</v>
      </c>
    </row>
    <row r="23" spans="1:7">
      <c r="A23" s="2" t="s">
        <v>22</v>
      </c>
      <c r="B23" s="2" t="s">
        <v>4</v>
      </c>
      <c r="C23" s="2">
        <v>1215</v>
      </c>
      <c r="D23" s="6">
        <v>0.38</v>
      </c>
      <c r="E23" s="5">
        <v>20722</v>
      </c>
      <c r="F23" s="2">
        <v>51</v>
      </c>
      <c r="G23" s="2">
        <v>85</v>
      </c>
    </row>
    <row r="24" spans="1:7">
      <c r="A24" s="2" t="s">
        <v>29</v>
      </c>
      <c r="B24" s="2" t="s">
        <v>53</v>
      </c>
      <c r="C24" s="2">
        <v>1370</v>
      </c>
      <c r="D24" s="6">
        <v>0.18</v>
      </c>
      <c r="E24" s="5">
        <v>46918</v>
      </c>
      <c r="F24" s="2">
        <v>90</v>
      </c>
      <c r="G24" s="2">
        <v>90</v>
      </c>
    </row>
    <row r="25" spans="1:7">
      <c r="A25" s="2" t="s">
        <v>24</v>
      </c>
      <c r="B25" s="2" t="s">
        <v>4</v>
      </c>
      <c r="C25" s="2">
        <v>1285</v>
      </c>
      <c r="D25" s="6">
        <v>0.35</v>
      </c>
      <c r="E25" s="5">
        <v>19418</v>
      </c>
      <c r="F25" s="2">
        <v>71</v>
      </c>
      <c r="G25" s="2">
        <v>87</v>
      </c>
    </row>
    <row r="26" spans="1:7">
      <c r="A26" s="2" t="s">
        <v>42</v>
      </c>
      <c r="B26" s="2" t="s">
        <v>53</v>
      </c>
      <c r="C26" s="2">
        <v>1290</v>
      </c>
      <c r="D26" s="6">
        <v>0.48</v>
      </c>
      <c r="E26" s="5">
        <v>45460</v>
      </c>
      <c r="F26" s="2">
        <v>69</v>
      </c>
      <c r="G26" s="2">
        <v>86</v>
      </c>
    </row>
    <row r="27" spans="1:7">
      <c r="A27" s="2" t="s">
        <v>11</v>
      </c>
      <c r="B27" s="2" t="s">
        <v>4</v>
      </c>
      <c r="C27" s="2">
        <v>1255</v>
      </c>
      <c r="D27" s="6">
        <v>0.25</v>
      </c>
      <c r="E27" s="5">
        <v>24718</v>
      </c>
      <c r="F27" s="2">
        <v>65</v>
      </c>
      <c r="G27" s="2">
        <v>92</v>
      </c>
    </row>
    <row r="28" spans="1:7">
      <c r="A28" s="2" t="s">
        <v>34</v>
      </c>
      <c r="B28" s="2" t="s">
        <v>53</v>
      </c>
      <c r="C28" s="2">
        <v>1357</v>
      </c>
      <c r="D28" s="6">
        <v>0.3</v>
      </c>
      <c r="E28" s="5">
        <v>56766</v>
      </c>
      <c r="F28" s="2">
        <v>95</v>
      </c>
      <c r="G28" s="2">
        <v>86</v>
      </c>
    </row>
    <row r="29" spans="1:7">
      <c r="A29" s="2" t="s">
        <v>20</v>
      </c>
      <c r="B29" s="2" t="s">
        <v>4</v>
      </c>
      <c r="C29" s="2">
        <v>1200</v>
      </c>
      <c r="D29" s="6">
        <v>0.61</v>
      </c>
      <c r="E29" s="5">
        <v>23358</v>
      </c>
      <c r="F29" s="2">
        <v>47</v>
      </c>
      <c r="G29" s="2">
        <v>83</v>
      </c>
    </row>
    <row r="30" spans="1:7">
      <c r="A30" s="2" t="s">
        <v>50</v>
      </c>
      <c r="B30" s="2" t="s">
        <v>53</v>
      </c>
      <c r="C30" s="2">
        <v>1230</v>
      </c>
      <c r="D30" s="6">
        <v>0.47</v>
      </c>
      <c r="E30" s="5">
        <v>28851</v>
      </c>
      <c r="F30" s="2">
        <v>77</v>
      </c>
      <c r="G30" s="2">
        <v>82</v>
      </c>
    </row>
    <row r="31" spans="1:7">
      <c r="A31" s="2" t="s">
        <v>17</v>
      </c>
      <c r="B31" s="2" t="s">
        <v>4</v>
      </c>
      <c r="C31" s="2">
        <v>1247</v>
      </c>
      <c r="D31" s="6">
        <v>0.54</v>
      </c>
      <c r="E31" s="5">
        <v>23591</v>
      </c>
      <c r="F31" s="2">
        <v>64</v>
      </c>
      <c r="G31" s="2">
        <v>77</v>
      </c>
    </row>
    <row r="32" spans="1:7">
      <c r="A32" s="2" t="s">
        <v>27</v>
      </c>
      <c r="B32" s="2" t="s">
        <v>4</v>
      </c>
      <c r="C32" s="2">
        <v>1170</v>
      </c>
      <c r="D32" s="6">
        <v>0.49</v>
      </c>
      <c r="E32" s="5">
        <v>20192</v>
      </c>
      <c r="F32" s="2">
        <v>54</v>
      </c>
      <c r="G32" s="2">
        <v>72</v>
      </c>
    </row>
    <row r="33" spans="1:7">
      <c r="A33" s="2" t="s">
        <v>9</v>
      </c>
      <c r="B33" s="2" t="s">
        <v>4</v>
      </c>
      <c r="C33" s="2">
        <v>1320</v>
      </c>
      <c r="D33" s="6">
        <v>0.33</v>
      </c>
      <c r="E33" s="5">
        <v>26668</v>
      </c>
      <c r="F33" s="2">
        <v>79</v>
      </c>
      <c r="G33" s="2">
        <v>80</v>
      </c>
    </row>
    <row r="34" spans="1:7">
      <c r="A34" s="2" t="s">
        <v>32</v>
      </c>
      <c r="B34" s="2" t="s">
        <v>53</v>
      </c>
      <c r="C34" s="2">
        <v>1340</v>
      </c>
      <c r="D34" s="6">
        <v>0.17</v>
      </c>
      <c r="E34" s="5">
        <v>48123</v>
      </c>
      <c r="F34" s="2">
        <v>89</v>
      </c>
      <c r="G34" s="2">
        <v>93</v>
      </c>
    </row>
    <row r="35" spans="1:7">
      <c r="A35" s="2" t="s">
        <v>43</v>
      </c>
      <c r="B35" s="2" t="s">
        <v>53</v>
      </c>
      <c r="C35" s="2">
        <v>1327</v>
      </c>
      <c r="D35" s="6">
        <v>0.24</v>
      </c>
      <c r="E35" s="5">
        <v>26730</v>
      </c>
      <c r="F35" s="2">
        <v>85</v>
      </c>
      <c r="G35" s="2">
        <v>88</v>
      </c>
    </row>
    <row r="36" spans="1:7">
      <c r="A36" s="2" t="s">
        <v>12</v>
      </c>
      <c r="B36" s="2" t="s">
        <v>4</v>
      </c>
      <c r="C36" s="2">
        <v>1195</v>
      </c>
      <c r="D36" s="6">
        <v>0.56999999999999995</v>
      </c>
      <c r="E36" s="5">
        <v>25271</v>
      </c>
      <c r="F36" s="2">
        <v>65</v>
      </c>
      <c r="G36" s="2">
        <v>87</v>
      </c>
    </row>
    <row r="37" spans="1:7">
      <c r="A37" s="2" t="s">
        <v>30</v>
      </c>
      <c r="B37" s="2" t="s">
        <v>53</v>
      </c>
      <c r="C37" s="2">
        <v>1370</v>
      </c>
      <c r="D37" s="6">
        <v>0.18</v>
      </c>
      <c r="E37" s="5">
        <v>61921</v>
      </c>
      <c r="F37" s="2">
        <v>92</v>
      </c>
      <c r="G37" s="2">
        <v>88</v>
      </c>
    </row>
    <row r="38" spans="1:7">
      <c r="A38" s="2" t="s">
        <v>5</v>
      </c>
      <c r="B38" s="2" t="s">
        <v>4</v>
      </c>
      <c r="C38" s="2">
        <v>1310</v>
      </c>
      <c r="D38" s="6">
        <v>0.24</v>
      </c>
      <c r="E38" s="5">
        <v>27487</v>
      </c>
      <c r="F38" s="2">
        <v>78</v>
      </c>
      <c r="G38" s="2">
        <v>88</v>
      </c>
    </row>
    <row r="39" spans="1:7">
      <c r="A39" s="2" t="s">
        <v>48</v>
      </c>
      <c r="B39" s="2" t="s">
        <v>53</v>
      </c>
      <c r="C39" s="2">
        <v>1195</v>
      </c>
      <c r="D39" s="6">
        <v>0.6</v>
      </c>
      <c r="E39" s="5">
        <v>21853</v>
      </c>
      <c r="F39" s="2">
        <v>71</v>
      </c>
      <c r="G39" s="2">
        <v>77</v>
      </c>
    </row>
    <row r="40" spans="1:7">
      <c r="A40" s="2" t="s">
        <v>38</v>
      </c>
      <c r="B40" s="2" t="s">
        <v>53</v>
      </c>
      <c r="C40" s="2">
        <v>1300</v>
      </c>
      <c r="D40" s="6">
        <v>0.45</v>
      </c>
      <c r="E40" s="5">
        <v>38937</v>
      </c>
      <c r="F40" s="2">
        <v>74</v>
      </c>
      <c r="G40" s="2">
        <v>73</v>
      </c>
    </row>
    <row r="41" spans="1:7">
      <c r="A41" s="2" t="s">
        <v>52</v>
      </c>
      <c r="B41" s="2" t="s">
        <v>53</v>
      </c>
      <c r="C41" s="2">
        <v>1155</v>
      </c>
      <c r="D41" s="6">
        <v>0.56000000000000005</v>
      </c>
      <c r="E41" s="5">
        <v>38597</v>
      </c>
      <c r="F41" s="2">
        <v>52</v>
      </c>
      <c r="G41" s="2">
        <v>73</v>
      </c>
    </row>
    <row r="42" spans="1:7">
      <c r="A42" s="2" t="s">
        <v>40</v>
      </c>
      <c r="B42" s="2" t="s">
        <v>53</v>
      </c>
      <c r="C42" s="2">
        <v>1280</v>
      </c>
      <c r="D42" s="6">
        <v>0.41</v>
      </c>
      <c r="E42" s="5">
        <v>30882</v>
      </c>
      <c r="F42" s="2">
        <v>87</v>
      </c>
      <c r="G42" s="2">
        <v>86</v>
      </c>
    </row>
    <row r="43" spans="1:7">
      <c r="A43" s="2" t="s">
        <v>45</v>
      </c>
      <c r="B43" s="2" t="s">
        <v>53</v>
      </c>
      <c r="C43" s="2">
        <v>1218</v>
      </c>
      <c r="D43" s="6">
        <v>0.37</v>
      </c>
      <c r="E43" s="5">
        <v>19365</v>
      </c>
      <c r="F43" s="2">
        <v>77</v>
      </c>
      <c r="G43" s="2">
        <v>88</v>
      </c>
    </row>
    <row r="44" spans="1:7">
      <c r="A44" s="2" t="s">
        <v>44</v>
      </c>
      <c r="B44" s="2" t="s">
        <v>53</v>
      </c>
      <c r="C44" s="2">
        <v>1142</v>
      </c>
      <c r="D44" s="6">
        <v>0.43</v>
      </c>
      <c r="E44" s="5">
        <v>26859</v>
      </c>
      <c r="F44" s="2">
        <v>96</v>
      </c>
      <c r="G44" s="2">
        <v>61</v>
      </c>
    </row>
    <row r="45" spans="1:7">
      <c r="A45" s="2" t="s">
        <v>47</v>
      </c>
      <c r="B45" s="2" t="s">
        <v>53</v>
      </c>
      <c r="C45" s="2">
        <v>1109</v>
      </c>
      <c r="D45" s="6">
        <v>0.32</v>
      </c>
      <c r="E45" s="5">
        <v>19684</v>
      </c>
      <c r="F45" s="2">
        <v>82</v>
      </c>
      <c r="G45" s="2">
        <v>73</v>
      </c>
    </row>
    <row r="46" spans="1:7">
      <c r="A46" s="2" t="s">
        <v>14</v>
      </c>
      <c r="B46" s="2" t="s">
        <v>4</v>
      </c>
      <c r="C46" s="2">
        <v>1287</v>
      </c>
      <c r="D46" s="6">
        <v>0.43</v>
      </c>
      <c r="E46" s="5">
        <v>20179</v>
      </c>
      <c r="F46" s="2">
        <v>53</v>
      </c>
      <c r="G46" s="2">
        <v>84</v>
      </c>
    </row>
    <row r="47" spans="1:7">
      <c r="A47" s="2" t="s">
        <v>51</v>
      </c>
      <c r="B47" s="2" t="s">
        <v>53</v>
      </c>
      <c r="C47" s="2">
        <v>1225</v>
      </c>
      <c r="D47" s="6">
        <v>0.54</v>
      </c>
      <c r="E47" s="5">
        <v>39883</v>
      </c>
      <c r="F47" s="2">
        <v>71</v>
      </c>
      <c r="G47" s="2">
        <v>76</v>
      </c>
    </row>
    <row r="48" spans="1:7">
      <c r="A48" s="2" t="s">
        <v>18</v>
      </c>
      <c r="B48" s="2" t="s">
        <v>4</v>
      </c>
      <c r="C48" s="2">
        <v>1234</v>
      </c>
      <c r="D48" s="6">
        <v>0.28999999999999998</v>
      </c>
      <c r="E48" s="5">
        <v>17998</v>
      </c>
      <c r="F48" s="2">
        <v>61</v>
      </c>
      <c r="G48" s="2">
        <v>78</v>
      </c>
    </row>
    <row r="49" spans="1:7">
      <c r="A49" s="2" t="s">
        <v>8</v>
      </c>
      <c r="B49" s="2" t="s">
        <v>4</v>
      </c>
      <c r="C49" s="2">
        <v>1250</v>
      </c>
      <c r="D49" s="6">
        <v>0.49</v>
      </c>
      <c r="E49" s="5">
        <v>27879</v>
      </c>
      <c r="F49" s="2">
        <v>76</v>
      </c>
      <c r="G49" s="2">
        <v>86</v>
      </c>
    </row>
    <row r="50" spans="1:7">
      <c r="A50" s="2" t="s">
        <v>10</v>
      </c>
      <c r="B50" s="2" t="s">
        <v>4</v>
      </c>
      <c r="C50" s="2">
        <v>1290</v>
      </c>
      <c r="D50" s="6">
        <v>0.35</v>
      </c>
      <c r="E50" s="5">
        <v>19948</v>
      </c>
      <c r="F50" s="2">
        <v>73</v>
      </c>
      <c r="G50" s="2">
        <v>91</v>
      </c>
    </row>
    <row r="51" spans="1:7">
      <c r="A51" s="2" t="s">
        <v>6</v>
      </c>
      <c r="B51" s="2" t="s">
        <v>4</v>
      </c>
      <c r="C51" s="2">
        <v>1336</v>
      </c>
      <c r="D51" s="6">
        <v>0.28000000000000003</v>
      </c>
      <c r="E51" s="5">
        <v>23772</v>
      </c>
      <c r="F51" s="2">
        <v>86</v>
      </c>
      <c r="G51" s="2">
        <v>93</v>
      </c>
    </row>
    <row r="52" spans="1:7">
      <c r="A52" s="2" t="s">
        <v>31</v>
      </c>
      <c r="B52" s="2" t="s">
        <v>53</v>
      </c>
      <c r="C52" s="2">
        <v>1350</v>
      </c>
      <c r="D52" s="6">
        <v>0.19</v>
      </c>
      <c r="E52" s="5">
        <v>52468</v>
      </c>
      <c r="F52" s="2">
        <v>90</v>
      </c>
      <c r="G52" s="2">
        <v>93</v>
      </c>
    </row>
    <row r="55" spans="1:7" ht="12" customHeight="1">
      <c r="A55" s="3"/>
      <c r="B55" s="4"/>
      <c r="C55" s="4"/>
      <c r="D55" s="4"/>
      <c r="F55" s="4"/>
      <c r="G55" s="4"/>
    </row>
    <row r="57" spans="1:7">
      <c r="A57" s="1"/>
    </row>
    <row r="59" spans="1:7">
      <c r="A59" s="1"/>
    </row>
    <row r="61" spans="1:7">
      <c r="A61" s="1"/>
    </row>
    <row r="63" spans="1:7">
      <c r="A63" s="1"/>
    </row>
    <row r="65" spans="1:1">
      <c r="A65" s="1"/>
    </row>
  </sheetData>
  <sortState ref="A5:G53">
    <sortCondition ref="A5:A53"/>
  </sortState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/>
  </sheetViews>
  <sheetFormatPr baseColWidth="10" defaultColWidth="8.83203125" defaultRowHeight="12" x14ac:dyDescent="0"/>
  <cols>
    <col min="1" max="1" width="21.6640625" customWidth="1"/>
    <col min="2" max="2" width="16.33203125" style="2" bestFit="1" customWidth="1"/>
    <col min="3" max="3" width="15" style="2" bestFit="1" customWidth="1"/>
    <col min="4" max="4" width="11.5" bestFit="1" customWidth="1"/>
    <col min="5" max="5" width="15.1640625" bestFit="1" customWidth="1"/>
    <col min="6" max="6" width="23.1640625" bestFit="1" customWidth="1"/>
  </cols>
  <sheetData>
    <row r="1" spans="1:6">
      <c r="A1" s="10" t="s">
        <v>66</v>
      </c>
      <c r="B1" s="1" t="s">
        <v>59</v>
      </c>
      <c r="C1" s="1" t="s">
        <v>60</v>
      </c>
      <c r="D1" s="13" t="s">
        <v>62</v>
      </c>
      <c r="E1" s="13" t="s">
        <v>63</v>
      </c>
      <c r="F1" s="13" t="s">
        <v>64</v>
      </c>
    </row>
    <row r="2" spans="1:6">
      <c r="B2" s="2">
        <v>93</v>
      </c>
      <c r="C2" s="2">
        <v>1315</v>
      </c>
      <c r="D2" s="11">
        <f>B2-$B$51</f>
        <v>9.7551020408163254</v>
      </c>
      <c r="E2" s="11">
        <f>C2-$C$51</f>
        <v>51.897959183673493</v>
      </c>
      <c r="F2">
        <f>D2*E2</f>
        <v>506.26988754685567</v>
      </c>
    </row>
    <row r="3" spans="1:6">
      <c r="B3" s="2">
        <v>80</v>
      </c>
      <c r="C3" s="2">
        <v>1220</v>
      </c>
      <c r="D3" s="11">
        <f t="shared" ref="D3:D50" si="0">B3-$B$51</f>
        <v>-3.2448979591836746</v>
      </c>
      <c r="E3" s="11">
        <f t="shared" ref="E3:E50" si="1">C3-$C$51</f>
        <v>-43.102040816326507</v>
      </c>
      <c r="F3">
        <f t="shared" ref="F3:F50" si="2">D3*E3</f>
        <v>139.86172428154933</v>
      </c>
    </row>
    <row r="4" spans="1:6">
      <c r="B4" s="2">
        <v>88</v>
      </c>
      <c r="C4" s="2">
        <v>1240</v>
      </c>
      <c r="D4" s="11">
        <f t="shared" si="0"/>
        <v>4.7551020408163254</v>
      </c>
      <c r="E4" s="11">
        <f t="shared" si="1"/>
        <v>-23.102040816326507</v>
      </c>
      <c r="F4">
        <f t="shared" si="2"/>
        <v>-109.85256143273622</v>
      </c>
    </row>
    <row r="5" spans="1:6">
      <c r="B5" s="2">
        <v>68</v>
      </c>
      <c r="C5" s="2">
        <v>1176</v>
      </c>
      <c r="D5" s="11">
        <f t="shared" si="0"/>
        <v>-15.244897959183675</v>
      </c>
      <c r="E5" s="11">
        <f t="shared" si="1"/>
        <v>-87.102040816326507</v>
      </c>
      <c r="F5">
        <f t="shared" si="2"/>
        <v>1327.8617242815492</v>
      </c>
    </row>
    <row r="6" spans="1:6">
      <c r="B6" s="2">
        <v>90</v>
      </c>
      <c r="C6" s="2">
        <v>1300</v>
      </c>
      <c r="D6" s="11">
        <f t="shared" si="0"/>
        <v>6.7551020408163254</v>
      </c>
      <c r="E6" s="11">
        <f t="shared" si="1"/>
        <v>36.897959183673493</v>
      </c>
      <c r="F6">
        <f t="shared" si="2"/>
        <v>249.24947938359028</v>
      </c>
    </row>
    <row r="7" spans="1:6">
      <c r="B7" s="2">
        <v>90</v>
      </c>
      <c r="C7" s="2">
        <v>1281</v>
      </c>
      <c r="D7" s="11">
        <f t="shared" si="0"/>
        <v>6.7551020408163254</v>
      </c>
      <c r="E7" s="11">
        <f t="shared" si="1"/>
        <v>17.897959183673493</v>
      </c>
      <c r="F7">
        <f t="shared" si="2"/>
        <v>120.9025406080801</v>
      </c>
    </row>
    <row r="8" spans="1:6">
      <c r="B8" s="2">
        <v>84</v>
      </c>
      <c r="C8" s="2">
        <v>1255</v>
      </c>
      <c r="D8" s="11">
        <f t="shared" si="0"/>
        <v>0.75510204081632537</v>
      </c>
      <c r="E8" s="11">
        <f t="shared" si="1"/>
        <v>-8.1020408163265074</v>
      </c>
      <c r="F8">
        <f t="shared" si="2"/>
        <v>-6.1178675551853123</v>
      </c>
    </row>
    <row r="9" spans="1:6">
      <c r="B9" s="2">
        <v>75</v>
      </c>
      <c r="C9" s="2">
        <v>1400</v>
      </c>
      <c r="D9" s="11">
        <f t="shared" si="0"/>
        <v>-8.2448979591836746</v>
      </c>
      <c r="E9" s="11">
        <f t="shared" si="1"/>
        <v>136.89795918367349</v>
      </c>
      <c r="F9">
        <f t="shared" si="2"/>
        <v>-1128.7097042898795</v>
      </c>
    </row>
    <row r="10" spans="1:6">
      <c r="B10" s="2">
        <v>80</v>
      </c>
      <c r="C10" s="2">
        <v>1300</v>
      </c>
      <c r="D10" s="11">
        <f t="shared" si="0"/>
        <v>-3.2448979591836746</v>
      </c>
      <c r="E10" s="11">
        <f t="shared" si="1"/>
        <v>36.897959183673493</v>
      </c>
      <c r="F10">
        <f t="shared" si="2"/>
        <v>-119.73011245314464</v>
      </c>
    </row>
    <row r="11" spans="1:6">
      <c r="B11" s="2">
        <v>77</v>
      </c>
      <c r="C11" s="2">
        <v>1225</v>
      </c>
      <c r="D11" s="11">
        <f t="shared" si="0"/>
        <v>-6.2448979591836746</v>
      </c>
      <c r="E11" s="11">
        <f t="shared" si="1"/>
        <v>-38.102040816326507</v>
      </c>
      <c r="F11">
        <f t="shared" si="2"/>
        <v>237.94335693461048</v>
      </c>
    </row>
    <row r="12" spans="1:6">
      <c r="B12" s="2">
        <v>74</v>
      </c>
      <c r="C12" s="2">
        <v>1260</v>
      </c>
      <c r="D12" s="11">
        <f t="shared" si="0"/>
        <v>-9.2448979591836746</v>
      </c>
      <c r="E12" s="11">
        <f t="shared" si="1"/>
        <v>-3.1020408163265074</v>
      </c>
      <c r="F12">
        <f t="shared" si="2"/>
        <v>28.678050812161388</v>
      </c>
    </row>
    <row r="13" spans="1:6">
      <c r="B13" s="2">
        <v>84</v>
      </c>
      <c r="C13" s="2">
        <v>1200</v>
      </c>
      <c r="D13" s="11">
        <f t="shared" si="0"/>
        <v>0.75510204081632537</v>
      </c>
      <c r="E13" s="11">
        <f t="shared" si="1"/>
        <v>-63.102040816326507</v>
      </c>
      <c r="F13">
        <f t="shared" si="2"/>
        <v>-47.648479800083209</v>
      </c>
    </row>
    <row r="14" spans="1:6">
      <c r="B14" s="2">
        <v>85</v>
      </c>
      <c r="C14" s="2">
        <v>1258</v>
      </c>
      <c r="D14" s="11">
        <f t="shared" si="0"/>
        <v>1.7551020408163254</v>
      </c>
      <c r="E14" s="11">
        <f t="shared" si="1"/>
        <v>-5.1020408163265074</v>
      </c>
      <c r="F14">
        <f t="shared" si="2"/>
        <v>-8.9546022490628445</v>
      </c>
    </row>
    <row r="15" spans="1:6">
      <c r="B15" s="2">
        <v>90</v>
      </c>
      <c r="C15" s="2">
        <v>1268</v>
      </c>
      <c r="D15" s="11">
        <f t="shared" si="0"/>
        <v>6.7551020408163254</v>
      </c>
      <c r="E15" s="11">
        <f t="shared" si="1"/>
        <v>4.8979591836734926</v>
      </c>
      <c r="F15">
        <f t="shared" si="2"/>
        <v>33.086214077467872</v>
      </c>
    </row>
    <row r="16" spans="1:6">
      <c r="B16" s="2">
        <v>83</v>
      </c>
      <c r="C16" s="2">
        <v>1280</v>
      </c>
      <c r="D16" s="11">
        <f t="shared" si="0"/>
        <v>-0.24489795918367463</v>
      </c>
      <c r="E16" s="11">
        <f t="shared" si="1"/>
        <v>16.897959183673493</v>
      </c>
      <c r="F16">
        <f t="shared" si="2"/>
        <v>-4.1382757184506707</v>
      </c>
    </row>
    <row r="17" spans="2:6">
      <c r="B17" s="2">
        <v>89</v>
      </c>
      <c r="C17" s="2">
        <v>1230</v>
      </c>
      <c r="D17" s="11">
        <f t="shared" si="0"/>
        <v>5.7551020408163254</v>
      </c>
      <c r="E17" s="11">
        <f t="shared" si="1"/>
        <v>-33.102040816326507</v>
      </c>
      <c r="F17">
        <f t="shared" si="2"/>
        <v>-190.50562265722598</v>
      </c>
    </row>
    <row r="18" spans="2:6">
      <c r="B18" s="2">
        <v>91</v>
      </c>
      <c r="C18" s="2">
        <v>1310</v>
      </c>
      <c r="D18" s="11">
        <f t="shared" si="0"/>
        <v>7.7551020408163254</v>
      </c>
      <c r="E18" s="11">
        <f t="shared" si="1"/>
        <v>46.897959183673493</v>
      </c>
      <c r="F18">
        <f t="shared" si="2"/>
        <v>363.69845897542706</v>
      </c>
    </row>
    <row r="19" spans="2:6">
      <c r="B19" s="2">
        <v>89</v>
      </c>
      <c r="C19" s="2">
        <v>1278</v>
      </c>
      <c r="D19" s="11">
        <f t="shared" si="0"/>
        <v>5.7551020408163254</v>
      </c>
      <c r="E19" s="11">
        <f t="shared" si="1"/>
        <v>14.897959183673493</v>
      </c>
      <c r="F19">
        <f t="shared" si="2"/>
        <v>85.739275301957633</v>
      </c>
    </row>
    <row r="20" spans="2:6">
      <c r="B20" s="2">
        <v>73</v>
      </c>
      <c r="C20" s="2">
        <v>1244</v>
      </c>
      <c r="D20" s="11">
        <f t="shared" si="0"/>
        <v>-10.244897959183675</v>
      </c>
      <c r="E20" s="11">
        <f t="shared" si="1"/>
        <v>-19.102040816326507</v>
      </c>
      <c r="F20">
        <f t="shared" si="2"/>
        <v>195.69845897542669</v>
      </c>
    </row>
    <row r="21" spans="2:6">
      <c r="B21" s="2">
        <v>85</v>
      </c>
      <c r="C21" s="2">
        <v>1215</v>
      </c>
      <c r="D21" s="11">
        <f t="shared" si="0"/>
        <v>1.7551020408163254</v>
      </c>
      <c r="E21" s="11">
        <f t="shared" si="1"/>
        <v>-48.102040816326507</v>
      </c>
      <c r="F21">
        <f t="shared" si="2"/>
        <v>-84.423990004164835</v>
      </c>
    </row>
    <row r="22" spans="2:6">
      <c r="B22" s="2">
        <v>90</v>
      </c>
      <c r="C22" s="2">
        <v>1370</v>
      </c>
      <c r="D22" s="11">
        <f t="shared" si="0"/>
        <v>6.7551020408163254</v>
      </c>
      <c r="E22" s="11">
        <f t="shared" si="1"/>
        <v>106.89795918367349</v>
      </c>
      <c r="F22">
        <f t="shared" si="2"/>
        <v>722.10662224073303</v>
      </c>
    </row>
    <row r="23" spans="2:6">
      <c r="B23" s="2">
        <v>87</v>
      </c>
      <c r="C23" s="2">
        <v>1285</v>
      </c>
      <c r="D23" s="11">
        <f t="shared" si="0"/>
        <v>3.7551020408163254</v>
      </c>
      <c r="E23" s="11">
        <f t="shared" si="1"/>
        <v>21.897959183673493</v>
      </c>
      <c r="F23">
        <f t="shared" si="2"/>
        <v>82.229071220324926</v>
      </c>
    </row>
    <row r="24" spans="2:6">
      <c r="B24" s="2">
        <v>86</v>
      </c>
      <c r="C24" s="2">
        <v>1290</v>
      </c>
      <c r="D24" s="11">
        <f t="shared" si="0"/>
        <v>2.7551020408163254</v>
      </c>
      <c r="E24" s="11">
        <f t="shared" si="1"/>
        <v>26.897959183673493</v>
      </c>
      <c r="F24">
        <f t="shared" si="2"/>
        <v>74.10662224073306</v>
      </c>
    </row>
    <row r="25" spans="2:6">
      <c r="B25" s="2">
        <v>92</v>
      </c>
      <c r="C25" s="2">
        <v>1255</v>
      </c>
      <c r="D25" s="11">
        <f t="shared" si="0"/>
        <v>8.7551020408163254</v>
      </c>
      <c r="E25" s="11">
        <f t="shared" si="1"/>
        <v>-8.1020408163265074</v>
      </c>
      <c r="F25">
        <f t="shared" si="2"/>
        <v>-70.934194085797373</v>
      </c>
    </row>
    <row r="26" spans="2:6">
      <c r="B26" s="2">
        <v>86</v>
      </c>
      <c r="C26" s="2">
        <v>1357</v>
      </c>
      <c r="D26" s="11">
        <f t="shared" si="0"/>
        <v>2.7551020408163254</v>
      </c>
      <c r="E26" s="11">
        <f t="shared" si="1"/>
        <v>93.897959183673493</v>
      </c>
      <c r="F26">
        <f t="shared" si="2"/>
        <v>258.69845897542689</v>
      </c>
    </row>
    <row r="27" spans="2:6">
      <c r="B27" s="2">
        <v>83</v>
      </c>
      <c r="C27" s="2">
        <v>1200</v>
      </c>
      <c r="D27" s="11">
        <f t="shared" si="0"/>
        <v>-0.24489795918367463</v>
      </c>
      <c r="E27" s="11">
        <f t="shared" si="1"/>
        <v>-63.102040816326507</v>
      </c>
      <c r="F27">
        <f t="shared" si="2"/>
        <v>15.453561016243299</v>
      </c>
    </row>
    <row r="28" spans="2:6">
      <c r="B28" s="2">
        <v>82</v>
      </c>
      <c r="C28" s="2">
        <v>1230</v>
      </c>
      <c r="D28" s="11">
        <f t="shared" si="0"/>
        <v>-1.2448979591836746</v>
      </c>
      <c r="E28" s="11">
        <f t="shared" si="1"/>
        <v>-33.102040816326507</v>
      </c>
      <c r="F28">
        <f t="shared" si="2"/>
        <v>41.208663057059567</v>
      </c>
    </row>
    <row r="29" spans="2:6">
      <c r="B29" s="2">
        <v>77</v>
      </c>
      <c r="C29" s="2">
        <v>1247</v>
      </c>
      <c r="D29" s="11">
        <f t="shared" si="0"/>
        <v>-6.2448979591836746</v>
      </c>
      <c r="E29" s="11">
        <f t="shared" si="1"/>
        <v>-16.102040816326507</v>
      </c>
      <c r="F29">
        <f t="shared" si="2"/>
        <v>100.55560183256964</v>
      </c>
    </row>
    <row r="30" spans="2:6">
      <c r="B30" s="2">
        <v>72</v>
      </c>
      <c r="C30" s="2">
        <v>1170</v>
      </c>
      <c r="D30" s="11">
        <f t="shared" si="0"/>
        <v>-11.244897959183675</v>
      </c>
      <c r="E30" s="11">
        <f t="shared" si="1"/>
        <v>-93.102040816326507</v>
      </c>
      <c r="F30">
        <f t="shared" si="2"/>
        <v>1046.9229487713451</v>
      </c>
    </row>
    <row r="31" spans="2:6">
      <c r="B31" s="2">
        <v>80</v>
      </c>
      <c r="C31" s="2">
        <v>1320</v>
      </c>
      <c r="D31" s="11">
        <f t="shared" si="0"/>
        <v>-3.2448979591836746</v>
      </c>
      <c r="E31" s="11">
        <f t="shared" si="1"/>
        <v>56.897959183673493</v>
      </c>
      <c r="F31">
        <f t="shared" si="2"/>
        <v>-184.62807163681813</v>
      </c>
    </row>
    <row r="32" spans="2:6">
      <c r="B32" s="2">
        <v>93</v>
      </c>
      <c r="C32" s="2">
        <v>1340</v>
      </c>
      <c r="D32" s="11">
        <f t="shared" si="0"/>
        <v>9.7551020408163254</v>
      </c>
      <c r="E32" s="11">
        <f t="shared" si="1"/>
        <v>76.897959183673493</v>
      </c>
      <c r="F32">
        <f t="shared" si="2"/>
        <v>750.14743856726375</v>
      </c>
    </row>
    <row r="33" spans="2:6">
      <c r="B33" s="2">
        <v>88</v>
      </c>
      <c r="C33" s="2">
        <v>1327</v>
      </c>
      <c r="D33" s="11">
        <f t="shared" si="0"/>
        <v>4.7551020408163254</v>
      </c>
      <c r="E33" s="11">
        <f t="shared" si="1"/>
        <v>63.897959183673493</v>
      </c>
      <c r="F33">
        <f t="shared" si="2"/>
        <v>303.84131611828411</v>
      </c>
    </row>
    <row r="34" spans="2:6">
      <c r="B34" s="2">
        <v>87</v>
      </c>
      <c r="C34" s="2">
        <v>1195</v>
      </c>
      <c r="D34" s="11">
        <f t="shared" si="0"/>
        <v>3.7551020408163254</v>
      </c>
      <c r="E34" s="11">
        <f t="shared" si="1"/>
        <v>-68.102040816326507</v>
      </c>
      <c r="F34">
        <f t="shared" si="2"/>
        <v>-255.73011245314436</v>
      </c>
    </row>
    <row r="35" spans="2:6">
      <c r="B35" s="2">
        <v>88</v>
      </c>
      <c r="C35" s="2">
        <v>1370</v>
      </c>
      <c r="D35" s="11">
        <f t="shared" si="0"/>
        <v>4.7551020408163254</v>
      </c>
      <c r="E35" s="11">
        <f t="shared" si="1"/>
        <v>106.89795918367349</v>
      </c>
      <c r="F35">
        <f t="shared" si="2"/>
        <v>508.3107038733861</v>
      </c>
    </row>
    <row r="36" spans="2:6">
      <c r="B36" s="2">
        <v>88</v>
      </c>
      <c r="C36" s="2">
        <v>1310</v>
      </c>
      <c r="D36" s="11">
        <f t="shared" si="0"/>
        <v>4.7551020408163254</v>
      </c>
      <c r="E36" s="11">
        <f t="shared" si="1"/>
        <v>46.897959183673493</v>
      </c>
      <c r="F36">
        <f t="shared" si="2"/>
        <v>223.00458142440655</v>
      </c>
    </row>
    <row r="37" spans="2:6">
      <c r="B37" s="2">
        <v>77</v>
      </c>
      <c r="C37" s="2">
        <v>1195</v>
      </c>
      <c r="D37" s="11">
        <f t="shared" si="0"/>
        <v>-6.2448979591836746</v>
      </c>
      <c r="E37" s="11">
        <f t="shared" si="1"/>
        <v>-68.102040816326507</v>
      </c>
      <c r="F37">
        <f t="shared" si="2"/>
        <v>425.29029571012074</v>
      </c>
    </row>
    <row r="38" spans="2:6">
      <c r="B38" s="2">
        <v>73</v>
      </c>
      <c r="C38" s="2">
        <v>1300</v>
      </c>
      <c r="D38" s="11">
        <f t="shared" si="0"/>
        <v>-10.244897959183675</v>
      </c>
      <c r="E38" s="11">
        <f t="shared" si="1"/>
        <v>36.897959183673493</v>
      </c>
      <c r="F38">
        <f t="shared" si="2"/>
        <v>-378.01582673885906</v>
      </c>
    </row>
    <row r="39" spans="2:6">
      <c r="B39" s="2">
        <v>73</v>
      </c>
      <c r="C39" s="2">
        <v>1155</v>
      </c>
      <c r="D39" s="11">
        <f t="shared" si="0"/>
        <v>-10.244897959183675</v>
      </c>
      <c r="E39" s="11">
        <f t="shared" si="1"/>
        <v>-108.10204081632651</v>
      </c>
      <c r="F39">
        <f t="shared" si="2"/>
        <v>1107.4943773427738</v>
      </c>
    </row>
    <row r="40" spans="2:6">
      <c r="B40" s="2">
        <v>86</v>
      </c>
      <c r="C40" s="2">
        <v>1280</v>
      </c>
      <c r="D40" s="11">
        <f t="shared" si="0"/>
        <v>2.7551020408163254</v>
      </c>
      <c r="E40" s="11">
        <f t="shared" si="1"/>
        <v>16.897959183673493</v>
      </c>
      <c r="F40">
        <f t="shared" si="2"/>
        <v>46.555601832569806</v>
      </c>
    </row>
    <row r="41" spans="2:6">
      <c r="B41" s="2">
        <v>88</v>
      </c>
      <c r="C41" s="2">
        <v>1218</v>
      </c>
      <c r="D41" s="11">
        <f t="shared" si="0"/>
        <v>4.7551020408163254</v>
      </c>
      <c r="E41" s="11">
        <f t="shared" si="1"/>
        <v>-45.102040816326507</v>
      </c>
      <c r="F41">
        <f t="shared" si="2"/>
        <v>-214.46480633069538</v>
      </c>
    </row>
    <row r="42" spans="2:6">
      <c r="B42" s="2">
        <v>61</v>
      </c>
      <c r="C42" s="2">
        <v>1142</v>
      </c>
      <c r="D42" s="11">
        <f t="shared" si="0"/>
        <v>-22.244897959183675</v>
      </c>
      <c r="E42" s="11">
        <f t="shared" si="1"/>
        <v>-121.10204081632651</v>
      </c>
      <c r="F42">
        <f t="shared" si="2"/>
        <v>2693.9025406080796</v>
      </c>
    </row>
    <row r="43" spans="2:6">
      <c r="B43" s="2">
        <v>73</v>
      </c>
      <c r="C43" s="2">
        <v>1109</v>
      </c>
      <c r="D43" s="11">
        <f t="shared" si="0"/>
        <v>-10.244897959183675</v>
      </c>
      <c r="E43" s="11">
        <f t="shared" si="1"/>
        <v>-154.10204081632651</v>
      </c>
      <c r="F43">
        <f t="shared" si="2"/>
        <v>1578.7596834652227</v>
      </c>
    </row>
    <row r="44" spans="2:6">
      <c r="B44" s="2">
        <v>84</v>
      </c>
      <c r="C44" s="2">
        <v>1287</v>
      </c>
      <c r="D44" s="11">
        <f t="shared" si="0"/>
        <v>0.75510204081632537</v>
      </c>
      <c r="E44" s="11">
        <f t="shared" si="1"/>
        <v>23.897959183673493</v>
      </c>
      <c r="F44">
        <f t="shared" si="2"/>
        <v>18.045397750937099</v>
      </c>
    </row>
    <row r="45" spans="2:6">
      <c r="B45" s="2">
        <v>76</v>
      </c>
      <c r="C45" s="2">
        <v>1225</v>
      </c>
      <c r="D45" s="11">
        <f t="shared" si="0"/>
        <v>-7.2448979591836746</v>
      </c>
      <c r="E45" s="11">
        <f t="shared" si="1"/>
        <v>-38.102040816326507</v>
      </c>
      <c r="F45">
        <f t="shared" si="2"/>
        <v>276.04539775093701</v>
      </c>
    </row>
    <row r="46" spans="2:6">
      <c r="B46" s="2">
        <v>78</v>
      </c>
      <c r="C46" s="2">
        <v>1234</v>
      </c>
      <c r="D46" s="11">
        <f t="shared" si="0"/>
        <v>-5.2448979591836746</v>
      </c>
      <c r="E46" s="11">
        <f t="shared" si="1"/>
        <v>-29.102040816326507</v>
      </c>
      <c r="F46">
        <f t="shared" si="2"/>
        <v>152.6372344856309</v>
      </c>
    </row>
    <row r="47" spans="2:6">
      <c r="B47" s="2">
        <v>86</v>
      </c>
      <c r="C47" s="2">
        <v>1250</v>
      </c>
      <c r="D47" s="11">
        <f t="shared" si="0"/>
        <v>2.7551020408163254</v>
      </c>
      <c r="E47" s="11">
        <f t="shared" si="1"/>
        <v>-13.102040816326507</v>
      </c>
      <c r="F47">
        <f t="shared" si="2"/>
        <v>-36.097459391919955</v>
      </c>
    </row>
    <row r="48" spans="2:6">
      <c r="B48" s="2">
        <v>91</v>
      </c>
      <c r="C48" s="2">
        <v>1290</v>
      </c>
      <c r="D48" s="11">
        <f t="shared" si="0"/>
        <v>7.7551020408163254</v>
      </c>
      <c r="E48" s="11">
        <f t="shared" si="1"/>
        <v>26.897959183673493</v>
      </c>
      <c r="F48">
        <f t="shared" si="2"/>
        <v>208.59641815910052</v>
      </c>
    </row>
    <row r="49" spans="1:6">
      <c r="B49" s="2">
        <v>93</v>
      </c>
      <c r="C49" s="2">
        <v>1336</v>
      </c>
      <c r="D49" s="11">
        <f t="shared" si="0"/>
        <v>9.7551020408163254</v>
      </c>
      <c r="E49" s="11">
        <f t="shared" si="1"/>
        <v>72.897959183673493</v>
      </c>
      <c r="F49">
        <f t="shared" si="2"/>
        <v>711.12703040399845</v>
      </c>
    </row>
    <row r="50" spans="1:6" ht="13" thickBot="1">
      <c r="B50" s="2">
        <v>93</v>
      </c>
      <c r="C50" s="2">
        <v>1350</v>
      </c>
      <c r="D50" s="11">
        <f t="shared" si="0"/>
        <v>9.7551020408163254</v>
      </c>
      <c r="E50" s="11">
        <f t="shared" si="1"/>
        <v>86.897959183673493</v>
      </c>
      <c r="F50" s="12">
        <f t="shared" si="2"/>
        <v>847.698458975427</v>
      </c>
    </row>
    <row r="51" spans="1:6" ht="13" thickTop="1">
      <c r="A51" s="13" t="s">
        <v>61</v>
      </c>
      <c r="B51" s="9">
        <f>AVERAGE(B2:B50)</f>
        <v>83.244897959183675</v>
      </c>
      <c r="C51" s="9">
        <f>AVERAGE(C2:C50)</f>
        <v>1263.1020408163265</v>
      </c>
      <c r="E51" s="10" t="s">
        <v>65</v>
      </c>
      <c r="F51" s="2">
        <f>SUM(F2:F50)</f>
        <v>12641.775510204085</v>
      </c>
    </row>
    <row r="52" spans="1:6">
      <c r="E52" s="10" t="s">
        <v>67</v>
      </c>
      <c r="F52" s="2">
        <f>COUNT(F2:F50)</f>
        <v>49</v>
      </c>
    </row>
    <row r="53" spans="1:6">
      <c r="B53" s="4"/>
      <c r="C53" s="4"/>
      <c r="E53" s="10" t="s">
        <v>66</v>
      </c>
      <c r="F53">
        <f>F51/(F52-1)</f>
        <v>263.37032312925174</v>
      </c>
    </row>
    <row r="55" spans="1:6">
      <c r="E55" s="10" t="s">
        <v>68</v>
      </c>
      <c r="F55">
        <f>_xlfn.COVARIANCE.S(B2:B50,C2:C50)</f>
        <v>263.37032312925174</v>
      </c>
    </row>
    <row r="56" spans="1:6">
      <c r="E56" s="1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baseColWidth="10" defaultColWidth="8.83203125" defaultRowHeight="12" x14ac:dyDescent="0"/>
  <cols>
    <col min="1" max="1" width="27.33203125" bestFit="1" customWidth="1"/>
    <col min="2" max="2" width="16.33203125" style="2" bestFit="1" customWidth="1"/>
    <col min="3" max="3" width="15" style="2" bestFit="1" customWidth="1"/>
    <col min="4" max="4" width="11.5" bestFit="1" customWidth="1"/>
    <col min="5" max="5" width="20.33203125" bestFit="1" customWidth="1"/>
    <col min="6" max="6" width="23.1640625" bestFit="1" customWidth="1"/>
  </cols>
  <sheetData>
    <row r="1" spans="1:6">
      <c r="A1" s="10" t="s">
        <v>77</v>
      </c>
      <c r="B1" s="1" t="s">
        <v>59</v>
      </c>
      <c r="C1" s="1" t="s">
        <v>60</v>
      </c>
      <c r="D1" s="13" t="s">
        <v>62</v>
      </c>
      <c r="E1" s="13" t="s">
        <v>63</v>
      </c>
      <c r="F1" s="13" t="s">
        <v>64</v>
      </c>
    </row>
    <row r="2" spans="1:6">
      <c r="B2" s="2">
        <v>93</v>
      </c>
      <c r="C2" s="2">
        <v>1315</v>
      </c>
      <c r="D2" s="11">
        <f>B2-$B$51</f>
        <v>9.7551020408163254</v>
      </c>
      <c r="E2" s="11">
        <f>C2-$C$51</f>
        <v>51.897959183673493</v>
      </c>
      <c r="F2">
        <f>D2*E2</f>
        <v>506.26988754685567</v>
      </c>
    </row>
    <row r="3" spans="1:6">
      <c r="B3" s="2">
        <v>80</v>
      </c>
      <c r="C3" s="2">
        <v>1220</v>
      </c>
      <c r="D3" s="11">
        <f t="shared" ref="D3:D50" si="0">B3-$B$51</f>
        <v>-3.2448979591836746</v>
      </c>
      <c r="E3" s="11">
        <f t="shared" ref="E3:E50" si="1">C3-$C$51</f>
        <v>-43.102040816326507</v>
      </c>
      <c r="F3">
        <f t="shared" ref="F3:F50" si="2">D3*E3</f>
        <v>139.86172428154933</v>
      </c>
    </row>
    <row r="4" spans="1:6">
      <c r="B4" s="2">
        <v>88</v>
      </c>
      <c r="C4" s="2">
        <v>1240</v>
      </c>
      <c r="D4" s="11">
        <f t="shared" si="0"/>
        <v>4.7551020408163254</v>
      </c>
      <c r="E4" s="11">
        <f t="shared" si="1"/>
        <v>-23.102040816326507</v>
      </c>
      <c r="F4">
        <f t="shared" si="2"/>
        <v>-109.85256143273622</v>
      </c>
    </row>
    <row r="5" spans="1:6">
      <c r="B5" s="2">
        <v>68</v>
      </c>
      <c r="C5" s="2">
        <v>1176</v>
      </c>
      <c r="D5" s="11">
        <f t="shared" si="0"/>
        <v>-15.244897959183675</v>
      </c>
      <c r="E5" s="11">
        <f t="shared" si="1"/>
        <v>-87.102040816326507</v>
      </c>
      <c r="F5">
        <f t="shared" si="2"/>
        <v>1327.8617242815492</v>
      </c>
    </row>
    <row r="6" spans="1:6">
      <c r="B6" s="2">
        <v>90</v>
      </c>
      <c r="C6" s="2">
        <v>1300</v>
      </c>
      <c r="D6" s="11">
        <f t="shared" si="0"/>
        <v>6.7551020408163254</v>
      </c>
      <c r="E6" s="11">
        <f t="shared" si="1"/>
        <v>36.897959183673493</v>
      </c>
      <c r="F6">
        <f t="shared" si="2"/>
        <v>249.24947938359028</v>
      </c>
    </row>
    <row r="7" spans="1:6">
      <c r="B7" s="2">
        <v>90</v>
      </c>
      <c r="C7" s="2">
        <v>1281</v>
      </c>
      <c r="D7" s="11">
        <f t="shared" si="0"/>
        <v>6.7551020408163254</v>
      </c>
      <c r="E7" s="11">
        <f t="shared" si="1"/>
        <v>17.897959183673493</v>
      </c>
      <c r="F7">
        <f t="shared" si="2"/>
        <v>120.9025406080801</v>
      </c>
    </row>
    <row r="8" spans="1:6">
      <c r="B8" s="2">
        <v>84</v>
      </c>
      <c r="C8" s="2">
        <v>1255</v>
      </c>
      <c r="D8" s="11">
        <f t="shared" si="0"/>
        <v>0.75510204081632537</v>
      </c>
      <c r="E8" s="11">
        <f t="shared" si="1"/>
        <v>-8.1020408163265074</v>
      </c>
      <c r="F8">
        <f t="shared" si="2"/>
        <v>-6.1178675551853123</v>
      </c>
    </row>
    <row r="9" spans="1:6">
      <c r="B9" s="2">
        <v>75</v>
      </c>
      <c r="C9" s="2">
        <v>1400</v>
      </c>
      <c r="D9" s="11">
        <f t="shared" si="0"/>
        <v>-8.2448979591836746</v>
      </c>
      <c r="E9" s="11">
        <f t="shared" si="1"/>
        <v>136.89795918367349</v>
      </c>
      <c r="F9">
        <f t="shared" si="2"/>
        <v>-1128.7097042898795</v>
      </c>
    </row>
    <row r="10" spans="1:6">
      <c r="B10" s="2">
        <v>80</v>
      </c>
      <c r="C10" s="2">
        <v>1300</v>
      </c>
      <c r="D10" s="11">
        <f t="shared" si="0"/>
        <v>-3.2448979591836746</v>
      </c>
      <c r="E10" s="11">
        <f t="shared" si="1"/>
        <v>36.897959183673493</v>
      </c>
      <c r="F10">
        <f t="shared" si="2"/>
        <v>-119.73011245314464</v>
      </c>
    </row>
    <row r="11" spans="1:6">
      <c r="B11" s="2">
        <v>77</v>
      </c>
      <c r="C11" s="2">
        <v>1225</v>
      </c>
      <c r="D11" s="11">
        <f t="shared" si="0"/>
        <v>-6.2448979591836746</v>
      </c>
      <c r="E11" s="11">
        <f t="shared" si="1"/>
        <v>-38.102040816326507</v>
      </c>
      <c r="F11">
        <f t="shared" si="2"/>
        <v>237.94335693461048</v>
      </c>
    </row>
    <row r="12" spans="1:6">
      <c r="B12" s="2">
        <v>74</v>
      </c>
      <c r="C12" s="2">
        <v>1260</v>
      </c>
      <c r="D12" s="11">
        <f t="shared" si="0"/>
        <v>-9.2448979591836746</v>
      </c>
      <c r="E12" s="11">
        <f t="shared" si="1"/>
        <v>-3.1020408163265074</v>
      </c>
      <c r="F12">
        <f t="shared" si="2"/>
        <v>28.678050812161388</v>
      </c>
    </row>
    <row r="13" spans="1:6">
      <c r="B13" s="2">
        <v>84</v>
      </c>
      <c r="C13" s="2">
        <v>1200</v>
      </c>
      <c r="D13" s="11">
        <f t="shared" si="0"/>
        <v>0.75510204081632537</v>
      </c>
      <c r="E13" s="11">
        <f t="shared" si="1"/>
        <v>-63.102040816326507</v>
      </c>
      <c r="F13">
        <f t="shared" si="2"/>
        <v>-47.648479800083209</v>
      </c>
    </row>
    <row r="14" spans="1:6">
      <c r="B14" s="2">
        <v>85</v>
      </c>
      <c r="C14" s="2">
        <v>1258</v>
      </c>
      <c r="D14" s="11">
        <f t="shared" si="0"/>
        <v>1.7551020408163254</v>
      </c>
      <c r="E14" s="11">
        <f t="shared" si="1"/>
        <v>-5.1020408163265074</v>
      </c>
      <c r="F14">
        <f t="shared" si="2"/>
        <v>-8.9546022490628445</v>
      </c>
    </row>
    <row r="15" spans="1:6">
      <c r="B15" s="2">
        <v>90</v>
      </c>
      <c r="C15" s="2">
        <v>1268</v>
      </c>
      <c r="D15" s="11">
        <f t="shared" si="0"/>
        <v>6.7551020408163254</v>
      </c>
      <c r="E15" s="11">
        <f t="shared" si="1"/>
        <v>4.8979591836734926</v>
      </c>
      <c r="F15">
        <f t="shared" si="2"/>
        <v>33.086214077467872</v>
      </c>
    </row>
    <row r="16" spans="1:6">
      <c r="B16" s="2">
        <v>83</v>
      </c>
      <c r="C16" s="2">
        <v>1280</v>
      </c>
      <c r="D16" s="11">
        <f t="shared" si="0"/>
        <v>-0.24489795918367463</v>
      </c>
      <c r="E16" s="11">
        <f t="shared" si="1"/>
        <v>16.897959183673493</v>
      </c>
      <c r="F16">
        <f t="shared" si="2"/>
        <v>-4.1382757184506707</v>
      </c>
    </row>
    <row r="17" spans="2:6">
      <c r="B17" s="2">
        <v>89</v>
      </c>
      <c r="C17" s="2">
        <v>1230</v>
      </c>
      <c r="D17" s="11">
        <f t="shared" si="0"/>
        <v>5.7551020408163254</v>
      </c>
      <c r="E17" s="11">
        <f t="shared" si="1"/>
        <v>-33.102040816326507</v>
      </c>
      <c r="F17">
        <f t="shared" si="2"/>
        <v>-190.50562265722598</v>
      </c>
    </row>
    <row r="18" spans="2:6">
      <c r="B18" s="2">
        <v>91</v>
      </c>
      <c r="C18" s="2">
        <v>1310</v>
      </c>
      <c r="D18" s="11">
        <f t="shared" si="0"/>
        <v>7.7551020408163254</v>
      </c>
      <c r="E18" s="11">
        <f t="shared" si="1"/>
        <v>46.897959183673493</v>
      </c>
      <c r="F18">
        <f t="shared" si="2"/>
        <v>363.69845897542706</v>
      </c>
    </row>
    <row r="19" spans="2:6">
      <c r="B19" s="2">
        <v>89</v>
      </c>
      <c r="C19" s="2">
        <v>1278</v>
      </c>
      <c r="D19" s="11">
        <f t="shared" si="0"/>
        <v>5.7551020408163254</v>
      </c>
      <c r="E19" s="11">
        <f t="shared" si="1"/>
        <v>14.897959183673493</v>
      </c>
      <c r="F19">
        <f t="shared" si="2"/>
        <v>85.739275301957633</v>
      </c>
    </row>
    <row r="20" spans="2:6">
      <c r="B20" s="2">
        <v>73</v>
      </c>
      <c r="C20" s="2">
        <v>1244</v>
      </c>
      <c r="D20" s="11">
        <f t="shared" si="0"/>
        <v>-10.244897959183675</v>
      </c>
      <c r="E20" s="11">
        <f t="shared" si="1"/>
        <v>-19.102040816326507</v>
      </c>
      <c r="F20">
        <f t="shared" si="2"/>
        <v>195.69845897542669</v>
      </c>
    </row>
    <row r="21" spans="2:6">
      <c r="B21" s="2">
        <v>85</v>
      </c>
      <c r="C21" s="2">
        <v>1215</v>
      </c>
      <c r="D21" s="11">
        <f t="shared" si="0"/>
        <v>1.7551020408163254</v>
      </c>
      <c r="E21" s="11">
        <f t="shared" si="1"/>
        <v>-48.102040816326507</v>
      </c>
      <c r="F21">
        <f t="shared" si="2"/>
        <v>-84.423990004164835</v>
      </c>
    </row>
    <row r="22" spans="2:6">
      <c r="B22" s="2">
        <v>90</v>
      </c>
      <c r="C22" s="2">
        <v>1370</v>
      </c>
      <c r="D22" s="11">
        <f t="shared" si="0"/>
        <v>6.7551020408163254</v>
      </c>
      <c r="E22" s="11">
        <f t="shared" si="1"/>
        <v>106.89795918367349</v>
      </c>
      <c r="F22">
        <f t="shared" si="2"/>
        <v>722.10662224073303</v>
      </c>
    </row>
    <row r="23" spans="2:6">
      <c r="B23" s="2">
        <v>87</v>
      </c>
      <c r="C23" s="2">
        <v>1285</v>
      </c>
      <c r="D23" s="11">
        <f t="shared" si="0"/>
        <v>3.7551020408163254</v>
      </c>
      <c r="E23" s="11">
        <f t="shared" si="1"/>
        <v>21.897959183673493</v>
      </c>
      <c r="F23">
        <f t="shared" si="2"/>
        <v>82.229071220324926</v>
      </c>
    </row>
    <row r="24" spans="2:6">
      <c r="B24" s="2">
        <v>86</v>
      </c>
      <c r="C24" s="2">
        <v>1290</v>
      </c>
      <c r="D24" s="11">
        <f t="shared" si="0"/>
        <v>2.7551020408163254</v>
      </c>
      <c r="E24" s="11">
        <f t="shared" si="1"/>
        <v>26.897959183673493</v>
      </c>
      <c r="F24">
        <f t="shared" si="2"/>
        <v>74.10662224073306</v>
      </c>
    </row>
    <row r="25" spans="2:6">
      <c r="B25" s="2">
        <v>92</v>
      </c>
      <c r="C25" s="2">
        <v>1255</v>
      </c>
      <c r="D25" s="11">
        <f t="shared" si="0"/>
        <v>8.7551020408163254</v>
      </c>
      <c r="E25" s="11">
        <f t="shared" si="1"/>
        <v>-8.1020408163265074</v>
      </c>
      <c r="F25">
        <f t="shared" si="2"/>
        <v>-70.934194085797373</v>
      </c>
    </row>
    <row r="26" spans="2:6">
      <c r="B26" s="2">
        <v>86</v>
      </c>
      <c r="C26" s="2">
        <v>1357</v>
      </c>
      <c r="D26" s="11">
        <f t="shared" si="0"/>
        <v>2.7551020408163254</v>
      </c>
      <c r="E26" s="11">
        <f t="shared" si="1"/>
        <v>93.897959183673493</v>
      </c>
      <c r="F26">
        <f t="shared" si="2"/>
        <v>258.69845897542689</v>
      </c>
    </row>
    <row r="27" spans="2:6">
      <c r="B27" s="2">
        <v>83</v>
      </c>
      <c r="C27" s="2">
        <v>1200</v>
      </c>
      <c r="D27" s="11">
        <f t="shared" si="0"/>
        <v>-0.24489795918367463</v>
      </c>
      <c r="E27" s="11">
        <f t="shared" si="1"/>
        <v>-63.102040816326507</v>
      </c>
      <c r="F27">
        <f t="shared" si="2"/>
        <v>15.453561016243299</v>
      </c>
    </row>
    <row r="28" spans="2:6">
      <c r="B28" s="2">
        <v>82</v>
      </c>
      <c r="C28" s="2">
        <v>1230</v>
      </c>
      <c r="D28" s="11">
        <f t="shared" si="0"/>
        <v>-1.2448979591836746</v>
      </c>
      <c r="E28" s="11">
        <f t="shared" si="1"/>
        <v>-33.102040816326507</v>
      </c>
      <c r="F28">
        <f t="shared" si="2"/>
        <v>41.208663057059567</v>
      </c>
    </row>
    <row r="29" spans="2:6">
      <c r="B29" s="2">
        <v>77</v>
      </c>
      <c r="C29" s="2">
        <v>1247</v>
      </c>
      <c r="D29" s="11">
        <f t="shared" si="0"/>
        <v>-6.2448979591836746</v>
      </c>
      <c r="E29" s="11">
        <f t="shared" si="1"/>
        <v>-16.102040816326507</v>
      </c>
      <c r="F29">
        <f t="shared" si="2"/>
        <v>100.55560183256964</v>
      </c>
    </row>
    <row r="30" spans="2:6">
      <c r="B30" s="2">
        <v>72</v>
      </c>
      <c r="C30" s="2">
        <v>1170</v>
      </c>
      <c r="D30" s="11">
        <f t="shared" si="0"/>
        <v>-11.244897959183675</v>
      </c>
      <c r="E30" s="11">
        <f t="shared" si="1"/>
        <v>-93.102040816326507</v>
      </c>
      <c r="F30">
        <f t="shared" si="2"/>
        <v>1046.9229487713451</v>
      </c>
    </row>
    <row r="31" spans="2:6">
      <c r="B31" s="2">
        <v>80</v>
      </c>
      <c r="C31" s="2">
        <v>1320</v>
      </c>
      <c r="D31" s="11">
        <f t="shared" si="0"/>
        <v>-3.2448979591836746</v>
      </c>
      <c r="E31" s="11">
        <f t="shared" si="1"/>
        <v>56.897959183673493</v>
      </c>
      <c r="F31">
        <f t="shared" si="2"/>
        <v>-184.62807163681813</v>
      </c>
    </row>
    <row r="32" spans="2:6">
      <c r="B32" s="2">
        <v>93</v>
      </c>
      <c r="C32" s="2">
        <v>1340</v>
      </c>
      <c r="D32" s="11">
        <f t="shared" si="0"/>
        <v>9.7551020408163254</v>
      </c>
      <c r="E32" s="11">
        <f t="shared" si="1"/>
        <v>76.897959183673493</v>
      </c>
      <c r="F32">
        <f t="shared" si="2"/>
        <v>750.14743856726375</v>
      </c>
    </row>
    <row r="33" spans="2:6">
      <c r="B33" s="2">
        <v>88</v>
      </c>
      <c r="C33" s="2">
        <v>1327</v>
      </c>
      <c r="D33" s="11">
        <f t="shared" si="0"/>
        <v>4.7551020408163254</v>
      </c>
      <c r="E33" s="11">
        <f t="shared" si="1"/>
        <v>63.897959183673493</v>
      </c>
      <c r="F33">
        <f t="shared" si="2"/>
        <v>303.84131611828411</v>
      </c>
    </row>
    <row r="34" spans="2:6">
      <c r="B34" s="2">
        <v>87</v>
      </c>
      <c r="C34" s="2">
        <v>1195</v>
      </c>
      <c r="D34" s="11">
        <f t="shared" si="0"/>
        <v>3.7551020408163254</v>
      </c>
      <c r="E34" s="11">
        <f t="shared" si="1"/>
        <v>-68.102040816326507</v>
      </c>
      <c r="F34">
        <f t="shared" si="2"/>
        <v>-255.73011245314436</v>
      </c>
    </row>
    <row r="35" spans="2:6">
      <c r="B35" s="2">
        <v>88</v>
      </c>
      <c r="C35" s="2">
        <v>1370</v>
      </c>
      <c r="D35" s="11">
        <f t="shared" si="0"/>
        <v>4.7551020408163254</v>
      </c>
      <c r="E35" s="11">
        <f t="shared" si="1"/>
        <v>106.89795918367349</v>
      </c>
      <c r="F35">
        <f t="shared" si="2"/>
        <v>508.3107038733861</v>
      </c>
    </row>
    <row r="36" spans="2:6">
      <c r="B36" s="2">
        <v>88</v>
      </c>
      <c r="C36" s="2">
        <v>1310</v>
      </c>
      <c r="D36" s="11">
        <f t="shared" si="0"/>
        <v>4.7551020408163254</v>
      </c>
      <c r="E36" s="11">
        <f t="shared" si="1"/>
        <v>46.897959183673493</v>
      </c>
      <c r="F36">
        <f t="shared" si="2"/>
        <v>223.00458142440655</v>
      </c>
    </row>
    <row r="37" spans="2:6">
      <c r="B37" s="2">
        <v>77</v>
      </c>
      <c r="C37" s="2">
        <v>1195</v>
      </c>
      <c r="D37" s="11">
        <f t="shared" si="0"/>
        <v>-6.2448979591836746</v>
      </c>
      <c r="E37" s="11">
        <f t="shared" si="1"/>
        <v>-68.102040816326507</v>
      </c>
      <c r="F37">
        <f t="shared" si="2"/>
        <v>425.29029571012074</v>
      </c>
    </row>
    <row r="38" spans="2:6">
      <c r="B38" s="2">
        <v>73</v>
      </c>
      <c r="C38" s="2">
        <v>1300</v>
      </c>
      <c r="D38" s="11">
        <f t="shared" si="0"/>
        <v>-10.244897959183675</v>
      </c>
      <c r="E38" s="11">
        <f t="shared" si="1"/>
        <v>36.897959183673493</v>
      </c>
      <c r="F38">
        <f t="shared" si="2"/>
        <v>-378.01582673885906</v>
      </c>
    </row>
    <row r="39" spans="2:6">
      <c r="B39" s="2">
        <v>73</v>
      </c>
      <c r="C39" s="2">
        <v>1155</v>
      </c>
      <c r="D39" s="11">
        <f t="shared" si="0"/>
        <v>-10.244897959183675</v>
      </c>
      <c r="E39" s="11">
        <f t="shared" si="1"/>
        <v>-108.10204081632651</v>
      </c>
      <c r="F39">
        <f t="shared" si="2"/>
        <v>1107.4943773427738</v>
      </c>
    </row>
    <row r="40" spans="2:6">
      <c r="B40" s="2">
        <v>86</v>
      </c>
      <c r="C40" s="2">
        <v>1280</v>
      </c>
      <c r="D40" s="11">
        <f t="shared" si="0"/>
        <v>2.7551020408163254</v>
      </c>
      <c r="E40" s="11">
        <f t="shared" si="1"/>
        <v>16.897959183673493</v>
      </c>
      <c r="F40">
        <f t="shared" si="2"/>
        <v>46.555601832569806</v>
      </c>
    </row>
    <row r="41" spans="2:6">
      <c r="B41" s="2">
        <v>88</v>
      </c>
      <c r="C41" s="2">
        <v>1218</v>
      </c>
      <c r="D41" s="11">
        <f t="shared" si="0"/>
        <v>4.7551020408163254</v>
      </c>
      <c r="E41" s="11">
        <f t="shared" si="1"/>
        <v>-45.102040816326507</v>
      </c>
      <c r="F41">
        <f t="shared" si="2"/>
        <v>-214.46480633069538</v>
      </c>
    </row>
    <row r="42" spans="2:6">
      <c r="B42" s="2">
        <v>61</v>
      </c>
      <c r="C42" s="2">
        <v>1142</v>
      </c>
      <c r="D42" s="11">
        <f t="shared" si="0"/>
        <v>-22.244897959183675</v>
      </c>
      <c r="E42" s="11">
        <f t="shared" si="1"/>
        <v>-121.10204081632651</v>
      </c>
      <c r="F42">
        <f t="shared" si="2"/>
        <v>2693.9025406080796</v>
      </c>
    </row>
    <row r="43" spans="2:6">
      <c r="B43" s="2">
        <v>73</v>
      </c>
      <c r="C43" s="2">
        <v>1109</v>
      </c>
      <c r="D43" s="11">
        <f t="shared" si="0"/>
        <v>-10.244897959183675</v>
      </c>
      <c r="E43" s="11">
        <f t="shared" si="1"/>
        <v>-154.10204081632651</v>
      </c>
      <c r="F43">
        <f t="shared" si="2"/>
        <v>1578.7596834652227</v>
      </c>
    </row>
    <row r="44" spans="2:6">
      <c r="B44" s="2">
        <v>84</v>
      </c>
      <c r="C44" s="2">
        <v>1287</v>
      </c>
      <c r="D44" s="11">
        <f t="shared" si="0"/>
        <v>0.75510204081632537</v>
      </c>
      <c r="E44" s="11">
        <f t="shared" si="1"/>
        <v>23.897959183673493</v>
      </c>
      <c r="F44">
        <f t="shared" si="2"/>
        <v>18.045397750937099</v>
      </c>
    </row>
    <row r="45" spans="2:6">
      <c r="B45" s="2">
        <v>76</v>
      </c>
      <c r="C45" s="2">
        <v>1225</v>
      </c>
      <c r="D45" s="11">
        <f t="shared" si="0"/>
        <v>-7.2448979591836746</v>
      </c>
      <c r="E45" s="11">
        <f t="shared" si="1"/>
        <v>-38.102040816326507</v>
      </c>
      <c r="F45">
        <f t="shared" si="2"/>
        <v>276.04539775093701</v>
      </c>
    </row>
    <row r="46" spans="2:6">
      <c r="B46" s="2">
        <v>78</v>
      </c>
      <c r="C46" s="2">
        <v>1234</v>
      </c>
      <c r="D46" s="11">
        <f t="shared" si="0"/>
        <v>-5.2448979591836746</v>
      </c>
      <c r="E46" s="11">
        <f t="shared" si="1"/>
        <v>-29.102040816326507</v>
      </c>
      <c r="F46">
        <f t="shared" si="2"/>
        <v>152.6372344856309</v>
      </c>
    </row>
    <row r="47" spans="2:6">
      <c r="B47" s="2">
        <v>86</v>
      </c>
      <c r="C47" s="2">
        <v>1250</v>
      </c>
      <c r="D47" s="11">
        <f t="shared" si="0"/>
        <v>2.7551020408163254</v>
      </c>
      <c r="E47" s="11">
        <f t="shared" si="1"/>
        <v>-13.102040816326507</v>
      </c>
      <c r="F47">
        <f t="shared" si="2"/>
        <v>-36.097459391919955</v>
      </c>
    </row>
    <row r="48" spans="2:6">
      <c r="B48" s="2">
        <v>91</v>
      </c>
      <c r="C48" s="2">
        <v>1290</v>
      </c>
      <c r="D48" s="11">
        <f t="shared" si="0"/>
        <v>7.7551020408163254</v>
      </c>
      <c r="E48" s="11">
        <f t="shared" si="1"/>
        <v>26.897959183673493</v>
      </c>
      <c r="F48">
        <f t="shared" si="2"/>
        <v>208.59641815910052</v>
      </c>
    </row>
    <row r="49" spans="1:6">
      <c r="B49" s="2">
        <v>93</v>
      </c>
      <c r="C49" s="2">
        <v>1336</v>
      </c>
      <c r="D49" s="11">
        <f t="shared" si="0"/>
        <v>9.7551020408163254</v>
      </c>
      <c r="E49" s="11">
        <f t="shared" si="1"/>
        <v>72.897959183673493</v>
      </c>
      <c r="F49">
        <f t="shared" si="2"/>
        <v>711.12703040399845</v>
      </c>
    </row>
    <row r="50" spans="1:6" ht="13" thickBot="1">
      <c r="B50" s="2">
        <v>93</v>
      </c>
      <c r="C50" s="2">
        <v>1350</v>
      </c>
      <c r="D50" s="11">
        <f t="shared" si="0"/>
        <v>9.7551020408163254</v>
      </c>
      <c r="E50" s="11">
        <f t="shared" si="1"/>
        <v>86.897959183673493</v>
      </c>
      <c r="F50" s="12">
        <f t="shared" si="2"/>
        <v>847.698458975427</v>
      </c>
    </row>
    <row r="51" spans="1:6" ht="13" thickTop="1">
      <c r="A51" s="10" t="s">
        <v>61</v>
      </c>
      <c r="B51" s="9">
        <f>AVERAGE(B2:B50)</f>
        <v>83.244897959183675</v>
      </c>
      <c r="C51" s="9">
        <f>AVERAGE(C2:C50)</f>
        <v>1263.1020408163265</v>
      </c>
      <c r="E51" s="10" t="s">
        <v>65</v>
      </c>
      <c r="F51" s="2">
        <f>SUM(F2:F50)</f>
        <v>12641.775510204085</v>
      </c>
    </row>
    <row r="52" spans="1:6">
      <c r="A52" s="10" t="s">
        <v>72</v>
      </c>
      <c r="B52" s="9">
        <f>_xlfn.STDEV.S(B2:B50)</f>
        <v>7.4485194620723618</v>
      </c>
      <c r="C52" s="9">
        <f>_xlfn.STDEV.S(C2:C50)</f>
        <v>62.676499083906776</v>
      </c>
      <c r="E52" s="10" t="s">
        <v>67</v>
      </c>
      <c r="F52" s="2">
        <f>COUNT(F2:F50)</f>
        <v>49</v>
      </c>
    </row>
    <row r="53" spans="1:6">
      <c r="E53" s="10" t="s">
        <v>70</v>
      </c>
      <c r="F53">
        <f>F51/(F52-1)</f>
        <v>263.37032312925174</v>
      </c>
    </row>
    <row r="54" spans="1:6">
      <c r="E54" s="10" t="s">
        <v>71</v>
      </c>
      <c r="F54">
        <f>F53/(B52*C52)</f>
        <v>0.564146826697419</v>
      </c>
    </row>
    <row r="56" spans="1:6">
      <c r="E56" s="10" t="s">
        <v>69</v>
      </c>
      <c r="F56">
        <f>CORREL(B2:B50,C2:C50)</f>
        <v>0.56414682669741922</v>
      </c>
    </row>
    <row r="57" spans="1:6">
      <c r="A57" s="10" t="s">
        <v>76</v>
      </c>
    </row>
    <row r="58" spans="1:6">
      <c r="E58" s="10"/>
    </row>
    <row r="59" spans="1:6">
      <c r="A59" s="16" t="s">
        <v>75</v>
      </c>
      <c r="B59" s="15">
        <f>_xlfn.STDEV.P(B2:B50)</f>
        <v>7.3721223711285333</v>
      </c>
      <c r="C59" s="15">
        <f>_xlfn.STDEV.P(C2:C50)</f>
        <v>62.033646202211841</v>
      </c>
    </row>
    <row r="60" spans="1:6">
      <c r="A60" s="10" t="s">
        <v>73</v>
      </c>
      <c r="B60" s="2">
        <f>_xlfn.COVARIANCE.P(B2:B50,C2:C50)</f>
        <v>257.99541857559359</v>
      </c>
    </row>
    <row r="61" spans="1:6">
      <c r="A61" s="10" t="s">
        <v>74</v>
      </c>
      <c r="B61" s="2">
        <f>B60/(B59*C59)</f>
        <v>0.56414682669741922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Covariance Calculations</vt:lpstr>
      <vt:lpstr>Correlation Calculations</vt:lpstr>
    </vt:vector>
  </TitlesOfParts>
  <Company>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strawbla</dc:creator>
  <cp:lastModifiedBy>Jim Evans</cp:lastModifiedBy>
  <dcterms:created xsi:type="dcterms:W3CDTF">2002-02-03T18:32:40Z</dcterms:created>
  <dcterms:modified xsi:type="dcterms:W3CDTF">2014-09-28T15:31:58Z</dcterms:modified>
</cp:coreProperties>
</file>