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9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aporation_research_paper\Experimental_data\Evaporation_4uL\Reread_every_5frame\Evaporation_rate_new\"/>
    </mc:Choice>
  </mc:AlternateContent>
  <xr:revisionPtr revIDLastSave="0" documentId="13_ncr:1_{6FEC06FE-2EB1-495F-AA12-7939E6034C00}" xr6:coauthVersionLast="46" xr6:coauthVersionMax="46" xr10:uidLastSave="{00000000-0000-0000-0000-000000000000}"/>
  <bookViews>
    <workbookView xWindow="20370" yWindow="-120" windowWidth="19440" windowHeight="15000" firstSheet="3" activeTab="10" xr2:uid="{953CC23A-468B-4409-A623-B2B9EDED4146}"/>
  </bookViews>
  <sheets>
    <sheet name="Sheet1" sheetId="1" r:id="rId1"/>
    <sheet name="Sheet11" sheetId="11" r:id="rId2"/>
    <sheet name="Sheet2" sheetId="2" r:id="rId3"/>
    <sheet name="Sheet3" sheetId="3" r:id="rId4"/>
    <sheet name="Sheet4" sheetId="4" r:id="rId5"/>
    <sheet name="Sheet5" sheetId="5" r:id="rId6"/>
    <sheet name="Sheet12" sheetId="12" r:id="rId7"/>
    <sheet name="Sheet6" sheetId="6" r:id="rId8"/>
    <sheet name="Sheet7" sheetId="7" r:id="rId9"/>
    <sheet name="Sheet8" sheetId="8" r:id="rId10"/>
    <sheet name="Sheet9" sheetId="9" r:id="rId11"/>
    <sheet name="Sheet10" sheetId="10" r:id="rId12"/>
  </sheets>
  <externalReferences>
    <externalReference r:id="rId1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5" l="1"/>
  <c r="C11" i="5"/>
  <c r="C12" i="5"/>
  <c r="C14" i="5"/>
  <c r="C15" i="5"/>
  <c r="C16" i="5"/>
  <c r="C18" i="5"/>
  <c r="C19" i="5"/>
  <c r="C20" i="5"/>
  <c r="C22" i="5"/>
  <c r="C23" i="5"/>
  <c r="C24" i="5"/>
  <c r="C26" i="5"/>
  <c r="C27" i="5"/>
  <c r="C28" i="5"/>
  <c r="C30" i="5"/>
  <c r="C8" i="5"/>
  <c r="D9" i="5"/>
  <c r="C9" i="5" s="1"/>
  <c r="D10" i="5"/>
  <c r="D11" i="5"/>
  <c r="D12" i="5"/>
  <c r="D13" i="5"/>
  <c r="C13" i="5" s="1"/>
  <c r="D14" i="5"/>
  <c r="D15" i="5"/>
  <c r="D16" i="5"/>
  <c r="D17" i="5"/>
  <c r="C17" i="5" s="1"/>
  <c r="D18" i="5"/>
  <c r="D19" i="5"/>
  <c r="D20" i="5"/>
  <c r="D21" i="5"/>
  <c r="C21" i="5" s="1"/>
  <c r="D22" i="5"/>
  <c r="D23" i="5"/>
  <c r="D24" i="5"/>
  <c r="D25" i="5"/>
  <c r="C25" i="5" s="1"/>
  <c r="D26" i="5"/>
  <c r="D27" i="5"/>
  <c r="D28" i="5"/>
  <c r="D29" i="5"/>
  <c r="C29" i="5" s="1"/>
  <c r="D30" i="5"/>
  <c r="D8" i="5"/>
  <c r="C6" i="5"/>
  <c r="D5" i="5"/>
  <c r="C5" i="5" s="1"/>
  <c r="D6" i="5"/>
  <c r="D7" i="5"/>
  <c r="C7" i="5" s="1"/>
  <c r="D4" i="5"/>
  <c r="C4" i="5" s="1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2" i="5"/>
  <c r="A22" i="5" s="1"/>
  <c r="B23" i="5"/>
  <c r="A23" i="5" s="1"/>
  <c r="B24" i="5"/>
  <c r="A24" i="5" s="1"/>
  <c r="B25" i="5"/>
  <c r="A25" i="5" s="1"/>
  <c r="B26" i="5"/>
  <c r="A26" i="5" s="1"/>
  <c r="B27" i="5"/>
  <c r="A27" i="5" s="1"/>
  <c r="B28" i="5"/>
  <c r="A28" i="5" s="1"/>
  <c r="B29" i="5"/>
  <c r="A29" i="5" s="1"/>
  <c r="B30" i="5"/>
  <c r="A30" i="5" s="1"/>
  <c r="B2" i="5"/>
  <c r="A2" i="5" s="1"/>
  <c r="I31" i="5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2" i="1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2" i="7"/>
  <c r="R11" i="3" l="1"/>
  <c r="R12" i="3"/>
  <c r="R13" i="3"/>
  <c r="R14" i="3"/>
  <c r="R15" i="3"/>
  <c r="R16" i="3"/>
  <c r="R17" i="3"/>
  <c r="R18" i="3"/>
  <c r="R19" i="3"/>
  <c r="R20" i="3"/>
  <c r="R21" i="3"/>
  <c r="R22" i="3"/>
  <c r="R23" i="3"/>
  <c r="R10" i="3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2" i="11"/>
  <c r="G33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2" i="11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2" i="9"/>
  <c r="AO3" i="8"/>
  <c r="AO4" i="8"/>
  <c r="AO5" i="8"/>
  <c r="AO6" i="8"/>
  <c r="AO7" i="8"/>
  <c r="AO8" i="8"/>
  <c r="AO9" i="8"/>
  <c r="AO10" i="8"/>
  <c r="AO11" i="8"/>
  <c r="AO12" i="8"/>
  <c r="AO13" i="8"/>
  <c r="AO14" i="8"/>
  <c r="AO15" i="8"/>
  <c r="AO16" i="8"/>
  <c r="AO17" i="8"/>
  <c r="AO18" i="8"/>
  <c r="AO19" i="8"/>
  <c r="AO20" i="8"/>
  <c r="AO21" i="8"/>
  <c r="AO22" i="8"/>
  <c r="AO23" i="8"/>
  <c r="AO24" i="8"/>
  <c r="AO25" i="8"/>
  <c r="AO26" i="8"/>
  <c r="AO27" i="8"/>
  <c r="AO28" i="8"/>
  <c r="AO29" i="8"/>
  <c r="AO30" i="8"/>
  <c r="AO31" i="8"/>
  <c r="AO32" i="8"/>
  <c r="AO33" i="8"/>
  <c r="AO34" i="8"/>
  <c r="AO2" i="8"/>
  <c r="BS3" i="7"/>
  <c r="BS4" i="7"/>
  <c r="BS5" i="7"/>
  <c r="BS6" i="7"/>
  <c r="BS7" i="7"/>
  <c r="BS8" i="7"/>
  <c r="BS9" i="7"/>
  <c r="BS10" i="7"/>
  <c r="BS11" i="7"/>
  <c r="BS12" i="7"/>
  <c r="BS13" i="7"/>
  <c r="BS14" i="7"/>
  <c r="BS15" i="7"/>
  <c r="BS16" i="7"/>
  <c r="BS17" i="7"/>
  <c r="BS18" i="7"/>
  <c r="BS19" i="7"/>
  <c r="BS20" i="7"/>
  <c r="BS21" i="7"/>
  <c r="BS22" i="7"/>
  <c r="BS23" i="7"/>
  <c r="BS24" i="7"/>
  <c r="BS25" i="7"/>
  <c r="BS26" i="7"/>
  <c r="BS27" i="7"/>
  <c r="BS28" i="7"/>
  <c r="BS29" i="7"/>
  <c r="BS30" i="7"/>
  <c r="BS31" i="7"/>
  <c r="BS32" i="7"/>
  <c r="BS33" i="7"/>
  <c r="BS34" i="7"/>
  <c r="BS35" i="7"/>
  <c r="BS36" i="7"/>
  <c r="BS37" i="7"/>
  <c r="BS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" i="6"/>
  <c r="AS17" i="4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" i="6"/>
  <c r="AS3" i="4"/>
  <c r="AS4" i="4"/>
  <c r="AS5" i="4"/>
  <c r="AS6" i="4"/>
  <c r="AS7" i="4"/>
  <c r="AS8" i="4"/>
  <c r="AS9" i="4"/>
  <c r="AS10" i="4"/>
  <c r="AS11" i="4"/>
  <c r="AS12" i="4"/>
  <c r="AS13" i="4"/>
  <c r="AS14" i="4"/>
  <c r="AS15" i="4"/>
  <c r="AS16" i="4"/>
  <c r="AS18" i="4"/>
  <c r="AS2" i="4"/>
  <c r="Q3" i="5"/>
  <c r="Q4" i="5"/>
  <c r="Q5" i="5"/>
  <c r="Q6" i="5"/>
  <c r="Q7" i="5"/>
  <c r="Q8" i="5"/>
  <c r="Q9" i="5"/>
  <c r="Q10" i="5"/>
  <c r="Q11" i="5"/>
  <c r="Q12" i="5"/>
  <c r="Q13" i="5"/>
  <c r="Q14" i="5"/>
  <c r="Q15" i="5"/>
  <c r="Q2" i="5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2" i="1"/>
  <c r="BH3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34" i="7"/>
  <c r="BH35" i="7"/>
  <c r="BH2" i="7"/>
  <c r="I2" i="6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" i="1"/>
  <c r="A28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" i="10"/>
  <c r="A3" i="6"/>
  <c r="I3" i="6" s="1"/>
  <c r="A4" i="6"/>
  <c r="I4" i="6" s="1"/>
  <c r="A5" i="6"/>
  <c r="I5" i="6" s="1"/>
  <c r="A6" i="6"/>
  <c r="I6" i="6" s="1"/>
  <c r="A7" i="6"/>
  <c r="I7" i="6" s="1"/>
  <c r="A8" i="6"/>
  <c r="I8" i="6" s="1"/>
  <c r="A9" i="6"/>
  <c r="I9" i="6" s="1"/>
  <c r="A10" i="6"/>
  <c r="I10" i="6" s="1"/>
  <c r="A11" i="6"/>
  <c r="I11" i="6" s="1"/>
  <c r="A12" i="6"/>
  <c r="I12" i="6" s="1"/>
  <c r="A13" i="6"/>
  <c r="I13" i="6" s="1"/>
  <c r="A14" i="6"/>
  <c r="I14" i="6" s="1"/>
  <c r="A15" i="6"/>
  <c r="I15" i="6" s="1"/>
  <c r="A16" i="6"/>
  <c r="I16" i="6" s="1"/>
  <c r="A17" i="6"/>
  <c r="I17" i="6" s="1"/>
  <c r="A18" i="6"/>
  <c r="I18" i="6" s="1"/>
  <c r="A19" i="6"/>
  <c r="I19" i="6" s="1"/>
  <c r="A20" i="6"/>
  <c r="A21" i="6"/>
  <c r="A2" i="6"/>
  <c r="A3" i="3"/>
  <c r="J3" i="3" s="1"/>
  <c r="A4" i="3"/>
  <c r="J4" i="3" s="1"/>
  <c r="A5" i="3"/>
  <c r="J5" i="3" s="1"/>
  <c r="A6" i="3"/>
  <c r="J6" i="3" s="1"/>
  <c r="A7" i="3"/>
  <c r="J7" i="3" s="1"/>
  <c r="A8" i="3"/>
  <c r="J8" i="3" s="1"/>
  <c r="A9" i="3"/>
  <c r="J9" i="3" s="1"/>
  <c r="A10" i="3"/>
  <c r="J10" i="3" s="1"/>
  <c r="A11" i="3"/>
  <c r="J11" i="3" s="1"/>
  <c r="A12" i="3"/>
  <c r="J12" i="3" s="1"/>
  <c r="A13" i="3"/>
  <c r="J13" i="3" s="1"/>
  <c r="A14" i="3"/>
  <c r="J14" i="3" s="1"/>
  <c r="A15" i="3"/>
  <c r="J15" i="3" s="1"/>
  <c r="A16" i="3"/>
  <c r="J16" i="3" s="1"/>
  <c r="A17" i="3"/>
  <c r="J17" i="3" s="1"/>
  <c r="A18" i="3"/>
  <c r="J18" i="3" s="1"/>
  <c r="A19" i="3"/>
  <c r="J19" i="3" s="1"/>
  <c r="A20" i="3"/>
  <c r="J20" i="3" s="1"/>
  <c r="A21" i="3"/>
  <c r="J21" i="3" s="1"/>
  <c r="A22" i="3"/>
  <c r="J22" i="3" s="1"/>
  <c r="A23" i="3"/>
  <c r="J23" i="3" s="1"/>
  <c r="A24" i="3"/>
  <c r="A25" i="3"/>
  <c r="A26" i="3"/>
  <c r="A2" i="3"/>
  <c r="J2" i="3" s="1"/>
  <c r="A3" i="2"/>
  <c r="J3" i="2" s="1"/>
  <c r="A4" i="2"/>
  <c r="J4" i="2" s="1"/>
  <c r="A5" i="2"/>
  <c r="J5" i="2" s="1"/>
  <c r="A6" i="2"/>
  <c r="J6" i="2" s="1"/>
  <c r="A7" i="2"/>
  <c r="J7" i="2" s="1"/>
  <c r="A8" i="2"/>
  <c r="J8" i="2" s="1"/>
  <c r="A9" i="2"/>
  <c r="J9" i="2" s="1"/>
  <c r="A10" i="2"/>
  <c r="J10" i="2" s="1"/>
  <c r="A11" i="2"/>
  <c r="J11" i="2" s="1"/>
  <c r="A12" i="2"/>
  <c r="J12" i="2" s="1"/>
  <c r="A13" i="2"/>
  <c r="J13" i="2" s="1"/>
  <c r="A14" i="2"/>
  <c r="J14" i="2" s="1"/>
  <c r="A15" i="2"/>
  <c r="J15" i="2" s="1"/>
  <c r="A16" i="2"/>
  <c r="J16" i="2" s="1"/>
  <c r="A17" i="2"/>
  <c r="J17" i="2" s="1"/>
  <c r="A18" i="2"/>
  <c r="J18" i="2" s="1"/>
  <c r="A19" i="2"/>
  <c r="J19" i="2" s="1"/>
  <c r="A20" i="2"/>
  <c r="J20" i="2" s="1"/>
  <c r="A21" i="2"/>
  <c r="J21" i="2" s="1"/>
  <c r="A22" i="2"/>
  <c r="J22" i="2" s="1"/>
  <c r="A23" i="2"/>
  <c r="J23" i="2" s="1"/>
  <c r="A24" i="2"/>
  <c r="J24" i="2" s="1"/>
  <c r="A25" i="2"/>
  <c r="J25" i="2" s="1"/>
  <c r="A26" i="2"/>
  <c r="J26" i="2" s="1"/>
  <c r="A27" i="2"/>
  <c r="J27" i="2" s="1"/>
  <c r="A28" i="2"/>
  <c r="J28" i="2" s="1"/>
  <c r="A29" i="2"/>
  <c r="J29" i="2" s="1"/>
  <c r="A30" i="2"/>
  <c r="J30" i="2" s="1"/>
  <c r="A31" i="2"/>
  <c r="J31" i="2" s="1"/>
  <c r="A32" i="2"/>
  <c r="J32" i="2" s="1"/>
  <c r="A33" i="2"/>
  <c r="J33" i="2" s="1"/>
  <c r="A34" i="2"/>
  <c r="J34" i="2" s="1"/>
  <c r="A35" i="2"/>
  <c r="J35" i="2" s="1"/>
  <c r="A36" i="2"/>
  <c r="J36" i="2" s="1"/>
  <c r="A37" i="2"/>
  <c r="J37" i="2" s="1"/>
  <c r="A38" i="2"/>
  <c r="J38" i="2" s="1"/>
  <c r="A39" i="2"/>
  <c r="A40" i="2"/>
  <c r="A41" i="2"/>
  <c r="A2" i="2"/>
  <c r="J2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F3" i="6" l="1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G2" i="6"/>
  <c r="F2" i="6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1" i="5"/>
  <c r="J11" i="5"/>
  <c r="I12" i="5"/>
  <c r="J12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J2" i="5"/>
  <c r="I2" i="5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H2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H22" i="2"/>
  <c r="H23" i="2"/>
  <c r="H24" i="2"/>
  <c r="H25" i="2"/>
  <c r="H26" i="2"/>
  <c r="G27" i="2"/>
  <c r="H27" i="2"/>
  <c r="H28" i="2"/>
  <c r="H29" i="2"/>
  <c r="H30" i="2"/>
  <c r="H31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2" i="2"/>
  <c r="D32" i="2"/>
  <c r="G32" i="2" s="1"/>
  <c r="D31" i="2"/>
  <c r="G31" i="2" s="1"/>
  <c r="D29" i="2"/>
  <c r="G29" i="2" s="1"/>
  <c r="D30" i="2"/>
  <c r="G30" i="2" s="1"/>
  <c r="D28" i="2"/>
  <c r="G28" i="2" s="1"/>
  <c r="D27" i="2"/>
  <c r="D26" i="2"/>
  <c r="G26" i="2" s="1"/>
  <c r="D25" i="2"/>
  <c r="G25" i="2" s="1"/>
  <c r="D23" i="2"/>
  <c r="G23" i="2" s="1"/>
  <c r="D24" i="2"/>
  <c r="G24" i="2" s="1"/>
  <c r="D22" i="2"/>
  <c r="G22" i="2" s="1"/>
  <c r="F16" i="2"/>
  <c r="H16" i="2" s="1"/>
  <c r="F17" i="2"/>
  <c r="H17" i="2" s="1"/>
  <c r="F18" i="2"/>
  <c r="H18" i="2" s="1"/>
  <c r="F19" i="2"/>
  <c r="H19" i="2" s="1"/>
  <c r="F20" i="2"/>
  <c r="H20" i="2" s="1"/>
  <c r="F21" i="2"/>
  <c r="H21" i="2" s="1"/>
  <c r="F3" i="2"/>
  <c r="H3" i="2" s="1"/>
  <c r="F4" i="2"/>
  <c r="H4" i="2" s="1"/>
  <c r="F5" i="2"/>
  <c r="H5" i="2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15" i="2"/>
  <c r="H15" i="2" s="1"/>
  <c r="F2" i="2"/>
  <c r="H2" i="2" s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G2" i="1"/>
  <c r="F2" i="1"/>
  <c r="F3" i="10"/>
  <c r="G3" i="10"/>
  <c r="F4" i="10"/>
  <c r="G4" i="10"/>
  <c r="F5" i="10"/>
  <c r="G5" i="10"/>
  <c r="F6" i="10"/>
  <c r="G6" i="10"/>
  <c r="F7" i="10"/>
  <c r="G7" i="10"/>
  <c r="F8" i="10"/>
  <c r="G8" i="10"/>
  <c r="F9" i="10"/>
  <c r="G9" i="10"/>
  <c r="F10" i="10"/>
  <c r="G10" i="10"/>
  <c r="F11" i="10"/>
  <c r="G11" i="10"/>
  <c r="F12" i="10"/>
  <c r="G12" i="10"/>
  <c r="F13" i="10"/>
  <c r="G13" i="10"/>
  <c r="F14" i="10"/>
  <c r="G14" i="10"/>
  <c r="F15" i="10"/>
  <c r="G15" i="10"/>
  <c r="F16" i="10"/>
  <c r="G16" i="10"/>
  <c r="F17" i="10"/>
  <c r="G17" i="10"/>
  <c r="F18" i="10"/>
  <c r="G18" i="10"/>
  <c r="F19" i="10"/>
  <c r="G19" i="10"/>
  <c r="F20" i="10"/>
  <c r="G20" i="10"/>
  <c r="F21" i="10"/>
  <c r="G21" i="10"/>
  <c r="F22" i="10"/>
  <c r="G22" i="10"/>
  <c r="F23" i="10"/>
  <c r="G23" i="10"/>
  <c r="F24" i="10"/>
  <c r="G24" i="10"/>
  <c r="F25" i="10"/>
  <c r="G25" i="10"/>
  <c r="F26" i="10"/>
  <c r="G26" i="10"/>
  <c r="F27" i="10"/>
  <c r="G27" i="10"/>
  <c r="F28" i="10"/>
  <c r="G28" i="10"/>
  <c r="F2" i="10"/>
  <c r="G2" i="10"/>
  <c r="N26" i="9"/>
  <c r="M26" i="9"/>
  <c r="H26" i="9"/>
  <c r="E26" i="9"/>
  <c r="N25" i="9"/>
  <c r="M25" i="9"/>
  <c r="H25" i="9"/>
  <c r="E25" i="9"/>
  <c r="N24" i="9"/>
  <c r="M24" i="9"/>
  <c r="H24" i="9"/>
  <c r="E24" i="9"/>
  <c r="N23" i="9"/>
  <c r="M23" i="9"/>
  <c r="H23" i="9"/>
  <c r="E23" i="9"/>
  <c r="N22" i="9"/>
  <c r="M22" i="9"/>
  <c r="H22" i="9"/>
  <c r="E22" i="9"/>
  <c r="N21" i="9"/>
  <c r="M21" i="9"/>
  <c r="H21" i="9"/>
  <c r="E21" i="9"/>
  <c r="N20" i="9"/>
  <c r="M20" i="9"/>
  <c r="H20" i="9"/>
  <c r="E20" i="9"/>
  <c r="N19" i="9"/>
  <c r="M19" i="9"/>
  <c r="H19" i="9"/>
  <c r="E19" i="9"/>
  <c r="N18" i="9"/>
  <c r="M18" i="9"/>
  <c r="H18" i="9"/>
  <c r="E18" i="9"/>
  <c r="N17" i="9"/>
  <c r="M17" i="9"/>
  <c r="H17" i="9"/>
  <c r="E17" i="9"/>
  <c r="N16" i="9"/>
  <c r="M16" i="9"/>
  <c r="H16" i="9"/>
  <c r="E16" i="9"/>
  <c r="N15" i="9"/>
  <c r="M15" i="9"/>
  <c r="H15" i="9"/>
  <c r="E15" i="9"/>
  <c r="N14" i="9"/>
  <c r="M14" i="9"/>
  <c r="H14" i="9"/>
  <c r="E14" i="9"/>
  <c r="N13" i="9"/>
  <c r="M13" i="9"/>
  <c r="H13" i="9"/>
  <c r="E13" i="9"/>
  <c r="N12" i="9"/>
  <c r="M12" i="9"/>
  <c r="H12" i="9"/>
  <c r="E12" i="9"/>
  <c r="N11" i="9"/>
  <c r="M11" i="9"/>
  <c r="H11" i="9"/>
  <c r="E11" i="9"/>
  <c r="N10" i="9"/>
  <c r="M10" i="9"/>
  <c r="H10" i="9"/>
  <c r="E10" i="9"/>
  <c r="N9" i="9"/>
  <c r="M9" i="9"/>
  <c r="H9" i="9"/>
  <c r="E9" i="9"/>
  <c r="N8" i="9"/>
  <c r="M8" i="9"/>
  <c r="H8" i="9"/>
  <c r="E8" i="9"/>
  <c r="N7" i="9"/>
  <c r="M7" i="9"/>
  <c r="H7" i="9"/>
  <c r="E7" i="9"/>
  <c r="N6" i="9"/>
  <c r="M6" i="9"/>
  <c r="H6" i="9"/>
  <c r="E6" i="9"/>
  <c r="N5" i="9"/>
  <c r="M5" i="9"/>
  <c r="H5" i="9"/>
  <c r="E5" i="9"/>
  <c r="N4" i="9"/>
  <c r="M4" i="9"/>
  <c r="H4" i="9"/>
  <c r="E4" i="9"/>
  <c r="N3" i="9"/>
  <c r="M3" i="9"/>
  <c r="H3" i="9"/>
  <c r="E3" i="9"/>
  <c r="N2" i="9"/>
  <c r="H2" i="9"/>
  <c r="E2" i="9"/>
  <c r="U34" i="8"/>
  <c r="P34" i="8"/>
  <c r="H34" i="8"/>
  <c r="I34" i="8" s="1"/>
  <c r="U33" i="8"/>
  <c r="P33" i="8"/>
  <c r="H33" i="8"/>
  <c r="J33" i="8" s="1"/>
  <c r="U32" i="8"/>
  <c r="P32" i="8"/>
  <c r="J32" i="8"/>
  <c r="H32" i="8"/>
  <c r="I32" i="8" s="1"/>
  <c r="U31" i="8"/>
  <c r="P31" i="8"/>
  <c r="H31" i="8"/>
  <c r="J31" i="8" s="1"/>
  <c r="U30" i="8"/>
  <c r="P30" i="8"/>
  <c r="H30" i="8"/>
  <c r="I30" i="8" s="1"/>
  <c r="U29" i="8"/>
  <c r="P29" i="8"/>
  <c r="H29" i="8"/>
  <c r="J29" i="8" s="1"/>
  <c r="U28" i="8"/>
  <c r="P28" i="8"/>
  <c r="H28" i="8"/>
  <c r="I28" i="8" s="1"/>
  <c r="U27" i="8"/>
  <c r="P27" i="8"/>
  <c r="H27" i="8"/>
  <c r="J27" i="8" s="1"/>
  <c r="U26" i="8"/>
  <c r="P26" i="8"/>
  <c r="H26" i="8"/>
  <c r="I26" i="8" s="1"/>
  <c r="U25" i="8"/>
  <c r="P25" i="8"/>
  <c r="H25" i="8"/>
  <c r="J25" i="8" s="1"/>
  <c r="U24" i="8"/>
  <c r="P24" i="8"/>
  <c r="J24" i="8"/>
  <c r="H24" i="8"/>
  <c r="I24" i="8" s="1"/>
  <c r="U23" i="8"/>
  <c r="P23" i="8"/>
  <c r="H23" i="8"/>
  <c r="J23" i="8" s="1"/>
  <c r="U22" i="8"/>
  <c r="P22" i="8"/>
  <c r="H22" i="8"/>
  <c r="I22" i="8" s="1"/>
  <c r="U21" i="8"/>
  <c r="P21" i="8"/>
  <c r="H21" i="8"/>
  <c r="J21" i="8" s="1"/>
  <c r="U20" i="8"/>
  <c r="P20" i="8"/>
  <c r="H20" i="8"/>
  <c r="I20" i="8" s="1"/>
  <c r="U19" i="8"/>
  <c r="P19" i="8"/>
  <c r="H19" i="8"/>
  <c r="J19" i="8" s="1"/>
  <c r="U18" i="8"/>
  <c r="P18" i="8"/>
  <c r="H18" i="8"/>
  <c r="I18" i="8" s="1"/>
  <c r="U17" i="8"/>
  <c r="P17" i="8"/>
  <c r="H17" i="8"/>
  <c r="J17" i="8" s="1"/>
  <c r="U16" i="8"/>
  <c r="P16" i="8"/>
  <c r="J16" i="8"/>
  <c r="H16" i="8"/>
  <c r="I16" i="8" s="1"/>
  <c r="U15" i="8"/>
  <c r="P15" i="8"/>
  <c r="H15" i="8"/>
  <c r="J15" i="8" s="1"/>
  <c r="U14" i="8"/>
  <c r="P14" i="8"/>
  <c r="H14" i="8"/>
  <c r="I14" i="8" s="1"/>
  <c r="U13" i="8"/>
  <c r="P13" i="8"/>
  <c r="H13" i="8"/>
  <c r="J13" i="8" s="1"/>
  <c r="U12" i="8"/>
  <c r="P12" i="8"/>
  <c r="H12" i="8"/>
  <c r="I12" i="8" s="1"/>
  <c r="U11" i="8"/>
  <c r="P11" i="8"/>
  <c r="H11" i="8"/>
  <c r="J11" i="8" s="1"/>
  <c r="U10" i="8"/>
  <c r="P10" i="8"/>
  <c r="H10" i="8"/>
  <c r="I10" i="8" s="1"/>
  <c r="U9" i="8"/>
  <c r="P9" i="8"/>
  <c r="H9" i="8"/>
  <c r="J9" i="8" s="1"/>
  <c r="U8" i="8"/>
  <c r="P8" i="8"/>
  <c r="J8" i="8"/>
  <c r="H8" i="8"/>
  <c r="I8" i="8" s="1"/>
  <c r="U7" i="8"/>
  <c r="P7" i="8"/>
  <c r="H7" i="8"/>
  <c r="J7" i="8" s="1"/>
  <c r="U6" i="8"/>
  <c r="P6" i="8"/>
  <c r="H6" i="8"/>
  <c r="I6" i="8" s="1"/>
  <c r="U5" i="8"/>
  <c r="P5" i="8"/>
  <c r="H5" i="8"/>
  <c r="J5" i="8" s="1"/>
  <c r="U4" i="8"/>
  <c r="P4" i="8"/>
  <c r="H4" i="8"/>
  <c r="I4" i="8" s="1"/>
  <c r="U3" i="8"/>
  <c r="P3" i="8"/>
  <c r="H3" i="8"/>
  <c r="J3" i="8" s="1"/>
  <c r="U2" i="8"/>
  <c r="P2" i="8"/>
  <c r="H2" i="8"/>
  <c r="I2" i="8" s="1"/>
  <c r="AO41" i="7"/>
  <c r="AQ41" i="7" s="1"/>
  <c r="AB41" i="7"/>
  <c r="N41" i="7"/>
  <c r="I41" i="7"/>
  <c r="J41" i="7" s="1"/>
  <c r="BE40" i="7"/>
  <c r="AB40" i="7"/>
  <c r="T40" i="7"/>
  <c r="N40" i="7"/>
  <c r="K40" i="7"/>
  <c r="I40" i="7"/>
  <c r="J40" i="7" s="1"/>
  <c r="L40" i="7" s="1"/>
  <c r="BE39" i="7"/>
  <c r="AB39" i="7"/>
  <c r="T39" i="7"/>
  <c r="V39" i="7" s="1"/>
  <c r="N39" i="7"/>
  <c r="I39" i="7"/>
  <c r="K39" i="7" s="1"/>
  <c r="BE38" i="7"/>
  <c r="AB38" i="7"/>
  <c r="T38" i="7"/>
  <c r="V38" i="7" s="1"/>
  <c r="N38" i="7"/>
  <c r="I38" i="7"/>
  <c r="BE37" i="7"/>
  <c r="AM37" i="7"/>
  <c r="AN37" i="7" s="1"/>
  <c r="AO37" i="7" s="1"/>
  <c r="AB37" i="7"/>
  <c r="T37" i="7"/>
  <c r="V37" i="7" s="1"/>
  <c r="N37" i="7"/>
  <c r="I37" i="7"/>
  <c r="J37" i="7" s="1"/>
  <c r="BE36" i="7"/>
  <c r="AB36" i="7"/>
  <c r="T36" i="7"/>
  <c r="AM36" i="7" s="1"/>
  <c r="AN36" i="7" s="1"/>
  <c r="AO36" i="7" s="1"/>
  <c r="N36" i="7"/>
  <c r="I36" i="7"/>
  <c r="K36" i="7" s="1"/>
  <c r="BE35" i="7"/>
  <c r="AM35" i="7"/>
  <c r="AN35" i="7" s="1"/>
  <c r="AO35" i="7" s="1"/>
  <c r="AB35" i="7"/>
  <c r="T35" i="7"/>
  <c r="V35" i="7" s="1"/>
  <c r="N35" i="7"/>
  <c r="I35" i="7"/>
  <c r="K35" i="7" s="1"/>
  <c r="BE34" i="7"/>
  <c r="AB34" i="7"/>
  <c r="T34" i="7"/>
  <c r="V34" i="7" s="1"/>
  <c r="N34" i="7"/>
  <c r="I34" i="7"/>
  <c r="K34" i="7" s="1"/>
  <c r="BE33" i="7"/>
  <c r="AB33" i="7"/>
  <c r="T33" i="7"/>
  <c r="AM33" i="7" s="1"/>
  <c r="AN33" i="7" s="1"/>
  <c r="AO33" i="7" s="1"/>
  <c r="N33" i="7"/>
  <c r="I33" i="7"/>
  <c r="J33" i="7" s="1"/>
  <c r="BE32" i="7"/>
  <c r="AB32" i="7"/>
  <c r="T32" i="7"/>
  <c r="AM32" i="7" s="1"/>
  <c r="AN32" i="7" s="1"/>
  <c r="AO32" i="7" s="1"/>
  <c r="N32" i="7"/>
  <c r="I32" i="7"/>
  <c r="K32" i="7" s="1"/>
  <c r="BE31" i="7"/>
  <c r="AB31" i="7"/>
  <c r="T31" i="7"/>
  <c r="V31" i="7" s="1"/>
  <c r="N31" i="7"/>
  <c r="I31" i="7"/>
  <c r="K31" i="7" s="1"/>
  <c r="AB30" i="7"/>
  <c r="T30" i="7"/>
  <c r="AM30" i="7" s="1"/>
  <c r="AN30" i="7" s="1"/>
  <c r="AO30" i="7" s="1"/>
  <c r="N30" i="7"/>
  <c r="I30" i="7"/>
  <c r="J30" i="7" s="1"/>
  <c r="AB29" i="7"/>
  <c r="T29" i="7"/>
  <c r="AM29" i="7" s="1"/>
  <c r="AN29" i="7" s="1"/>
  <c r="AO29" i="7" s="1"/>
  <c r="N29" i="7"/>
  <c r="I29" i="7"/>
  <c r="K29" i="7" s="1"/>
  <c r="AM28" i="7"/>
  <c r="AN28" i="7" s="1"/>
  <c r="AO28" i="7" s="1"/>
  <c r="AB28" i="7"/>
  <c r="T28" i="7"/>
  <c r="V28" i="7" s="1"/>
  <c r="N28" i="7"/>
  <c r="I28" i="7"/>
  <c r="J28" i="7" s="1"/>
  <c r="AB27" i="7"/>
  <c r="T27" i="7"/>
  <c r="AM27" i="7" s="1"/>
  <c r="AN27" i="7" s="1"/>
  <c r="AO27" i="7" s="1"/>
  <c r="N27" i="7"/>
  <c r="I27" i="7"/>
  <c r="K27" i="7" s="1"/>
  <c r="AB26" i="7"/>
  <c r="T26" i="7"/>
  <c r="V26" i="7" s="1"/>
  <c r="N26" i="7"/>
  <c r="I26" i="7"/>
  <c r="J26" i="7" s="1"/>
  <c r="AB25" i="7"/>
  <c r="T25" i="7"/>
  <c r="AM25" i="7" s="1"/>
  <c r="AN25" i="7" s="1"/>
  <c r="AO25" i="7" s="1"/>
  <c r="N25" i="7"/>
  <c r="I25" i="7"/>
  <c r="K25" i="7" s="1"/>
  <c r="AB24" i="7"/>
  <c r="T24" i="7"/>
  <c r="AM24" i="7" s="1"/>
  <c r="AN24" i="7" s="1"/>
  <c r="AO24" i="7" s="1"/>
  <c r="N24" i="7"/>
  <c r="I24" i="7"/>
  <c r="J24" i="7" s="1"/>
  <c r="AM23" i="7"/>
  <c r="AN23" i="7" s="1"/>
  <c r="AO23" i="7" s="1"/>
  <c r="AB23" i="7"/>
  <c r="T23" i="7"/>
  <c r="V23" i="7" s="1"/>
  <c r="N23" i="7"/>
  <c r="I23" i="7"/>
  <c r="K23" i="7" s="1"/>
  <c r="AB22" i="7"/>
  <c r="T22" i="7"/>
  <c r="AM22" i="7" s="1"/>
  <c r="AN22" i="7" s="1"/>
  <c r="AO22" i="7" s="1"/>
  <c r="N22" i="7"/>
  <c r="I22" i="7"/>
  <c r="J22" i="7" s="1"/>
  <c r="AM21" i="7"/>
  <c r="AN21" i="7" s="1"/>
  <c r="AO21" i="7" s="1"/>
  <c r="AB21" i="7"/>
  <c r="T21" i="7"/>
  <c r="V21" i="7" s="1"/>
  <c r="N21" i="7"/>
  <c r="I21" i="7"/>
  <c r="K21" i="7" s="1"/>
  <c r="AB20" i="7"/>
  <c r="T20" i="7"/>
  <c r="V20" i="7" s="1"/>
  <c r="N20" i="7"/>
  <c r="I20" i="7"/>
  <c r="J20" i="7" s="1"/>
  <c r="AB19" i="7"/>
  <c r="T19" i="7"/>
  <c r="AM19" i="7" s="1"/>
  <c r="AN19" i="7" s="1"/>
  <c r="AO19" i="7" s="1"/>
  <c r="N19" i="7"/>
  <c r="I19" i="7"/>
  <c r="K19" i="7" s="1"/>
  <c r="AM18" i="7"/>
  <c r="AN18" i="7" s="1"/>
  <c r="AO18" i="7" s="1"/>
  <c r="AP18" i="7" s="1"/>
  <c r="AB18" i="7"/>
  <c r="T18" i="7"/>
  <c r="V18" i="7" s="1"/>
  <c r="N18" i="7"/>
  <c r="I18" i="7"/>
  <c r="J18" i="7" s="1"/>
  <c r="AB17" i="7"/>
  <c r="T17" i="7"/>
  <c r="AM17" i="7" s="1"/>
  <c r="AN17" i="7" s="1"/>
  <c r="AO17" i="7" s="1"/>
  <c r="N17" i="7"/>
  <c r="I17" i="7"/>
  <c r="J17" i="7" s="1"/>
  <c r="AM16" i="7"/>
  <c r="AN16" i="7" s="1"/>
  <c r="AO16" i="7" s="1"/>
  <c r="AB16" i="7"/>
  <c r="V16" i="7"/>
  <c r="T16" i="7"/>
  <c r="N16" i="7"/>
  <c r="I16" i="7"/>
  <c r="J16" i="7" s="1"/>
  <c r="AB15" i="7"/>
  <c r="T15" i="7"/>
  <c r="V15" i="7" s="1"/>
  <c r="N15" i="7"/>
  <c r="I15" i="7"/>
  <c r="K15" i="7" s="1"/>
  <c r="AB14" i="7"/>
  <c r="T14" i="7"/>
  <c r="V14" i="7" s="1"/>
  <c r="N14" i="7"/>
  <c r="I14" i="7"/>
  <c r="J14" i="7" s="1"/>
  <c r="AB13" i="7"/>
  <c r="T13" i="7"/>
  <c r="V13" i="7" s="1"/>
  <c r="N13" i="7"/>
  <c r="I13" i="7"/>
  <c r="J13" i="7" s="1"/>
  <c r="AB12" i="7"/>
  <c r="T12" i="7"/>
  <c r="AM12" i="7" s="1"/>
  <c r="AN12" i="7" s="1"/>
  <c r="AO12" i="7" s="1"/>
  <c r="N12" i="7"/>
  <c r="I12" i="7"/>
  <c r="J12" i="7" s="1"/>
  <c r="AB11" i="7"/>
  <c r="V11" i="7"/>
  <c r="T11" i="7"/>
  <c r="AM11" i="7" s="1"/>
  <c r="AN11" i="7" s="1"/>
  <c r="AO11" i="7" s="1"/>
  <c r="N11" i="7"/>
  <c r="I11" i="7"/>
  <c r="K11" i="7" s="1"/>
  <c r="AB10" i="7"/>
  <c r="T10" i="7"/>
  <c r="AM10" i="7" s="1"/>
  <c r="AN10" i="7" s="1"/>
  <c r="AO10" i="7" s="1"/>
  <c r="N10" i="7"/>
  <c r="I10" i="7"/>
  <c r="AB9" i="7"/>
  <c r="T9" i="7"/>
  <c r="N9" i="7"/>
  <c r="I9" i="7"/>
  <c r="AB8" i="7"/>
  <c r="T8" i="7"/>
  <c r="V8" i="7" s="1"/>
  <c r="N8" i="7"/>
  <c r="I8" i="7"/>
  <c r="J8" i="7" s="1"/>
  <c r="AB7" i="7"/>
  <c r="T7" i="7"/>
  <c r="V7" i="7" s="1"/>
  <c r="N7" i="7"/>
  <c r="I7" i="7"/>
  <c r="AB6" i="7"/>
  <c r="T6" i="7"/>
  <c r="AM6" i="7" s="1"/>
  <c r="AN6" i="7" s="1"/>
  <c r="AO6" i="7" s="1"/>
  <c r="N6" i="7"/>
  <c r="I6" i="7"/>
  <c r="K6" i="7" s="1"/>
  <c r="AB5" i="7"/>
  <c r="T5" i="7"/>
  <c r="V5" i="7" s="1"/>
  <c r="N5" i="7"/>
  <c r="I5" i="7"/>
  <c r="AB4" i="7"/>
  <c r="T4" i="7"/>
  <c r="AM4" i="7" s="1"/>
  <c r="AN4" i="7" s="1"/>
  <c r="AO4" i="7" s="1"/>
  <c r="N4" i="7"/>
  <c r="K4" i="7"/>
  <c r="I4" i="7"/>
  <c r="J4" i="7" s="1"/>
  <c r="AB3" i="7"/>
  <c r="T3" i="7"/>
  <c r="V3" i="7" s="1"/>
  <c r="N3" i="7"/>
  <c r="I3" i="7"/>
  <c r="AB2" i="7"/>
  <c r="T2" i="7"/>
  <c r="AM2" i="7" s="1"/>
  <c r="AN2" i="7" s="1"/>
  <c r="AO2" i="7" s="1"/>
  <c r="N2" i="7"/>
  <c r="I2" i="7"/>
  <c r="J2" i="7" s="1"/>
  <c r="O32" i="4"/>
  <c r="N32" i="4"/>
  <c r="L32" i="4"/>
  <c r="O31" i="4"/>
  <c r="N31" i="4"/>
  <c r="L31" i="4"/>
  <c r="O30" i="4"/>
  <c r="N30" i="4"/>
  <c r="L30" i="4"/>
  <c r="O29" i="4"/>
  <c r="N29" i="4"/>
  <c r="L29" i="4"/>
  <c r="O28" i="4"/>
  <c r="N28" i="4"/>
  <c r="L28" i="4"/>
  <c r="O27" i="4"/>
  <c r="N27" i="4"/>
  <c r="L27" i="4"/>
  <c r="O26" i="4"/>
  <c r="N26" i="4"/>
  <c r="L26" i="4"/>
  <c r="O25" i="4"/>
  <c r="N25" i="4"/>
  <c r="L25" i="4"/>
  <c r="O24" i="4"/>
  <c r="N24" i="4"/>
  <c r="L24" i="4"/>
  <c r="O23" i="4"/>
  <c r="N23" i="4"/>
  <c r="L23" i="4"/>
  <c r="O22" i="4"/>
  <c r="N22" i="4"/>
  <c r="L22" i="4"/>
  <c r="O21" i="4"/>
  <c r="N21" i="4"/>
  <c r="L21" i="4"/>
  <c r="O20" i="4"/>
  <c r="N20" i="4"/>
  <c r="L20" i="4"/>
  <c r="O19" i="4"/>
  <c r="N19" i="4"/>
  <c r="L19" i="4"/>
  <c r="O18" i="4"/>
  <c r="N18" i="4"/>
  <c r="L18" i="4"/>
  <c r="O17" i="4"/>
  <c r="N17" i="4"/>
  <c r="L17" i="4"/>
  <c r="O16" i="4"/>
  <c r="N16" i="4"/>
  <c r="L16" i="4"/>
  <c r="O15" i="4"/>
  <c r="N15" i="4"/>
  <c r="L15" i="4"/>
  <c r="O14" i="4"/>
  <c r="N14" i="4"/>
  <c r="L14" i="4"/>
  <c r="O13" i="4"/>
  <c r="N13" i="4"/>
  <c r="L13" i="4"/>
  <c r="O12" i="4"/>
  <c r="N12" i="4"/>
  <c r="L12" i="4"/>
  <c r="O11" i="4"/>
  <c r="N11" i="4"/>
  <c r="L11" i="4"/>
  <c r="O10" i="4"/>
  <c r="N10" i="4"/>
  <c r="L10" i="4"/>
  <c r="O9" i="4"/>
  <c r="N9" i="4"/>
  <c r="L9" i="4"/>
  <c r="O8" i="4"/>
  <c r="N8" i="4"/>
  <c r="L8" i="4"/>
  <c r="O7" i="4"/>
  <c r="N7" i="4"/>
  <c r="L7" i="4"/>
  <c r="O6" i="4"/>
  <c r="N6" i="4"/>
  <c r="L6" i="4"/>
  <c r="O5" i="4"/>
  <c r="N5" i="4"/>
  <c r="L5" i="4"/>
  <c r="O4" i="4"/>
  <c r="N4" i="4"/>
  <c r="L4" i="4"/>
  <c r="O3" i="4"/>
  <c r="N3" i="4"/>
  <c r="L3" i="4"/>
  <c r="O2" i="4"/>
  <c r="N2" i="4"/>
  <c r="L2" i="4"/>
  <c r="J11" i="7" l="1"/>
  <c r="V12" i="7"/>
  <c r="K13" i="7"/>
  <c r="L22" i="7"/>
  <c r="V22" i="7"/>
  <c r="K2" i="7"/>
  <c r="L2" i="7" s="1"/>
  <c r="AM3" i="7"/>
  <c r="AN3" i="7" s="1"/>
  <c r="AO3" i="7" s="1"/>
  <c r="AP3" i="7" s="1"/>
  <c r="K20" i="7"/>
  <c r="L20" i="7" s="1"/>
  <c r="K22" i="7"/>
  <c r="J27" i="7"/>
  <c r="L27" i="7" s="1"/>
  <c r="V27" i="7"/>
  <c r="J35" i="7"/>
  <c r="L35" i="7" s="1"/>
  <c r="J21" i="7"/>
  <c r="V33" i="7"/>
  <c r="J34" i="7"/>
  <c r="L34" i="7" s="1"/>
  <c r="AM34" i="7"/>
  <c r="AN34" i="7" s="1"/>
  <c r="AO34" i="7" s="1"/>
  <c r="AP34" i="7" s="1"/>
  <c r="J36" i="7"/>
  <c r="K30" i="8"/>
  <c r="J14" i="8"/>
  <c r="K14" i="8" s="1"/>
  <c r="K20" i="8"/>
  <c r="J30" i="8"/>
  <c r="J6" i="8"/>
  <c r="K6" i="8" s="1"/>
  <c r="J22" i="8"/>
  <c r="K22" i="8" s="1"/>
  <c r="J4" i="8"/>
  <c r="K4" i="8" s="1"/>
  <c r="J12" i="8"/>
  <c r="K12" i="8" s="1"/>
  <c r="J20" i="8"/>
  <c r="J28" i="8"/>
  <c r="K28" i="8" s="1"/>
  <c r="J2" i="8"/>
  <c r="K2" i="8" s="1"/>
  <c r="K8" i="8"/>
  <c r="J10" i="8"/>
  <c r="K10" i="8" s="1"/>
  <c r="K16" i="8"/>
  <c r="J18" i="8"/>
  <c r="K18" i="8" s="1"/>
  <c r="K24" i="8"/>
  <c r="J26" i="8"/>
  <c r="K26" i="8" s="1"/>
  <c r="K32" i="8"/>
  <c r="AP12" i="7"/>
  <c r="AQ12" i="7"/>
  <c r="AQ28" i="7"/>
  <c r="AP28" i="7"/>
  <c r="AQ33" i="7"/>
  <c r="AP33" i="7"/>
  <c r="J6" i="7"/>
  <c r="L6" i="7" s="1"/>
  <c r="V6" i="7"/>
  <c r="AM8" i="7"/>
  <c r="AN8" i="7" s="1"/>
  <c r="AO8" i="7" s="1"/>
  <c r="AP8" i="7" s="1"/>
  <c r="V10" i="7"/>
  <c r="K12" i="7"/>
  <c r="L12" i="7" s="1"/>
  <c r="AM13" i="7"/>
  <c r="AN13" i="7" s="1"/>
  <c r="AO13" i="7" s="1"/>
  <c r="AP13" i="7" s="1"/>
  <c r="AM14" i="7"/>
  <c r="AN14" i="7" s="1"/>
  <c r="AO14" i="7" s="1"/>
  <c r="AQ14" i="7" s="1"/>
  <c r="J19" i="7"/>
  <c r="L19" i="7" s="1"/>
  <c r="V19" i="7"/>
  <c r="AM20" i="7"/>
  <c r="AN20" i="7" s="1"/>
  <c r="AO20" i="7" s="1"/>
  <c r="V24" i="7"/>
  <c r="AM26" i="7"/>
  <c r="AN26" i="7" s="1"/>
  <c r="AO26" i="7" s="1"/>
  <c r="AQ26" i="7" s="1"/>
  <c r="J29" i="7"/>
  <c r="L29" i="7" s="1"/>
  <c r="V29" i="7"/>
  <c r="K30" i="7"/>
  <c r="L30" i="7" s="1"/>
  <c r="V30" i="7"/>
  <c r="L36" i="7"/>
  <c r="L41" i="7"/>
  <c r="L4" i="7"/>
  <c r="AM5" i="7"/>
  <c r="AN5" i="7" s="1"/>
  <c r="AO5" i="7" s="1"/>
  <c r="L11" i="7"/>
  <c r="AM15" i="7"/>
  <c r="AN15" i="7" s="1"/>
  <c r="AO15" i="7" s="1"/>
  <c r="V2" i="7"/>
  <c r="V4" i="7"/>
  <c r="AM7" i="7"/>
  <c r="AN7" i="7" s="1"/>
  <c r="AO7" i="7" s="1"/>
  <c r="AP7" i="7" s="1"/>
  <c r="K14" i="7"/>
  <c r="L14" i="7" s="1"/>
  <c r="K28" i="7"/>
  <c r="L28" i="7" s="1"/>
  <c r="J32" i="7"/>
  <c r="L32" i="7" s="1"/>
  <c r="V32" i="7"/>
  <c r="K33" i="7"/>
  <c r="L33" i="7" s="1"/>
  <c r="K41" i="7"/>
  <c r="AM31" i="7"/>
  <c r="AN31" i="7" s="1"/>
  <c r="AO31" i="7" s="1"/>
  <c r="AM38" i="7"/>
  <c r="AN38" i="7" s="1"/>
  <c r="AO38" i="7" s="1"/>
  <c r="AQ38" i="7" s="1"/>
  <c r="J34" i="8"/>
  <c r="K34" i="8" s="1"/>
  <c r="I3" i="8"/>
  <c r="K3" i="8" s="1"/>
  <c r="I5" i="8"/>
  <c r="K5" i="8" s="1"/>
  <c r="I7" i="8"/>
  <c r="K7" i="8" s="1"/>
  <c r="I9" i="8"/>
  <c r="K9" i="8" s="1"/>
  <c r="I11" i="8"/>
  <c r="K11" i="8" s="1"/>
  <c r="I13" i="8"/>
  <c r="K13" i="8" s="1"/>
  <c r="I15" i="8"/>
  <c r="K15" i="8" s="1"/>
  <c r="I17" i="8"/>
  <c r="K17" i="8" s="1"/>
  <c r="I19" i="8"/>
  <c r="K19" i="8" s="1"/>
  <c r="I21" i="8"/>
  <c r="K21" i="8" s="1"/>
  <c r="I23" i="8"/>
  <c r="K23" i="8" s="1"/>
  <c r="I25" i="8"/>
  <c r="K25" i="8" s="1"/>
  <c r="I27" i="8"/>
  <c r="K27" i="8" s="1"/>
  <c r="I29" i="8"/>
  <c r="K29" i="8" s="1"/>
  <c r="I31" i="8"/>
  <c r="K31" i="8" s="1"/>
  <c r="I33" i="8"/>
  <c r="K33" i="8" s="1"/>
  <c r="AP6" i="7"/>
  <c r="AQ6" i="7"/>
  <c r="AP11" i="7"/>
  <c r="AQ11" i="7"/>
  <c r="AP2" i="7"/>
  <c r="AQ2" i="7"/>
  <c r="J3" i="7"/>
  <c r="K3" i="7"/>
  <c r="J7" i="7"/>
  <c r="K7" i="7"/>
  <c r="AQ24" i="7"/>
  <c r="AP24" i="7"/>
  <c r="AP4" i="7"/>
  <c r="AQ4" i="7"/>
  <c r="J10" i="7"/>
  <c r="K10" i="7"/>
  <c r="AQ16" i="7"/>
  <c r="AP16" i="7"/>
  <c r="AR16" i="7" s="1"/>
  <c r="AP19" i="7"/>
  <c r="AQ19" i="7"/>
  <c r="AP21" i="7"/>
  <c r="AQ21" i="7"/>
  <c r="AP22" i="7"/>
  <c r="AQ22" i="7"/>
  <c r="AP31" i="7"/>
  <c r="AQ31" i="7"/>
  <c r="J9" i="7"/>
  <c r="K9" i="7"/>
  <c r="AP17" i="7"/>
  <c r="AQ17" i="7"/>
  <c r="AP27" i="7"/>
  <c r="AQ27" i="7"/>
  <c r="AP29" i="7"/>
  <c r="AQ29" i="7"/>
  <c r="AP30" i="7"/>
  <c r="AQ30" i="7"/>
  <c r="AP35" i="7"/>
  <c r="AQ35" i="7"/>
  <c r="AQ36" i="7"/>
  <c r="AP36" i="7"/>
  <c r="AR36" i="7" s="1"/>
  <c r="J5" i="7"/>
  <c r="K5" i="7"/>
  <c r="AM9" i="7"/>
  <c r="AN9" i="7" s="1"/>
  <c r="AO9" i="7" s="1"/>
  <c r="V9" i="7"/>
  <c r="AP23" i="7"/>
  <c r="AQ23" i="7"/>
  <c r="AP10" i="7"/>
  <c r="AQ10" i="7"/>
  <c r="AP15" i="7"/>
  <c r="AQ15" i="7"/>
  <c r="AP25" i="7"/>
  <c r="AQ25" i="7"/>
  <c r="AQ32" i="7"/>
  <c r="AP32" i="7"/>
  <c r="AQ37" i="7"/>
  <c r="AP37" i="7"/>
  <c r="K38" i="7"/>
  <c r="J38" i="7"/>
  <c r="L38" i="7" s="1"/>
  <c r="V17" i="7"/>
  <c r="K18" i="7"/>
  <c r="L18" i="7" s="1"/>
  <c r="J25" i="7"/>
  <c r="L25" i="7" s="1"/>
  <c r="V25" i="7"/>
  <c r="K26" i="7"/>
  <c r="L26" i="7" s="1"/>
  <c r="AP26" i="7"/>
  <c r="AR26" i="7" s="1"/>
  <c r="K8" i="7"/>
  <c r="L8" i="7" s="1"/>
  <c r="J15" i="7"/>
  <c r="L15" i="7" s="1"/>
  <c r="K16" i="7"/>
  <c r="L16" i="7" s="1"/>
  <c r="K17" i="7"/>
  <c r="L17" i="7" s="1"/>
  <c r="AQ18" i="7"/>
  <c r="AR18" i="7" s="1"/>
  <c r="J23" i="7"/>
  <c r="L23" i="7" s="1"/>
  <c r="K24" i="7"/>
  <c r="L24" i="7" s="1"/>
  <c r="J31" i="7"/>
  <c r="L31" i="7" s="1"/>
  <c r="V36" i="7"/>
  <c r="K37" i="7"/>
  <c r="L37" i="7" s="1"/>
  <c r="AP38" i="7"/>
  <c r="AR38" i="7" s="1"/>
  <c r="J39" i="7"/>
  <c r="L39" i="7" s="1"/>
  <c r="AM39" i="7"/>
  <c r="AN39" i="7" s="1"/>
  <c r="AO39" i="7" s="1"/>
  <c r="L13" i="7"/>
  <c r="L21" i="7"/>
  <c r="AM40" i="7"/>
  <c r="AN40" i="7" s="1"/>
  <c r="AO40" i="7" s="1"/>
  <c r="V40" i="7"/>
  <c r="AP41" i="7"/>
  <c r="AR41" i="7" s="1"/>
  <c r="AQ34" i="7" l="1"/>
  <c r="AR4" i="7"/>
  <c r="AP14" i="7"/>
  <c r="AQ3" i="7"/>
  <c r="AR3" i="7" s="1"/>
  <c r="AQ8" i="7"/>
  <c r="AR8" i="7" s="1"/>
  <c r="AQ13" i="7"/>
  <c r="AR13" i="7" s="1"/>
  <c r="AR24" i="7"/>
  <c r="AR33" i="7"/>
  <c r="AR23" i="7"/>
  <c r="AP5" i="7"/>
  <c r="AR5" i="7" s="1"/>
  <c r="AQ5" i="7"/>
  <c r="AQ20" i="7"/>
  <c r="AP20" i="7"/>
  <c r="AR20" i="7" s="1"/>
  <c r="AR14" i="7"/>
  <c r="AQ7" i="7"/>
  <c r="AR28" i="7"/>
  <c r="AR12" i="7"/>
  <c r="AR15" i="7"/>
  <c r="AR27" i="7"/>
  <c r="AR22" i="7"/>
  <c r="AR11" i="7"/>
  <c r="AQ40" i="7"/>
  <c r="AP40" i="7"/>
  <c r="AP39" i="7"/>
  <c r="AQ39" i="7"/>
  <c r="AR34" i="7"/>
  <c r="AR25" i="7"/>
  <c r="AR31" i="7"/>
  <c r="L10" i="7"/>
  <c r="AR30" i="7"/>
  <c r="L9" i="7"/>
  <c r="AR19" i="7"/>
  <c r="L3" i="7"/>
  <c r="AR37" i="7"/>
  <c r="AR32" i="7"/>
  <c r="AR10" i="7"/>
  <c r="AP9" i="7"/>
  <c r="AQ9" i="7"/>
  <c r="L5" i="7"/>
  <c r="AR35" i="7"/>
  <c r="AR29" i="7"/>
  <c r="AR17" i="7"/>
  <c r="AR7" i="7"/>
  <c r="AR21" i="7"/>
  <c r="L7" i="7"/>
  <c r="AR2" i="7"/>
  <c r="AR6" i="7"/>
  <c r="AR40" i="7" l="1"/>
  <c r="AR9" i="7"/>
  <c r="AR39" i="7"/>
</calcChain>
</file>

<file path=xl/sharedStrings.xml><?xml version="1.0" encoding="utf-8"?>
<sst xmlns="http://schemas.openxmlformats.org/spreadsheetml/2006/main" count="69" uniqueCount="42">
  <si>
    <t>t</t>
    <phoneticPr fontId="1" type="noConversion"/>
  </si>
  <si>
    <t>v</t>
    <phoneticPr fontId="1" type="noConversion"/>
  </si>
  <si>
    <t>r</t>
    <phoneticPr fontId="1" type="noConversion"/>
  </si>
  <si>
    <t>h</t>
    <phoneticPr fontId="1" type="noConversion"/>
  </si>
  <si>
    <t>v</t>
  </si>
  <si>
    <t>t</t>
  </si>
  <si>
    <t>4P50C</t>
    <phoneticPr fontId="1" type="noConversion"/>
  </si>
  <si>
    <t>4P60C</t>
    <phoneticPr fontId="1" type="noConversion"/>
  </si>
  <si>
    <t>4P70C1016</t>
    <phoneticPr fontId="1" type="noConversion"/>
  </si>
  <si>
    <t>r</t>
  </si>
  <si>
    <t>h</t>
  </si>
  <si>
    <t>effective</t>
    <phoneticPr fontId="1" type="noConversion"/>
  </si>
  <si>
    <t>4P80C</t>
    <phoneticPr fontId="1" type="noConversion"/>
  </si>
  <si>
    <t>4P90C</t>
    <phoneticPr fontId="1" type="noConversion"/>
  </si>
  <si>
    <t>evap time</t>
    <phoneticPr fontId="1" type="noConversion"/>
  </si>
  <si>
    <t>volume</t>
    <phoneticPr fontId="1" type="noConversion"/>
  </si>
  <si>
    <t>4P 100C 1056</t>
    <phoneticPr fontId="1" type="noConversion"/>
  </si>
  <si>
    <t>radius</t>
    <phoneticPr fontId="1" type="noConversion"/>
  </si>
  <si>
    <t>angle degree</t>
    <phoneticPr fontId="1" type="noConversion"/>
  </si>
  <si>
    <t>angle arc</t>
    <phoneticPr fontId="1" type="noConversion"/>
  </si>
  <si>
    <t>Height</t>
    <phoneticPr fontId="1" type="noConversion"/>
  </si>
  <si>
    <t>height mm</t>
    <phoneticPr fontId="1" type="noConversion"/>
  </si>
  <si>
    <t>height mm</t>
  </si>
  <si>
    <t>angle degree</t>
  </si>
  <si>
    <t>effective k</t>
    <phoneticPr fontId="1" type="noConversion"/>
  </si>
  <si>
    <t>time</t>
    <phoneticPr fontId="1" type="noConversion"/>
  </si>
  <si>
    <t>spherical cap volume</t>
    <phoneticPr fontId="1" type="noConversion"/>
  </si>
  <si>
    <t>real volume</t>
    <phoneticPr fontId="1" type="noConversion"/>
  </si>
  <si>
    <t>NaN</t>
  </si>
  <si>
    <t>4P 110C 1223</t>
    <phoneticPr fontId="1" type="noConversion"/>
  </si>
  <si>
    <t>ca</t>
    <phoneticPr fontId="1" type="noConversion"/>
  </si>
  <si>
    <t>4P120C129</t>
    <phoneticPr fontId="1" type="noConversion"/>
  </si>
  <si>
    <t>4P120C</t>
  </si>
  <si>
    <t>4P 130C 229</t>
  </si>
  <si>
    <t>v</t>
    <phoneticPr fontId="1" type="noConversion"/>
  </si>
  <si>
    <t>r</t>
    <phoneticPr fontId="1" type="noConversion"/>
  </si>
  <si>
    <t>h</t>
    <phoneticPr fontId="1" type="noConversion"/>
  </si>
  <si>
    <t>ca</t>
    <phoneticPr fontId="1" type="noConversion"/>
  </si>
  <si>
    <t>4P40C1137</t>
    <phoneticPr fontId="1" type="noConversion"/>
  </si>
  <si>
    <t>average temperature</t>
    <phoneticPr fontId="1" type="noConversion"/>
  </si>
  <si>
    <t>ave</t>
    <phoneticPr fontId="1" type="noConversion"/>
  </si>
  <si>
    <t>4P80C112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</si>
</sst>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20.260000000000002</c:v>
                </c:pt>
                <c:pt idx="1">
                  <c:v>40.520000000000003</c:v>
                </c:pt>
                <c:pt idx="2">
                  <c:v>60.78</c:v>
                </c:pt>
                <c:pt idx="3">
                  <c:v>80.150000000000006</c:v>
                </c:pt>
                <c:pt idx="4">
                  <c:v>100.41</c:v>
                </c:pt>
                <c:pt idx="5">
                  <c:v>120.64</c:v>
                </c:pt>
                <c:pt idx="6">
                  <c:v>140.05000000000001</c:v>
                </c:pt>
                <c:pt idx="7">
                  <c:v>160.31</c:v>
                </c:pt>
                <c:pt idx="8">
                  <c:v>180.57</c:v>
                </c:pt>
                <c:pt idx="9">
                  <c:v>200.83</c:v>
                </c:pt>
                <c:pt idx="10">
                  <c:v>221.08</c:v>
                </c:pt>
                <c:pt idx="11">
                  <c:v>240.46</c:v>
                </c:pt>
                <c:pt idx="12">
                  <c:v>260.72000000000003</c:v>
                </c:pt>
                <c:pt idx="13">
                  <c:v>280.98</c:v>
                </c:pt>
                <c:pt idx="14">
                  <c:v>300.36</c:v>
                </c:pt>
                <c:pt idx="15">
                  <c:v>320.62</c:v>
                </c:pt>
                <c:pt idx="16">
                  <c:v>340.88</c:v>
                </c:pt>
                <c:pt idx="17">
                  <c:v>360.25</c:v>
                </c:pt>
                <c:pt idx="18">
                  <c:v>380.52</c:v>
                </c:pt>
                <c:pt idx="19">
                  <c:v>400.77</c:v>
                </c:pt>
                <c:pt idx="20">
                  <c:v>420.15</c:v>
                </c:pt>
                <c:pt idx="21">
                  <c:v>440.41</c:v>
                </c:pt>
                <c:pt idx="22">
                  <c:v>460.67</c:v>
                </c:pt>
                <c:pt idx="23">
                  <c:v>480.04</c:v>
                </c:pt>
                <c:pt idx="24">
                  <c:v>501.18</c:v>
                </c:pt>
                <c:pt idx="25">
                  <c:v>520.55999999999995</c:v>
                </c:pt>
              </c:numCache>
            </c:num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153.66999999999999</c:v>
                </c:pt>
                <c:pt idx="1">
                  <c:v>151.74</c:v>
                </c:pt>
                <c:pt idx="2">
                  <c:v>149.65</c:v>
                </c:pt>
                <c:pt idx="3">
                  <c:v>148.88999999999999</c:v>
                </c:pt>
                <c:pt idx="4">
                  <c:v>148.28</c:v>
                </c:pt>
                <c:pt idx="5">
                  <c:v>147.07</c:v>
                </c:pt>
                <c:pt idx="6">
                  <c:v>145.06</c:v>
                </c:pt>
                <c:pt idx="7">
                  <c:v>143.88999999999999</c:v>
                </c:pt>
                <c:pt idx="8">
                  <c:v>142.72999999999999</c:v>
                </c:pt>
                <c:pt idx="9">
                  <c:v>140.86000000000001</c:v>
                </c:pt>
                <c:pt idx="10">
                  <c:v>139.53</c:v>
                </c:pt>
                <c:pt idx="11">
                  <c:v>138.13</c:v>
                </c:pt>
                <c:pt idx="12">
                  <c:v>136.58000000000001</c:v>
                </c:pt>
                <c:pt idx="13">
                  <c:v>134.31</c:v>
                </c:pt>
                <c:pt idx="14">
                  <c:v>132.65</c:v>
                </c:pt>
                <c:pt idx="15">
                  <c:v>130.27000000000001</c:v>
                </c:pt>
                <c:pt idx="16">
                  <c:v>128.18</c:v>
                </c:pt>
                <c:pt idx="17">
                  <c:v>125.82</c:v>
                </c:pt>
                <c:pt idx="18">
                  <c:v>122.06</c:v>
                </c:pt>
                <c:pt idx="19">
                  <c:v>117.43</c:v>
                </c:pt>
                <c:pt idx="20">
                  <c:v>115.61</c:v>
                </c:pt>
                <c:pt idx="21">
                  <c:v>115.21</c:v>
                </c:pt>
                <c:pt idx="22">
                  <c:v>115.8</c:v>
                </c:pt>
                <c:pt idx="23">
                  <c:v>115.19</c:v>
                </c:pt>
                <c:pt idx="24">
                  <c:v>114.42</c:v>
                </c:pt>
                <c:pt idx="25">
                  <c:v>113.76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41-4729-A329-AF8615279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295728"/>
        <c:axId val="591299008"/>
      </c:scatterChart>
      <c:valAx>
        <c:axId val="59129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99008"/>
        <c:crosses val="autoZero"/>
        <c:crossBetween val="midCat"/>
      </c:valAx>
      <c:valAx>
        <c:axId val="5912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29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Sheet5!$E$1:$E$30</c:f>
              <c:numCache>
                <c:formatCode>General</c:formatCode>
                <c:ptCount val="30"/>
                <c:pt idx="1">
                  <c:v>6.17</c:v>
                </c:pt>
                <c:pt idx="2">
                  <c:v>7.93</c:v>
                </c:pt>
                <c:pt idx="3">
                  <c:v>15.85</c:v>
                </c:pt>
                <c:pt idx="4">
                  <c:v>20.260000000000002</c:v>
                </c:pt>
                <c:pt idx="5">
                  <c:v>25.54</c:v>
                </c:pt>
                <c:pt idx="6">
                  <c:v>30.83</c:v>
                </c:pt>
                <c:pt idx="7">
                  <c:v>35.229999999999997</c:v>
                </c:pt>
                <c:pt idx="8">
                  <c:v>40.520000000000003</c:v>
                </c:pt>
                <c:pt idx="9">
                  <c:v>44.92</c:v>
                </c:pt>
                <c:pt idx="10">
                  <c:v>50.21</c:v>
                </c:pt>
                <c:pt idx="11">
                  <c:v>55.49</c:v>
                </c:pt>
                <c:pt idx="12">
                  <c:v>60.78</c:v>
                </c:pt>
                <c:pt idx="13">
                  <c:v>65.180000000000007</c:v>
                </c:pt>
                <c:pt idx="14">
                  <c:v>70.47</c:v>
                </c:pt>
                <c:pt idx="15">
                  <c:v>75.75</c:v>
                </c:pt>
                <c:pt idx="16">
                  <c:v>80.150000000000006</c:v>
                </c:pt>
                <c:pt idx="17">
                  <c:v>85.44</c:v>
                </c:pt>
                <c:pt idx="18">
                  <c:v>90.72</c:v>
                </c:pt>
                <c:pt idx="19">
                  <c:v>95.13</c:v>
                </c:pt>
                <c:pt idx="20">
                  <c:v>100.41</c:v>
                </c:pt>
                <c:pt idx="21">
                  <c:v>106.58</c:v>
                </c:pt>
                <c:pt idx="22">
                  <c:v>110.98</c:v>
                </c:pt>
                <c:pt idx="23">
                  <c:v>115.39</c:v>
                </c:pt>
                <c:pt idx="24">
                  <c:v>120.67</c:v>
                </c:pt>
                <c:pt idx="25">
                  <c:v>125.08</c:v>
                </c:pt>
                <c:pt idx="26">
                  <c:v>130.36000000000001</c:v>
                </c:pt>
                <c:pt idx="27">
                  <c:v>135.65</c:v>
                </c:pt>
                <c:pt idx="28">
                  <c:v>140.93</c:v>
                </c:pt>
                <c:pt idx="29">
                  <c:v>147.11000000000001</c:v>
                </c:pt>
              </c:numCache>
            </c:numRef>
          </c:xVal>
          <c:yVal>
            <c:numRef>
              <c:f>Sheet5!$N$1:$N$30</c:f>
              <c:numCache>
                <c:formatCode>General</c:formatCode>
                <c:ptCount val="30"/>
                <c:pt idx="1">
                  <c:v>0.51419573706633903</c:v>
                </c:pt>
                <c:pt idx="2">
                  <c:v>0.50877727279658003</c:v>
                </c:pt>
                <c:pt idx="3">
                  <c:v>0.50632567654486305</c:v>
                </c:pt>
                <c:pt idx="4">
                  <c:v>0.503682915364838</c:v>
                </c:pt>
                <c:pt idx="5">
                  <c:v>0.50149589931674199</c:v>
                </c:pt>
                <c:pt idx="6">
                  <c:v>0.50126505733760696</c:v>
                </c:pt>
                <c:pt idx="7">
                  <c:v>0.50419573706633902</c:v>
                </c:pt>
                <c:pt idx="8">
                  <c:v>0.50387772727965796</c:v>
                </c:pt>
                <c:pt idx="9">
                  <c:v>0.50332567654486304</c:v>
                </c:pt>
                <c:pt idx="10">
                  <c:v>0.500682915364838</c:v>
                </c:pt>
                <c:pt idx="11">
                  <c:v>0.497419221021703</c:v>
                </c:pt>
                <c:pt idx="12">
                  <c:v>0.495692909774475</c:v>
                </c:pt>
                <c:pt idx="13">
                  <c:v>0.49051779056907402</c:v>
                </c:pt>
                <c:pt idx="14">
                  <c:v>0.47881583340948197</c:v>
                </c:pt>
                <c:pt idx="15">
                  <c:v>0.47198655305550402</c:v>
                </c:pt>
                <c:pt idx="16">
                  <c:v>0.462972599907158</c:v>
                </c:pt>
                <c:pt idx="17">
                  <c:v>0.45365771241216302</c:v>
                </c:pt>
                <c:pt idx="18">
                  <c:v>0.43700459259907998</c:v>
                </c:pt>
                <c:pt idx="19">
                  <c:v>0.42446157822317099</c:v>
                </c:pt>
                <c:pt idx="20">
                  <c:v>0.40418934508388199</c:v>
                </c:pt>
                <c:pt idx="21">
                  <c:v>0.3744200683135</c:v>
                </c:pt>
                <c:pt idx="22">
                  <c:v>0.37765231356539603</c:v>
                </c:pt>
                <c:pt idx="23">
                  <c:v>0.37878093036726002</c:v>
                </c:pt>
                <c:pt idx="24">
                  <c:v>0.39061104451378897</c:v>
                </c:pt>
                <c:pt idx="25">
                  <c:v>0.41464896483859098</c:v>
                </c:pt>
                <c:pt idx="26">
                  <c:v>0.45697005676610303</c:v>
                </c:pt>
                <c:pt idx="27">
                  <c:v>0.48910267694482901</c:v>
                </c:pt>
                <c:pt idx="28">
                  <c:v>0.57008054623265803</c:v>
                </c:pt>
                <c:pt idx="29">
                  <c:v>0.75239697323488197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0-49CB-8EBC-96B214DF0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29864"/>
        <c:axId val="821232488"/>
      </c:scatterChart>
      <c:valAx>
        <c:axId val="82122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32488"/>
        <c:crosses val="autoZero"/>
        <c:crossBetween val="midCat"/>
      </c:valAx>
      <c:valAx>
        <c:axId val="82123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2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Sheet5!$E$1:$E$179</c:f>
              <c:numCache>
                <c:formatCode>General</c:formatCode>
                <c:ptCount val="179"/>
                <c:pt idx="1">
                  <c:v>6.17</c:v>
                </c:pt>
                <c:pt idx="2">
                  <c:v>7.93</c:v>
                </c:pt>
                <c:pt idx="3">
                  <c:v>15.85</c:v>
                </c:pt>
                <c:pt idx="4">
                  <c:v>20.260000000000002</c:v>
                </c:pt>
                <c:pt idx="5">
                  <c:v>25.54</c:v>
                </c:pt>
                <c:pt idx="6">
                  <c:v>30.83</c:v>
                </c:pt>
                <c:pt idx="7">
                  <c:v>35.229999999999997</c:v>
                </c:pt>
                <c:pt idx="8">
                  <c:v>40.520000000000003</c:v>
                </c:pt>
                <c:pt idx="9">
                  <c:v>44.92</c:v>
                </c:pt>
                <c:pt idx="10">
                  <c:v>50.21</c:v>
                </c:pt>
                <c:pt idx="11">
                  <c:v>55.49</c:v>
                </c:pt>
                <c:pt idx="12">
                  <c:v>60.78</c:v>
                </c:pt>
                <c:pt idx="13">
                  <c:v>65.180000000000007</c:v>
                </c:pt>
                <c:pt idx="14">
                  <c:v>70.47</c:v>
                </c:pt>
                <c:pt idx="15">
                  <c:v>75.75</c:v>
                </c:pt>
                <c:pt idx="16">
                  <c:v>80.150000000000006</c:v>
                </c:pt>
                <c:pt idx="17">
                  <c:v>85.44</c:v>
                </c:pt>
                <c:pt idx="18">
                  <c:v>90.72</c:v>
                </c:pt>
                <c:pt idx="19">
                  <c:v>95.13</c:v>
                </c:pt>
                <c:pt idx="20">
                  <c:v>100.41</c:v>
                </c:pt>
                <c:pt idx="21">
                  <c:v>106.58</c:v>
                </c:pt>
                <c:pt idx="22">
                  <c:v>110.98</c:v>
                </c:pt>
                <c:pt idx="23">
                  <c:v>115.39</c:v>
                </c:pt>
                <c:pt idx="24">
                  <c:v>120.67</c:v>
                </c:pt>
                <c:pt idx="25">
                  <c:v>125.08</c:v>
                </c:pt>
                <c:pt idx="26">
                  <c:v>130.36000000000001</c:v>
                </c:pt>
                <c:pt idx="27">
                  <c:v>135.65</c:v>
                </c:pt>
                <c:pt idx="28">
                  <c:v>140.93</c:v>
                </c:pt>
                <c:pt idx="29">
                  <c:v>147.11000000000001</c:v>
                </c:pt>
                <c:pt idx="55">
                  <c:v>0.81445431134643098</c:v>
                </c:pt>
                <c:pt idx="56">
                  <c:v>0.79255560864664298</c:v>
                </c:pt>
                <c:pt idx="57">
                  <c:v>0.77122816413601003</c:v>
                </c:pt>
                <c:pt idx="58">
                  <c:v>0.75227345801394596</c:v>
                </c:pt>
                <c:pt idx="59">
                  <c:v>0.71544793754800995</c:v>
                </c:pt>
                <c:pt idx="60">
                  <c:v>0.646218883969785</c:v>
                </c:pt>
                <c:pt idx="61">
                  <c:v>0.59046615525198698</c:v>
                </c:pt>
                <c:pt idx="62">
                  <c:v>0.51452506913384299</c:v>
                </c:pt>
                <c:pt idx="63">
                  <c:v>0.49351354778214201</c:v>
                </c:pt>
                <c:pt idx="64">
                  <c:v>0.48824283026663401</c:v>
                </c:pt>
                <c:pt idx="65">
                  <c:v>0.48467645725980801</c:v>
                </c:pt>
                <c:pt idx="66">
                  <c:v>0.48293156281435801</c:v>
                </c:pt>
                <c:pt idx="67">
                  <c:v>0.477897467104278</c:v>
                </c:pt>
                <c:pt idx="68">
                  <c:v>0.46605431958529497</c:v>
                </c:pt>
                <c:pt idx="69">
                  <c:v>0.45941151566281102</c:v>
                </c:pt>
                <c:pt idx="70">
                  <c:v>0.45045393147597801</c:v>
                </c:pt>
                <c:pt idx="71">
                  <c:v>0.44125168471169701</c:v>
                </c:pt>
                <c:pt idx="72">
                  <c:v>0.42382112209225198</c:v>
                </c:pt>
                <c:pt idx="73">
                  <c:v>0.412157045373157</c:v>
                </c:pt>
                <c:pt idx="74">
                  <c:v>0.39187628365050198</c:v>
                </c:pt>
                <c:pt idx="75">
                  <c:v>0.36217812017721901</c:v>
                </c:pt>
                <c:pt idx="76">
                  <c:v>0.36429119988976799</c:v>
                </c:pt>
                <c:pt idx="77">
                  <c:v>0.36563145478665199</c:v>
                </c:pt>
                <c:pt idx="78">
                  <c:v>0.37817974908261698</c:v>
                </c:pt>
                <c:pt idx="79">
                  <c:v>0.40334835024029803</c:v>
                </c:pt>
                <c:pt idx="80">
                  <c:v>0.444488108102782</c:v>
                </c:pt>
                <c:pt idx="81">
                  <c:v>0.47766352130975398</c:v>
                </c:pt>
                <c:pt idx="82">
                  <c:v>0.56020526788635705</c:v>
                </c:pt>
                <c:pt idx="83">
                  <c:v>0.85147333820801696</c:v>
                </c:pt>
              </c:numCache>
            </c:numRef>
          </c:xVal>
          <c:yVal>
            <c:numRef>
              <c:f>Sheet5!$K$1:$K$179</c:f>
              <c:numCache>
                <c:formatCode>General</c:formatCode>
                <c:ptCount val="179"/>
                <c:pt idx="1">
                  <c:v>158.59</c:v>
                </c:pt>
                <c:pt idx="2">
                  <c:v>156.22</c:v>
                </c:pt>
                <c:pt idx="3">
                  <c:v>155.12</c:v>
                </c:pt>
                <c:pt idx="4">
                  <c:v>154.16</c:v>
                </c:pt>
                <c:pt idx="5">
                  <c:v>153.43</c:v>
                </c:pt>
                <c:pt idx="6">
                  <c:v>152.12</c:v>
                </c:pt>
                <c:pt idx="7">
                  <c:v>150.86000000000001</c:v>
                </c:pt>
                <c:pt idx="8">
                  <c:v>149.96</c:v>
                </c:pt>
                <c:pt idx="9">
                  <c:v>147.36000000000001</c:v>
                </c:pt>
                <c:pt idx="10">
                  <c:v>146.36000000000001</c:v>
                </c:pt>
                <c:pt idx="11">
                  <c:v>145.56</c:v>
                </c:pt>
                <c:pt idx="12">
                  <c:v>143.15</c:v>
                </c:pt>
                <c:pt idx="13">
                  <c:v>141.54</c:v>
                </c:pt>
                <c:pt idx="14">
                  <c:v>139.44</c:v>
                </c:pt>
                <c:pt idx="15">
                  <c:v>137.58000000000001</c:v>
                </c:pt>
                <c:pt idx="16">
                  <c:v>135.52000000000001</c:v>
                </c:pt>
                <c:pt idx="17">
                  <c:v>133.46</c:v>
                </c:pt>
                <c:pt idx="18">
                  <c:v>129.80000000000001</c:v>
                </c:pt>
                <c:pt idx="19">
                  <c:v>128.05000000000001</c:v>
                </c:pt>
                <c:pt idx="20">
                  <c:v>123.07</c:v>
                </c:pt>
                <c:pt idx="21">
                  <c:v>119.74</c:v>
                </c:pt>
                <c:pt idx="22">
                  <c:v>114.42</c:v>
                </c:pt>
                <c:pt idx="23">
                  <c:v>115.44</c:v>
                </c:pt>
                <c:pt idx="24">
                  <c:v>114.8</c:v>
                </c:pt>
                <c:pt idx="25">
                  <c:v>114.74</c:v>
                </c:pt>
                <c:pt idx="26">
                  <c:v>116.61</c:v>
                </c:pt>
                <c:pt idx="27">
                  <c:v>116.35</c:v>
                </c:pt>
                <c:pt idx="28">
                  <c:v>108.48</c:v>
                </c:pt>
                <c:pt idx="29">
                  <c:v>97.93</c:v>
                </c:pt>
                <c:pt idx="30">
                  <c:v>60</c:v>
                </c:pt>
                <c:pt idx="55">
                  <c:v>-5.7603062043045397E-2</c:v>
                </c:pt>
                <c:pt idx="56">
                  <c:v>0.82788481840633599</c:v>
                </c:pt>
                <c:pt idx="57">
                  <c:v>-1.57279010116818E-2</c:v>
                </c:pt>
                <c:pt idx="58">
                  <c:v>0.81315157345573696</c:v>
                </c:pt>
                <c:pt idx="59">
                  <c:v>1.1429702755293199E-2</c:v>
                </c:pt>
                <c:pt idx="60">
                  <c:v>0.80283459137828805</c:v>
                </c:pt>
                <c:pt idx="61">
                  <c:v>3.0099235766025099E-2</c:v>
                </c:pt>
                <c:pt idx="62">
                  <c:v>0.79536634578638399</c:v>
                </c:pt>
                <c:pt idx="63">
                  <c:v>4.3436673581809297E-2</c:v>
                </c:pt>
                <c:pt idx="64">
                  <c:v>0.78983408248333797</c:v>
                </c:pt>
                <c:pt idx="65">
                  <c:v>5.3221429383568303E-2</c:v>
                </c:pt>
                <c:pt idx="66">
                  <c:v>0.78566750579330102</c:v>
                </c:pt>
                <c:pt idx="67">
                  <c:v>6.0537483017898297E-2</c:v>
                </c:pt>
                <c:pt idx="68">
                  <c:v>0.78249104528943603</c:v>
                </c:pt>
                <c:pt idx="69">
                  <c:v>6.6084377037482794E-2</c:v>
                </c:pt>
                <c:pt idx="70">
                  <c:v>0.78004725430339805</c:v>
                </c:pt>
                <c:pt idx="71">
                  <c:v>7.0333864686704606E-2</c:v>
                </c:pt>
                <c:pt idx="72">
                  <c:v>0.77815410517122496</c:v>
                </c:pt>
                <c:pt idx="73">
                  <c:v>7.3615119335710702E-2</c:v>
                </c:pt>
                <c:pt idx="74">
                  <c:v>0.77667974466660905</c:v>
                </c:pt>
                <c:pt idx="75">
                  <c:v>7.6164043220594599E-2</c:v>
                </c:pt>
                <c:pt idx="76">
                  <c:v>0.775526831599331</c:v>
                </c:pt>
                <c:pt idx="77">
                  <c:v>7.8153292486256798E-2</c:v>
                </c:pt>
                <c:pt idx="78">
                  <c:v>0.77462241795341302</c:v>
                </c:pt>
                <c:pt idx="79">
                  <c:v>7.97113568376938E-2</c:v>
                </c:pt>
                <c:pt idx="80">
                  <c:v>0.77391118393712599</c:v>
                </c:pt>
                <c:pt idx="81">
                  <c:v>8.09351299510946E-2</c:v>
                </c:pt>
                <c:pt idx="82">
                  <c:v>0.77335078203456098</c:v>
                </c:pt>
                <c:pt idx="83">
                  <c:v>8.1898450284225197E-2</c:v>
                </c:pt>
                <c:pt idx="84">
                  <c:v>0.77290855262484004</c:v>
                </c:pt>
                <c:pt idx="85">
                  <c:v>8.2658058466062903E-2</c:v>
                </c:pt>
                <c:pt idx="86">
                  <c:v>0.77255915832323396</c:v>
                </c:pt>
                <c:pt idx="87">
                  <c:v>8.3257846649292894E-2</c:v>
                </c:pt>
                <c:pt idx="88">
                  <c:v>0.77228284989893503</c:v>
                </c:pt>
                <c:pt idx="89">
                  <c:v>8.3731947485265801E-2</c:v>
                </c:pt>
                <c:pt idx="90">
                  <c:v>0.77206417636711899</c:v>
                </c:pt>
                <c:pt idx="91">
                  <c:v>8.4107015667319193E-2</c:v>
                </c:pt>
                <c:pt idx="92">
                  <c:v>0.77189101371819602</c:v>
                </c:pt>
                <c:pt idx="93">
                  <c:v>8.4403935698083396E-2</c:v>
                </c:pt>
                <c:pt idx="94">
                  <c:v>0.77175382618148902</c:v>
                </c:pt>
                <c:pt idx="95">
                  <c:v>8.4639114387031394E-2</c:v>
                </c:pt>
                <c:pt idx="96">
                  <c:v>0.77164509969805295</c:v>
                </c:pt>
                <c:pt idx="97">
                  <c:v>8.4825468011267197E-2</c:v>
                </c:pt>
                <c:pt idx="98">
                  <c:v>0.77155890452550102</c:v>
                </c:pt>
                <c:pt idx="99">
                  <c:v>8.4973181920177304E-2</c:v>
                </c:pt>
                <c:pt idx="100">
                  <c:v>0.77149055569160996</c:v>
                </c:pt>
                <c:pt idx="101">
                  <c:v>8.5090298604497794E-2</c:v>
                </c:pt>
                <c:pt idx="102">
                  <c:v>0.77143634824067098</c:v>
                </c:pt>
                <c:pt idx="103">
                  <c:v>8.5183175216962795E-2</c:v>
                </c:pt>
                <c:pt idx="104">
                  <c:v>0.77139335006212895</c:v>
                </c:pt>
                <c:pt idx="105">
                  <c:v>8.5256840946219006E-2</c:v>
                </c:pt>
                <c:pt idx="106">
                  <c:v>0.77135923931373596</c:v>
                </c:pt>
                <c:pt idx="107">
                  <c:v>8.53152770616801E-2</c:v>
                </c:pt>
                <c:pt idx="108">
                  <c:v>0.77133217654748598</c:v>
                </c:pt>
                <c:pt idx="109">
                  <c:v>8.5361636927541507E-2</c:v>
                </c:pt>
                <c:pt idx="110">
                  <c:v>0.771310703946404</c:v>
                </c:pt>
                <c:pt idx="111">
                  <c:v>8.5398419211043394E-2</c:v>
                </c:pt>
                <c:pt idx="112">
                  <c:v>0.77129366580807401</c:v>
                </c:pt>
                <c:pt idx="113">
                  <c:v>8.5427604467476395E-2</c:v>
                </c:pt>
                <c:pt idx="114">
                  <c:v>0.771280145721562</c:v>
                </c:pt>
                <c:pt idx="115">
                  <c:v>8.5450762987406004E-2</c:v>
                </c:pt>
                <c:pt idx="116">
                  <c:v>0.77126941688699902</c:v>
                </c:pt>
                <c:pt idx="117">
                  <c:v>8.5469140042087693E-2</c:v>
                </c:pt>
                <c:pt idx="118">
                  <c:v>0.77126090279924497</c:v>
                </c:pt>
                <c:pt idx="119">
                  <c:v>8.5483723320129407E-2</c:v>
                </c:pt>
                <c:pt idx="120">
                  <c:v>0.77125414611519705</c:v>
                </c:pt>
                <c:pt idx="121">
                  <c:v>8.5495296311403596E-2</c:v>
                </c:pt>
                <c:pt idx="122">
                  <c:v>0.77124878398976604</c:v>
                </c:pt>
                <c:pt idx="123">
                  <c:v>8.5504480588954102E-2</c:v>
                </c:pt>
                <c:pt idx="124">
                  <c:v>0.771244528529198</c:v>
                </c:pt>
                <c:pt idx="125">
                  <c:v>8.5511769311867797E-2</c:v>
                </c:pt>
                <c:pt idx="126">
                  <c:v>0.77124115129539095</c:v>
                </c:pt>
                <c:pt idx="127">
                  <c:v>8.5517553780747199E-2</c:v>
                </c:pt>
                <c:pt idx="128">
                  <c:v>0.77123847101877097</c:v>
                </c:pt>
                <c:pt idx="129">
                  <c:v>8.5522144492112304E-2</c:v>
                </c:pt>
                <c:pt idx="130">
                  <c:v>0.77123634385352402</c:v>
                </c:pt>
                <c:pt idx="131">
                  <c:v>8.5525787834768399E-2</c:v>
                </c:pt>
                <c:pt idx="132">
                  <c:v>0.77123465564799998</c:v>
                </c:pt>
                <c:pt idx="133">
                  <c:v>8.5528679332477403E-2</c:v>
                </c:pt>
                <c:pt idx="134">
                  <c:v>0.77123331581283805</c:v>
                </c:pt>
                <c:pt idx="135">
                  <c:v>8.5530974148699798E-2</c:v>
                </c:pt>
                <c:pt idx="136">
                  <c:v>0.77123225245610605</c:v>
                </c:pt>
                <c:pt idx="137">
                  <c:v>8.5532795420381599E-2</c:v>
                </c:pt>
                <c:pt idx="138">
                  <c:v>0.77123140852336303</c:v>
                </c:pt>
                <c:pt idx="139">
                  <c:v>8.5534240870003803E-2</c:v>
                </c:pt>
                <c:pt idx="140">
                  <c:v>0.77123073873488601</c:v>
                </c:pt>
                <c:pt idx="141">
                  <c:v>8.5535388051933794E-2</c:v>
                </c:pt>
                <c:pt idx="142">
                  <c:v>0.77123020715530999</c:v>
                </c:pt>
                <c:pt idx="143">
                  <c:v>8.5536298515384399E-2</c:v>
                </c:pt>
                <c:pt idx="144">
                  <c:v>0.77122978526503105</c:v>
                </c:pt>
                <c:pt idx="145">
                  <c:v>8.5537021107861003E-2</c:v>
                </c:pt>
                <c:pt idx="146">
                  <c:v>0.77122945042972602</c:v>
                </c:pt>
                <c:pt idx="147">
                  <c:v>8.5537594596626201E-2</c:v>
                </c:pt>
                <c:pt idx="148">
                  <c:v>0.77122918468579205</c:v>
                </c:pt>
                <c:pt idx="149">
                  <c:v>8.5538049749018602E-2</c:v>
                </c:pt>
                <c:pt idx="150">
                  <c:v>0.77122897377646704</c:v>
                </c:pt>
                <c:pt idx="151">
                  <c:v>8.5538410983415303E-2</c:v>
                </c:pt>
                <c:pt idx="152">
                  <c:v>0.77122880638687397</c:v>
                </c:pt>
                <c:pt idx="153">
                  <c:v>8.5538697679422002E-2</c:v>
                </c:pt>
                <c:pt idx="154">
                  <c:v>0.77122867353694802</c:v>
                </c:pt>
                <c:pt idx="155">
                  <c:v>8.5538925217670703E-2</c:v>
                </c:pt>
                <c:pt idx="156">
                  <c:v>0.77122856809963303</c:v>
                </c:pt>
                <c:pt idx="157">
                  <c:v>8.5539105805031102E-2</c:v>
                </c:pt>
                <c:pt idx="158">
                  <c:v>0.77122848441851399</c:v>
                </c:pt>
                <c:pt idx="159">
                  <c:v>8.5539249129528497E-2</c:v>
                </c:pt>
                <c:pt idx="160">
                  <c:v>0.77122841800434805</c:v>
                </c:pt>
                <c:pt idx="161">
                  <c:v>8.5539362880108299E-2</c:v>
                </c:pt>
                <c:pt idx="162">
                  <c:v>0.771228365294225</c:v>
                </c:pt>
                <c:pt idx="163">
                  <c:v>8.5539453159140896E-2</c:v>
                </c:pt>
                <c:pt idx="164">
                  <c:v>0.77122832346041603</c:v>
                </c:pt>
                <c:pt idx="165">
                  <c:v>8.5539524809808004E-2</c:v>
                </c:pt>
                <c:pt idx="166">
                  <c:v>0.77122829025867601</c:v>
                </c:pt>
                <c:pt idx="167">
                  <c:v>8.5539581675935103E-2</c:v>
                </c:pt>
                <c:pt idx="168">
                  <c:v>0.77122826390784605</c:v>
                </c:pt>
                <c:pt idx="169">
                  <c:v>8.5539626808195296E-2</c:v>
                </c:pt>
                <c:pt idx="170">
                  <c:v>0.77122824299429404</c:v>
                </c:pt>
                <c:pt idx="171">
                  <c:v>8.5539662627781995E-2</c:v>
                </c:pt>
                <c:pt idx="172">
                  <c:v>0.77122822639608202</c:v>
                </c:pt>
                <c:pt idx="173">
                  <c:v>8.5539691056290904E-2</c:v>
                </c:pt>
                <c:pt idx="174">
                  <c:v>0.77122821322277302</c:v>
                </c:pt>
                <c:pt idx="175">
                  <c:v>8.5539713618811603E-2</c:v>
                </c:pt>
                <c:pt idx="176">
                  <c:v>0.77122820276766801</c:v>
                </c:pt>
                <c:pt idx="177">
                  <c:v>8.5539731525742693E-2</c:v>
                </c:pt>
                <c:pt idx="178">
                  <c:v>0.771228194469887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1F-4065-BF04-17E35E8F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318184"/>
        <c:axId val="1050327040"/>
      </c:scatterChart>
      <c:valAx>
        <c:axId val="10503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327040"/>
        <c:crosses val="autoZero"/>
        <c:crossBetween val="midCat"/>
      </c:valAx>
      <c:valAx>
        <c:axId val="10503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031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5832633420822413"/>
          <c:y val="0.2083333333333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Sheet5!$A$2:$A$30</c:f>
              <c:numCache>
                <c:formatCode>General</c:formatCode>
                <c:ptCount val="29"/>
                <c:pt idx="0">
                  <c:v>0</c:v>
                </c:pt>
                <c:pt idx="1">
                  <c:v>1.2487583368809421E-2</c:v>
                </c:pt>
                <c:pt idx="2">
                  <c:v>6.8681708528451818E-2</c:v>
                </c:pt>
                <c:pt idx="3">
                  <c:v>9.9971619128707265E-2</c:v>
                </c:pt>
                <c:pt idx="4">
                  <c:v>0.1374343692351355</c:v>
                </c:pt>
                <c:pt idx="5">
                  <c:v>0.17496807151979563</c:v>
                </c:pt>
                <c:pt idx="6">
                  <c:v>0.20618702994181917</c:v>
                </c:pt>
                <c:pt idx="7">
                  <c:v>0.24372073222647936</c:v>
                </c:pt>
                <c:pt idx="8">
                  <c:v>0.27493969064850293</c:v>
                </c:pt>
                <c:pt idx="9">
                  <c:v>0.31247339293316306</c:v>
                </c:pt>
                <c:pt idx="10">
                  <c:v>0.34993614303959131</c:v>
                </c:pt>
                <c:pt idx="11">
                  <c:v>0.38746984532425144</c:v>
                </c:pt>
                <c:pt idx="12">
                  <c:v>0.41868880374627504</c:v>
                </c:pt>
                <c:pt idx="13">
                  <c:v>0.45622250603093512</c:v>
                </c:pt>
                <c:pt idx="14">
                  <c:v>0.49368525613736342</c:v>
                </c:pt>
                <c:pt idx="15">
                  <c:v>0.52490421455938696</c:v>
                </c:pt>
                <c:pt idx="16">
                  <c:v>0.56243791684404709</c:v>
                </c:pt>
                <c:pt idx="17">
                  <c:v>0.59990066695047539</c:v>
                </c:pt>
                <c:pt idx="18">
                  <c:v>0.63119057755073082</c:v>
                </c:pt>
                <c:pt idx="19">
                  <c:v>0.66865332765715901</c:v>
                </c:pt>
                <c:pt idx="20">
                  <c:v>0.71243082162622395</c:v>
                </c:pt>
                <c:pt idx="21">
                  <c:v>0.74364978004824756</c:v>
                </c:pt>
                <c:pt idx="22">
                  <c:v>0.77493969064850288</c:v>
                </c:pt>
                <c:pt idx="23">
                  <c:v>0.81240244075493118</c:v>
                </c:pt>
                <c:pt idx="24">
                  <c:v>0.84369235135518661</c:v>
                </c:pt>
                <c:pt idx="25">
                  <c:v>0.88115510146161502</c:v>
                </c:pt>
                <c:pt idx="26">
                  <c:v>0.91868880374627515</c:v>
                </c:pt>
                <c:pt idx="27">
                  <c:v>0.95615155385270345</c:v>
                </c:pt>
                <c:pt idx="28">
                  <c:v>1.0000000000000002</c:v>
                </c:pt>
              </c:numCache>
            </c:numRef>
          </c:xVal>
          <c:yVal>
            <c:numRef>
              <c:f>Sheet5!$K$2:$K$30</c:f>
              <c:numCache>
                <c:formatCode>General</c:formatCode>
                <c:ptCount val="29"/>
                <c:pt idx="0">
                  <c:v>158.59</c:v>
                </c:pt>
                <c:pt idx="1">
                  <c:v>156.22</c:v>
                </c:pt>
                <c:pt idx="2">
                  <c:v>155.12</c:v>
                </c:pt>
                <c:pt idx="3">
                  <c:v>154.16</c:v>
                </c:pt>
                <c:pt idx="4">
                  <c:v>153.43</c:v>
                </c:pt>
                <c:pt idx="5">
                  <c:v>152.12</c:v>
                </c:pt>
                <c:pt idx="6">
                  <c:v>150.86000000000001</c:v>
                </c:pt>
                <c:pt idx="7">
                  <c:v>149.96</c:v>
                </c:pt>
                <c:pt idx="8">
                  <c:v>147.36000000000001</c:v>
                </c:pt>
                <c:pt idx="9">
                  <c:v>146.36000000000001</c:v>
                </c:pt>
                <c:pt idx="10">
                  <c:v>145.56</c:v>
                </c:pt>
                <c:pt idx="11">
                  <c:v>143.15</c:v>
                </c:pt>
                <c:pt idx="12">
                  <c:v>141.54</c:v>
                </c:pt>
                <c:pt idx="13">
                  <c:v>139.44</c:v>
                </c:pt>
                <c:pt idx="14">
                  <c:v>137.58000000000001</c:v>
                </c:pt>
                <c:pt idx="15">
                  <c:v>135.52000000000001</c:v>
                </c:pt>
                <c:pt idx="16">
                  <c:v>133.46</c:v>
                </c:pt>
                <c:pt idx="17">
                  <c:v>129.80000000000001</c:v>
                </c:pt>
                <c:pt idx="18">
                  <c:v>128.05000000000001</c:v>
                </c:pt>
                <c:pt idx="19">
                  <c:v>123.07</c:v>
                </c:pt>
                <c:pt idx="20">
                  <c:v>119.74</c:v>
                </c:pt>
                <c:pt idx="21">
                  <c:v>114.42</c:v>
                </c:pt>
                <c:pt idx="22">
                  <c:v>115.44</c:v>
                </c:pt>
                <c:pt idx="23">
                  <c:v>114.8</c:v>
                </c:pt>
                <c:pt idx="24">
                  <c:v>114.74</c:v>
                </c:pt>
                <c:pt idx="25">
                  <c:v>116.61</c:v>
                </c:pt>
                <c:pt idx="26">
                  <c:v>116.35</c:v>
                </c:pt>
                <c:pt idx="27">
                  <c:v>108.48</c:v>
                </c:pt>
                <c:pt idx="28">
                  <c:v>97.93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5-4920-AF85-CF0654D10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659088"/>
        <c:axId val="562661056"/>
      </c:scatterChart>
      <c:valAx>
        <c:axId val="5626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61056"/>
        <c:crosses val="autoZero"/>
        <c:crossBetween val="midCat"/>
      </c:valAx>
      <c:valAx>
        <c:axId val="5626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65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Sheet6!$B$1:$B$21</c:f>
              <c:numCache>
                <c:formatCode>General</c:formatCode>
                <c:ptCount val="21"/>
                <c:pt idx="1">
                  <c:v>7.05</c:v>
                </c:pt>
                <c:pt idx="2">
                  <c:v>14.09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44.93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80.150000000000006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  <c:pt idx="19">
                  <c:v>100.41</c:v>
                </c:pt>
                <c:pt idx="20">
                  <c:v>104.82</c:v>
                </c:pt>
              </c:numCache>
            </c:numRef>
          </c:xVal>
          <c:yVal>
            <c:numRef>
              <c:f>Sheet6!$F$1:$F$21</c:f>
              <c:numCache>
                <c:formatCode>General</c:formatCode>
                <c:ptCount val="21"/>
                <c:pt idx="1">
                  <c:v>0.57299999999999995</c:v>
                </c:pt>
                <c:pt idx="2">
                  <c:v>0.57299999999999995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0.56699999999999995</c:v>
                </c:pt>
                <c:pt idx="7">
                  <c:v>0.57299999999999995</c:v>
                </c:pt>
                <c:pt idx="8">
                  <c:v>0.57299999999999995</c:v>
                </c:pt>
                <c:pt idx="9">
                  <c:v>0.57299999999999995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0.57299999999999995</c:v>
                </c:pt>
                <c:pt idx="14">
                  <c:v>0.56999999999999995</c:v>
                </c:pt>
                <c:pt idx="15">
                  <c:v>0.51</c:v>
                </c:pt>
                <c:pt idx="16">
                  <c:v>0.45</c:v>
                </c:pt>
                <c:pt idx="17">
                  <c:v>0.40200000000000002</c:v>
                </c:pt>
                <c:pt idx="18">
                  <c:v>0.32099999999999995</c:v>
                </c:pt>
                <c:pt idx="19">
                  <c:v>0.216</c:v>
                </c:pt>
                <c:pt idx="20">
                  <c:v>0.13500000000000001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9-4327-9C05-9BD8F37B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216088"/>
        <c:axId val="821219040"/>
      </c:scatterChart>
      <c:valAx>
        <c:axId val="8212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19040"/>
        <c:crosses val="autoZero"/>
        <c:crossBetween val="midCat"/>
      </c:valAx>
      <c:valAx>
        <c:axId val="8212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2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Sheet6!$B$1:$B$126</c:f>
              <c:numCache>
                <c:formatCode>General</c:formatCode>
                <c:ptCount val="126"/>
                <c:pt idx="1">
                  <c:v>7.05</c:v>
                </c:pt>
                <c:pt idx="2">
                  <c:v>14.09</c:v>
                </c:pt>
                <c:pt idx="3">
                  <c:v>20.260000000000002</c:v>
                </c:pt>
                <c:pt idx="4">
                  <c:v>25.54</c:v>
                </c:pt>
                <c:pt idx="5">
                  <c:v>30.83</c:v>
                </c:pt>
                <c:pt idx="6">
                  <c:v>35.229999999999997</c:v>
                </c:pt>
                <c:pt idx="7">
                  <c:v>40.520000000000003</c:v>
                </c:pt>
                <c:pt idx="8">
                  <c:v>44.93</c:v>
                </c:pt>
                <c:pt idx="9">
                  <c:v>50.21</c:v>
                </c:pt>
                <c:pt idx="10">
                  <c:v>55.49</c:v>
                </c:pt>
                <c:pt idx="11">
                  <c:v>60.78</c:v>
                </c:pt>
                <c:pt idx="12">
                  <c:v>65.180000000000007</c:v>
                </c:pt>
                <c:pt idx="13">
                  <c:v>70.47</c:v>
                </c:pt>
                <c:pt idx="14">
                  <c:v>75.75</c:v>
                </c:pt>
                <c:pt idx="15">
                  <c:v>80.150000000000006</c:v>
                </c:pt>
                <c:pt idx="16">
                  <c:v>85.44</c:v>
                </c:pt>
                <c:pt idx="17">
                  <c:v>90.72</c:v>
                </c:pt>
                <c:pt idx="18">
                  <c:v>95.13</c:v>
                </c:pt>
                <c:pt idx="19">
                  <c:v>100.41</c:v>
                </c:pt>
                <c:pt idx="20">
                  <c:v>104.82</c:v>
                </c:pt>
              </c:numCache>
            </c:numRef>
          </c:xVal>
          <c:yVal>
            <c:numRef>
              <c:f>Sheet6!$H$1:$H$126</c:f>
              <c:numCache>
                <c:formatCode>General</c:formatCode>
                <c:ptCount val="126"/>
                <c:pt idx="1">
                  <c:v>154.82</c:v>
                </c:pt>
                <c:pt idx="2">
                  <c:v>150.22</c:v>
                </c:pt>
                <c:pt idx="3">
                  <c:v>148.54</c:v>
                </c:pt>
                <c:pt idx="4">
                  <c:v>147.44999999999999</c:v>
                </c:pt>
                <c:pt idx="5">
                  <c:v>144.88</c:v>
                </c:pt>
                <c:pt idx="6">
                  <c:v>142.1</c:v>
                </c:pt>
                <c:pt idx="7">
                  <c:v>141.97999999999999</c:v>
                </c:pt>
                <c:pt idx="8">
                  <c:v>138.24</c:v>
                </c:pt>
                <c:pt idx="9">
                  <c:v>135.76</c:v>
                </c:pt>
                <c:pt idx="10">
                  <c:v>131.91999999999999</c:v>
                </c:pt>
                <c:pt idx="11">
                  <c:v>126.39</c:v>
                </c:pt>
                <c:pt idx="12">
                  <c:v>124.3</c:v>
                </c:pt>
                <c:pt idx="13">
                  <c:v>118.41</c:v>
                </c:pt>
                <c:pt idx="14">
                  <c:v>114.29</c:v>
                </c:pt>
                <c:pt idx="15">
                  <c:v>115.05</c:v>
                </c:pt>
                <c:pt idx="16">
                  <c:v>115.04</c:v>
                </c:pt>
                <c:pt idx="17">
                  <c:v>114.31</c:v>
                </c:pt>
                <c:pt idx="18">
                  <c:v>113.15</c:v>
                </c:pt>
                <c:pt idx="19">
                  <c:v>114.31</c:v>
                </c:pt>
                <c:pt idx="20">
                  <c:v>104.25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B-409E-80B8-2B1D9D061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1984"/>
        <c:axId val="440172312"/>
      </c:scatterChart>
      <c:valAx>
        <c:axId val="44017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72312"/>
        <c:crosses val="autoZero"/>
        <c:crossBetween val="midCat"/>
      </c:valAx>
      <c:valAx>
        <c:axId val="44017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017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Sheet6!$A$2:$A$21</c:f>
              <c:numCache>
                <c:formatCode>General</c:formatCode>
                <c:ptCount val="20"/>
                <c:pt idx="0">
                  <c:v>0</c:v>
                </c:pt>
                <c:pt idx="1">
                  <c:v>7.04</c:v>
                </c:pt>
                <c:pt idx="2">
                  <c:v>13.21</c:v>
                </c:pt>
                <c:pt idx="3">
                  <c:v>18.489999999999998</c:v>
                </c:pt>
                <c:pt idx="4">
                  <c:v>23.779999999999998</c:v>
                </c:pt>
                <c:pt idx="5">
                  <c:v>28.179999999999996</c:v>
                </c:pt>
                <c:pt idx="6">
                  <c:v>33.470000000000006</c:v>
                </c:pt>
                <c:pt idx="7">
                  <c:v>37.880000000000003</c:v>
                </c:pt>
                <c:pt idx="8">
                  <c:v>43.160000000000004</c:v>
                </c:pt>
                <c:pt idx="9">
                  <c:v>48.440000000000005</c:v>
                </c:pt>
                <c:pt idx="10">
                  <c:v>53.730000000000004</c:v>
                </c:pt>
                <c:pt idx="11">
                  <c:v>58.13000000000001</c:v>
                </c:pt>
                <c:pt idx="12">
                  <c:v>63.42</c:v>
                </c:pt>
                <c:pt idx="13">
                  <c:v>68.7</c:v>
                </c:pt>
                <c:pt idx="14">
                  <c:v>73.100000000000009</c:v>
                </c:pt>
                <c:pt idx="15">
                  <c:v>78.39</c:v>
                </c:pt>
                <c:pt idx="16">
                  <c:v>83.67</c:v>
                </c:pt>
                <c:pt idx="17">
                  <c:v>88.08</c:v>
                </c:pt>
                <c:pt idx="18">
                  <c:v>93.36</c:v>
                </c:pt>
                <c:pt idx="19">
                  <c:v>97.77</c:v>
                </c:pt>
              </c:numCache>
            </c:numRef>
          </c:xVal>
          <c:yVal>
            <c:numRef>
              <c:f>Sheet6!$J$2:$J$21</c:f>
              <c:numCache>
                <c:formatCode>General</c:formatCode>
                <c:ptCount val="20"/>
                <c:pt idx="0">
                  <c:v>0.652450395120731</c:v>
                </c:pt>
                <c:pt idx="1">
                  <c:v>0.63676500000000003</c:v>
                </c:pt>
                <c:pt idx="2">
                  <c:v>0.62100781333708099</c:v>
                </c:pt>
                <c:pt idx="3">
                  <c:v>0.60442249999999997</c:v>
                </c:pt>
                <c:pt idx="4">
                  <c:v>0.58783659853205705</c:v>
                </c:pt>
                <c:pt idx="5">
                  <c:v>0.57561367912821004</c:v>
                </c:pt>
                <c:pt idx="6">
                  <c:v>0.55250965050137202</c:v>
                </c:pt>
                <c:pt idx="7">
                  <c:v>0.53560450338449395</c:v>
                </c:pt>
                <c:pt idx="8">
                  <c:v>0.51408266681211601</c:v>
                </c:pt>
                <c:pt idx="9">
                  <c:v>0.49433767566201098</c:v>
                </c:pt>
                <c:pt idx="10">
                  <c:v>0.47022769813054499</c:v>
                </c:pt>
                <c:pt idx="11">
                  <c:v>0.44810816626333499</c:v>
                </c:pt>
                <c:pt idx="12">
                  <c:v>0.41564701144178101</c:v>
                </c:pt>
                <c:pt idx="13">
                  <c:v>0.38476637974623601</c:v>
                </c:pt>
                <c:pt idx="14">
                  <c:v>0.424940234591281</c:v>
                </c:pt>
                <c:pt idx="15">
                  <c:v>0.46720780880367002</c:v>
                </c:pt>
                <c:pt idx="16">
                  <c:v>0.49996217584775399</c:v>
                </c:pt>
                <c:pt idx="17">
                  <c:v>0.59966503942328597</c:v>
                </c:pt>
                <c:pt idx="18">
                  <c:v>0.726163145850928</c:v>
                </c:pt>
                <c:pt idx="19">
                  <c:v>0.788261329151562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18-4BC3-901B-6EDD04ED0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172936"/>
        <c:axId val="592168344"/>
      </c:scatterChart>
      <c:valAx>
        <c:axId val="59217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68344"/>
        <c:crosses val="autoZero"/>
        <c:crossBetween val="midCat"/>
      </c:valAx>
      <c:valAx>
        <c:axId val="59216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17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058986590180709"/>
          <c:y val="3.301953017925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[1]Sheet1!$D$2:$D$41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[1]Sheet1!$E$2:$E$41</c:f>
              <c:numCache>
                <c:formatCode>General</c:formatCode>
                <c:ptCount val="40"/>
                <c:pt idx="0">
                  <c:v>0.57299999999999995</c:v>
                </c:pt>
                <c:pt idx="1">
                  <c:v>0.57299999999999995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0.56699999999999995</c:v>
                </c:pt>
                <c:pt idx="5">
                  <c:v>0.56999999999999995</c:v>
                </c:pt>
                <c:pt idx="6">
                  <c:v>0.56699999999999995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0.57299999999999995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0.56400000000000006</c:v>
                </c:pt>
                <c:pt idx="18">
                  <c:v>0.56699999999999995</c:v>
                </c:pt>
                <c:pt idx="19">
                  <c:v>0.56400000000000006</c:v>
                </c:pt>
                <c:pt idx="20">
                  <c:v>0.56400000000000006</c:v>
                </c:pt>
                <c:pt idx="21">
                  <c:v>0.56100000000000005</c:v>
                </c:pt>
                <c:pt idx="22">
                  <c:v>0.55800000000000005</c:v>
                </c:pt>
                <c:pt idx="23">
                  <c:v>0.53700000000000003</c:v>
                </c:pt>
                <c:pt idx="24">
                  <c:v>0.49800000000000005</c:v>
                </c:pt>
                <c:pt idx="25">
                  <c:v>0.48000000000000004</c:v>
                </c:pt>
                <c:pt idx="26">
                  <c:v>0.47099999999999997</c:v>
                </c:pt>
                <c:pt idx="27">
                  <c:v>0.46500000000000002</c:v>
                </c:pt>
                <c:pt idx="28">
                  <c:v>0.41699999999999998</c:v>
                </c:pt>
                <c:pt idx="29">
                  <c:v>0.41099999999999998</c:v>
                </c:pt>
                <c:pt idx="30">
                  <c:v>0.37799999999999995</c:v>
                </c:pt>
                <c:pt idx="31">
                  <c:v>0.35699999999999998</c:v>
                </c:pt>
                <c:pt idx="32">
                  <c:v>0.318</c:v>
                </c:pt>
                <c:pt idx="33">
                  <c:v>0.27900000000000003</c:v>
                </c:pt>
                <c:pt idx="34">
                  <c:v>0.24900000000000003</c:v>
                </c:pt>
                <c:pt idx="35">
                  <c:v>0.21299999999999999</c:v>
                </c:pt>
                <c:pt idx="36">
                  <c:v>0.17400000000000002</c:v>
                </c:pt>
                <c:pt idx="37">
                  <c:v>0.15</c:v>
                </c:pt>
                <c:pt idx="38">
                  <c:v>9.2999999999999999E-2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9-47E7-AD4C-4E7D5BC7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42240"/>
        <c:axId val="526643224"/>
      </c:scatterChart>
      <c:valAx>
        <c:axId val="52664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43224"/>
        <c:crosses val="autoZero"/>
        <c:crossBetween val="midCat"/>
      </c:valAx>
      <c:valAx>
        <c:axId val="5266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4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[1]Sheet1!$A$2:$A$41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[1]Sheet1!$B$2:$B$41</c:f>
              <c:numCache>
                <c:formatCode>General</c:formatCode>
                <c:ptCount val="40"/>
                <c:pt idx="0">
                  <c:v>3.9429955350972499</c:v>
                </c:pt>
                <c:pt idx="1">
                  <c:v>3.8660939839281201</c:v>
                </c:pt>
                <c:pt idx="2">
                  <c:v>3.80279329213508</c:v>
                </c:pt>
                <c:pt idx="3">
                  <c:v>3.6614050539638798</c:v>
                </c:pt>
                <c:pt idx="4">
                  <c:v>3.5978520985639402</c:v>
                </c:pt>
                <c:pt idx="5">
                  <c:v>3.4665664495348998</c:v>
                </c:pt>
                <c:pt idx="6">
                  <c:v>3.3184512383950899</c:v>
                </c:pt>
                <c:pt idx="7">
                  <c:v>3.1476134719280999</c:v>
                </c:pt>
                <c:pt idx="8">
                  <c:v>2.94099583655241</c:v>
                </c:pt>
                <c:pt idx="9">
                  <c:v>2.7355268742650201</c:v>
                </c:pt>
                <c:pt idx="10">
                  <c:v>2.5966953710094698</c:v>
                </c:pt>
                <c:pt idx="11">
                  <c:v>2.4184371187124101</c:v>
                </c:pt>
                <c:pt idx="12">
                  <c:v>2.2583890077009099</c:v>
                </c:pt>
                <c:pt idx="13">
                  <c:v>2.0832266253179501</c:v>
                </c:pt>
                <c:pt idx="14">
                  <c:v>1.94281062839163</c:v>
                </c:pt>
                <c:pt idx="15">
                  <c:v>1.78683656614924</c:v>
                </c:pt>
                <c:pt idx="16">
                  <c:v>1.6401290775447701</c:v>
                </c:pt>
                <c:pt idx="17">
                  <c:v>1.48635260962904</c:v>
                </c:pt>
                <c:pt idx="18">
                  <c:v>1.35454512949386</c:v>
                </c:pt>
                <c:pt idx="19">
                  <c:v>1.21992899012816</c:v>
                </c:pt>
                <c:pt idx="20">
                  <c:v>1.07813903022116</c:v>
                </c:pt>
                <c:pt idx="21">
                  <c:v>0.95514890110718098</c:v>
                </c:pt>
                <c:pt idx="22">
                  <c:v>0.84796350259806896</c:v>
                </c:pt>
                <c:pt idx="23">
                  <c:v>0.73285275175307796</c:v>
                </c:pt>
                <c:pt idx="24">
                  <c:v>0.645256716536312</c:v>
                </c:pt>
                <c:pt idx="25">
                  <c:v>0.56229965127961701</c:v>
                </c:pt>
                <c:pt idx="26">
                  <c:v>0.49415522680052398</c:v>
                </c:pt>
                <c:pt idx="27">
                  <c:v>0.42741750698074299</c:v>
                </c:pt>
                <c:pt idx="28">
                  <c:v>0.354276329120633</c:v>
                </c:pt>
                <c:pt idx="29">
                  <c:v>0.300703817740469</c:v>
                </c:pt>
                <c:pt idx="30">
                  <c:v>0.24217730377211799</c:v>
                </c:pt>
                <c:pt idx="31">
                  <c:v>0.191102320852445</c:v>
                </c:pt>
                <c:pt idx="32">
                  <c:v>0.14308384997411799</c:v>
                </c:pt>
                <c:pt idx="33">
                  <c:v>9.8341073773391394E-2</c:v>
                </c:pt>
                <c:pt idx="34">
                  <c:v>6.3258958876236698E-2</c:v>
                </c:pt>
                <c:pt idx="35">
                  <c:v>3.2479575560623801E-2</c:v>
                </c:pt>
                <c:pt idx="36">
                  <c:v>1.7324249856367799E-2</c:v>
                </c:pt>
                <c:pt idx="37">
                  <c:v>5.1457025719090204E-3</c:v>
                </c:pt>
                <c:pt idx="38">
                  <c:v>7.5441577664774604E-4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8-44D8-A81D-8E6171CDE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37648"/>
        <c:axId val="526637320"/>
      </c:scatterChart>
      <c:valAx>
        <c:axId val="52663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37320"/>
        <c:crosses val="autoZero"/>
        <c:crossBetween val="midCat"/>
      </c:valAx>
      <c:valAx>
        <c:axId val="52663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37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[1]Sheet1!$F$2:$F$41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[1]Sheet1!$G$2:$G$41</c:f>
              <c:numCache>
                <c:formatCode>General</c:formatCode>
                <c:ptCount val="40"/>
                <c:pt idx="0">
                  <c:v>153.28</c:v>
                </c:pt>
                <c:pt idx="1">
                  <c:v>152.78</c:v>
                </c:pt>
                <c:pt idx="2">
                  <c:v>151.63999999999999</c:v>
                </c:pt>
                <c:pt idx="3">
                  <c:v>149.86000000000001</c:v>
                </c:pt>
                <c:pt idx="4">
                  <c:v>149.41999999999999</c:v>
                </c:pt>
                <c:pt idx="5">
                  <c:v>148.83000000000001</c:v>
                </c:pt>
                <c:pt idx="6">
                  <c:v>148.80000000000001</c:v>
                </c:pt>
                <c:pt idx="7">
                  <c:v>146.16999999999999</c:v>
                </c:pt>
                <c:pt idx="8">
                  <c:v>146.43</c:v>
                </c:pt>
                <c:pt idx="9">
                  <c:v>146.38999999999999</c:v>
                </c:pt>
                <c:pt idx="10">
                  <c:v>144.61000000000001</c:v>
                </c:pt>
                <c:pt idx="11">
                  <c:v>144.26</c:v>
                </c:pt>
                <c:pt idx="12">
                  <c:v>143.01</c:v>
                </c:pt>
                <c:pt idx="13">
                  <c:v>141.51</c:v>
                </c:pt>
                <c:pt idx="14">
                  <c:v>138.94999999999999</c:v>
                </c:pt>
                <c:pt idx="15">
                  <c:v>135.87</c:v>
                </c:pt>
                <c:pt idx="16">
                  <c:v>135.78</c:v>
                </c:pt>
                <c:pt idx="17">
                  <c:v>135.05000000000001</c:v>
                </c:pt>
                <c:pt idx="18">
                  <c:v>130.76</c:v>
                </c:pt>
                <c:pt idx="19">
                  <c:v>128.91999999999999</c:v>
                </c:pt>
                <c:pt idx="20">
                  <c:v>126.52</c:v>
                </c:pt>
                <c:pt idx="21">
                  <c:v>123.9</c:v>
                </c:pt>
                <c:pt idx="22">
                  <c:v>118.11</c:v>
                </c:pt>
                <c:pt idx="23">
                  <c:v>118.72</c:v>
                </c:pt>
                <c:pt idx="24">
                  <c:v>120.99</c:v>
                </c:pt>
                <c:pt idx="25">
                  <c:v>119.71</c:v>
                </c:pt>
                <c:pt idx="26">
                  <c:v>116.32</c:v>
                </c:pt>
                <c:pt idx="27">
                  <c:v>119.68</c:v>
                </c:pt>
                <c:pt idx="28">
                  <c:v>118.93</c:v>
                </c:pt>
                <c:pt idx="29">
                  <c:v>113.76</c:v>
                </c:pt>
                <c:pt idx="30">
                  <c:v>116.35</c:v>
                </c:pt>
                <c:pt idx="31">
                  <c:v>115.59</c:v>
                </c:pt>
                <c:pt idx="32">
                  <c:v>114.66</c:v>
                </c:pt>
                <c:pt idx="33">
                  <c:v>117.15</c:v>
                </c:pt>
                <c:pt idx="34">
                  <c:v>111.71</c:v>
                </c:pt>
                <c:pt idx="35">
                  <c:v>111.02</c:v>
                </c:pt>
                <c:pt idx="36">
                  <c:v>109.49</c:v>
                </c:pt>
                <c:pt idx="37">
                  <c:v>97.47</c:v>
                </c:pt>
                <c:pt idx="38">
                  <c:v>90.88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272-8388-D18EEEA4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23064"/>
        <c:axId val="431380888"/>
      </c:scatterChart>
      <c:valAx>
        <c:axId val="429823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380888"/>
        <c:crosses val="autoZero"/>
        <c:crossBetween val="midCat"/>
      </c:valAx>
      <c:valAx>
        <c:axId val="43138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9823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[1]Sheet1!$X$2:$X$41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[1]Sheet1!$Y$2:$Y$41</c:f>
              <c:numCache>
                <c:formatCode>General</c:formatCode>
                <c:ptCount val="40"/>
                <c:pt idx="0">
                  <c:v>8.5978006881569353</c:v>
                </c:pt>
                <c:pt idx="1">
                  <c:v>8.1616096481071096</c:v>
                </c:pt>
                <c:pt idx="2">
                  <c:v>7.1627077810974589</c:v>
                </c:pt>
                <c:pt idx="3">
                  <c:v>6.0475798470189952</c:v>
                </c:pt>
                <c:pt idx="4">
                  <c:v>5.7187005413431029</c:v>
                </c:pt>
                <c:pt idx="5">
                  <c:v>5.5115375299024736</c:v>
                </c:pt>
                <c:pt idx="6">
                  <c:v>5.4106102422127442</c:v>
                </c:pt>
                <c:pt idx="7">
                  <c:v>4.4043051611989554</c:v>
                </c:pt>
                <c:pt idx="8">
                  <c:v>4.4978005310299727</c:v>
                </c:pt>
                <c:pt idx="9">
                  <c:v>4.554394586529793</c:v>
                </c:pt>
                <c:pt idx="10">
                  <c:v>3.8976444436846784</c:v>
                </c:pt>
                <c:pt idx="11">
                  <c:v>3.79550541114246</c:v>
                </c:pt>
                <c:pt idx="12">
                  <c:v>3.4605074481576676</c:v>
                </c:pt>
                <c:pt idx="13">
                  <c:v>3.1120512857601828</c:v>
                </c:pt>
                <c:pt idx="14">
                  <c:v>2.6249129535897557</c:v>
                </c:pt>
                <c:pt idx="15">
                  <c:v>2.1736004270954519</c:v>
                </c:pt>
                <c:pt idx="16">
                  <c:v>2.1621721132761444</c:v>
                </c:pt>
                <c:pt idx="17">
                  <c:v>2.0078878833277973</c:v>
                </c:pt>
                <c:pt idx="18">
                  <c:v>1.6166106789062151</c:v>
                </c:pt>
                <c:pt idx="19">
                  <c:v>1.4507778839959775</c:v>
                </c:pt>
                <c:pt idx="20">
                  <c:v>1.2938634264291708</c:v>
                </c:pt>
                <c:pt idx="21">
                  <c:v>1.1316143496382196</c:v>
                </c:pt>
                <c:pt idx="22">
                  <c:v>0.8772899296191945</c:v>
                </c:pt>
                <c:pt idx="23">
                  <c:v>0.80077610574500602</c:v>
                </c:pt>
                <c:pt idx="24">
                  <c:v>0.69968672642736451</c:v>
                </c:pt>
                <c:pt idx="25">
                  <c:v>0.59480216984678669</c:v>
                </c:pt>
                <c:pt idx="26">
                  <c:v>0.49275420267440689</c:v>
                </c:pt>
                <c:pt idx="27">
                  <c:v>0.54011439258198735</c:v>
                </c:pt>
                <c:pt idx="28">
                  <c:v>0.37808324863853388</c:v>
                </c:pt>
                <c:pt idx="29">
                  <c:v>0.29808162438144326</c:v>
                </c:pt>
                <c:pt idx="30">
                  <c:v>0.25499524992930755</c:v>
                </c:pt>
                <c:pt idx="31">
                  <c:v>0.20881184186819443</c:v>
                </c:pt>
                <c:pt idx="32">
                  <c:v>0.14262802653406698</c:v>
                </c:pt>
                <c:pt idx="33">
                  <c:v>0.1056850518431228</c:v>
                </c:pt>
                <c:pt idx="34">
                  <c:v>6.167076964952526E-2</c:v>
                </c:pt>
                <c:pt idx="35">
                  <c:v>3.7698118717719761E-2</c:v>
                </c:pt>
                <c:pt idx="36">
                  <c:v>1.9516555298785716E-2</c:v>
                </c:pt>
                <c:pt idx="37">
                  <c:v>8.657835641694556E-3</c:v>
                </c:pt>
                <c:pt idx="38">
                  <c:v>1.7240580682670711E-3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47DE-A1C1-6E86B04FAC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[1]Sheet1!$X$2:$X$41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[1]Sheet1!$Z$2:$Z$41</c:f>
              <c:numCache>
                <c:formatCode>General</c:formatCode>
                <c:ptCount val="40"/>
                <c:pt idx="0">
                  <c:v>3.9429955350972499</c:v>
                </c:pt>
                <c:pt idx="1">
                  <c:v>3.8660939839281201</c:v>
                </c:pt>
                <c:pt idx="2">
                  <c:v>3.80279329213508</c:v>
                </c:pt>
                <c:pt idx="3">
                  <c:v>3.6614050539638798</c:v>
                </c:pt>
                <c:pt idx="4">
                  <c:v>3.5978520985639402</c:v>
                </c:pt>
                <c:pt idx="5">
                  <c:v>3.4665664495348998</c:v>
                </c:pt>
                <c:pt idx="6">
                  <c:v>3.3184512383950899</c:v>
                </c:pt>
                <c:pt idx="7">
                  <c:v>3.1476134719280999</c:v>
                </c:pt>
                <c:pt idx="8">
                  <c:v>2.94099583655241</c:v>
                </c:pt>
                <c:pt idx="9">
                  <c:v>2.7355268742650201</c:v>
                </c:pt>
                <c:pt idx="10">
                  <c:v>2.5966953710094698</c:v>
                </c:pt>
                <c:pt idx="11">
                  <c:v>2.4184371187124101</c:v>
                </c:pt>
                <c:pt idx="12">
                  <c:v>2.2583890077009099</c:v>
                </c:pt>
                <c:pt idx="13">
                  <c:v>2.0832266253179501</c:v>
                </c:pt>
                <c:pt idx="14">
                  <c:v>1.94281062839163</c:v>
                </c:pt>
                <c:pt idx="15">
                  <c:v>1.78683656614924</c:v>
                </c:pt>
                <c:pt idx="16">
                  <c:v>1.6401290775447701</c:v>
                </c:pt>
                <c:pt idx="17">
                  <c:v>1.48635260962904</c:v>
                </c:pt>
                <c:pt idx="18">
                  <c:v>1.35454512949386</c:v>
                </c:pt>
                <c:pt idx="19">
                  <c:v>1.21992899012816</c:v>
                </c:pt>
                <c:pt idx="20">
                  <c:v>1.07813903022116</c:v>
                </c:pt>
                <c:pt idx="21">
                  <c:v>0.95514890110718098</c:v>
                </c:pt>
                <c:pt idx="22">
                  <c:v>0.84796350259806896</c:v>
                </c:pt>
                <c:pt idx="23">
                  <c:v>0.73285275175307796</c:v>
                </c:pt>
                <c:pt idx="24">
                  <c:v>0.645256716536312</c:v>
                </c:pt>
                <c:pt idx="25">
                  <c:v>0.56229965127961701</c:v>
                </c:pt>
                <c:pt idx="26">
                  <c:v>0.49415522680052398</c:v>
                </c:pt>
                <c:pt idx="27">
                  <c:v>0.42741750698074299</c:v>
                </c:pt>
                <c:pt idx="28">
                  <c:v>0.354276329120633</c:v>
                </c:pt>
                <c:pt idx="29">
                  <c:v>0.300703817740469</c:v>
                </c:pt>
                <c:pt idx="30">
                  <c:v>0.24217730377211799</c:v>
                </c:pt>
                <c:pt idx="31">
                  <c:v>0.191102320852445</c:v>
                </c:pt>
                <c:pt idx="32">
                  <c:v>0.14308384997411799</c:v>
                </c:pt>
                <c:pt idx="33">
                  <c:v>9.8341073773391394E-2</c:v>
                </c:pt>
                <c:pt idx="34">
                  <c:v>6.3258958876236698E-2</c:v>
                </c:pt>
                <c:pt idx="35">
                  <c:v>3.2479575560623801E-2</c:v>
                </c:pt>
                <c:pt idx="36">
                  <c:v>1.7324249856367799E-2</c:v>
                </c:pt>
                <c:pt idx="37">
                  <c:v>5.1457025719090204E-3</c:v>
                </c:pt>
                <c:pt idx="38">
                  <c:v>7.5441577664774604E-4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B-47DE-A1C1-6E86B04FAC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[1]Sheet1!$X$2:$X$41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[1]Sheet1!$AA$2:$AA$41</c:f>
              <c:numCache>
                <c:formatCode>General</c:formatCode>
                <c:ptCount val="40"/>
                <c:pt idx="0">
                  <c:v>5.158680412894161</c:v>
                </c:pt>
                <c:pt idx="1">
                  <c:v>4.8969657888642653</c:v>
                </c:pt>
                <c:pt idx="2">
                  <c:v>4.2976246686584751</c:v>
                </c:pt>
                <c:pt idx="3">
                  <c:v>3.6285479082113969</c:v>
                </c:pt>
                <c:pt idx="4">
                  <c:v>3.4312203248058615</c:v>
                </c:pt>
                <c:pt idx="5">
                  <c:v>3.3069225179414841</c:v>
                </c:pt>
                <c:pt idx="6">
                  <c:v>3.2463661453276464</c:v>
                </c:pt>
                <c:pt idx="7">
                  <c:v>2.6425830967193731</c:v>
                </c:pt>
                <c:pt idx="8">
                  <c:v>2.6986803186179835</c:v>
                </c:pt>
                <c:pt idx="9">
                  <c:v>2.7326367519178758</c:v>
                </c:pt>
                <c:pt idx="10">
                  <c:v>2.3385866662108068</c:v>
                </c:pt>
                <c:pt idx="11">
                  <c:v>2.2773032466854759</c:v>
                </c:pt>
                <c:pt idx="12">
                  <c:v>2.0763044688946004</c:v>
                </c:pt>
                <c:pt idx="13">
                  <c:v>1.8672307714561096</c:v>
                </c:pt>
                <c:pt idx="14">
                  <c:v>1.5749477721538534</c:v>
                </c:pt>
                <c:pt idx="15">
                  <c:v>1.3041602562572712</c:v>
                </c:pt>
                <c:pt idx="16">
                  <c:v>1.2973032679656866</c:v>
                </c:pt>
                <c:pt idx="17">
                  <c:v>1.2047327299966784</c:v>
                </c:pt>
                <c:pt idx="18">
                  <c:v>0.96996640734372908</c:v>
                </c:pt>
                <c:pt idx="19">
                  <c:v>0.87046673039758649</c:v>
                </c:pt>
                <c:pt idx="20">
                  <c:v>0.77631805585750246</c:v>
                </c:pt>
                <c:pt idx="21">
                  <c:v>0.67896860978293172</c:v>
                </c:pt>
                <c:pt idx="22">
                  <c:v>0.52637395777151663</c:v>
                </c:pt>
                <c:pt idx="23">
                  <c:v>0.48046566344700359</c:v>
                </c:pt>
                <c:pt idx="24">
                  <c:v>0.41981203585641869</c:v>
                </c:pt>
                <c:pt idx="25">
                  <c:v>0.35688130190807199</c:v>
                </c:pt>
                <c:pt idx="26">
                  <c:v>0.29565252160464411</c:v>
                </c:pt>
                <c:pt idx="27">
                  <c:v>0.32406863554919241</c:v>
                </c:pt>
                <c:pt idx="28">
                  <c:v>0.22684994918312032</c:v>
                </c:pt>
                <c:pt idx="29">
                  <c:v>0.17884897462886595</c:v>
                </c:pt>
                <c:pt idx="30">
                  <c:v>0.15299714995758454</c:v>
                </c:pt>
                <c:pt idx="31">
                  <c:v>0.12528710512091665</c:v>
                </c:pt>
                <c:pt idx="32">
                  <c:v>8.5576815920440183E-2</c:v>
                </c:pt>
                <c:pt idx="33">
                  <c:v>6.3411031105873678E-2</c:v>
                </c:pt>
                <c:pt idx="34">
                  <c:v>3.7002461789715155E-2</c:v>
                </c:pt>
                <c:pt idx="35">
                  <c:v>2.2618871230631856E-2</c:v>
                </c:pt>
                <c:pt idx="36">
                  <c:v>1.170993317927143E-2</c:v>
                </c:pt>
                <c:pt idx="37">
                  <c:v>5.1947013850167333E-3</c:v>
                </c:pt>
                <c:pt idx="38">
                  <c:v>1.0344348409602427E-3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B-47DE-A1C1-6E86B04FAC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[1]Sheet1!$X$2:$X$41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[1]Sheet1!$AB$2:$AB$41</c:f>
              <c:numCache>
                <c:formatCode>General</c:formatCode>
                <c:ptCount val="40"/>
                <c:pt idx="0">
                  <c:v>3.6241843480016196</c:v>
                </c:pt>
                <c:pt idx="1">
                  <c:v>3.7193672053310451</c:v>
                </c:pt>
                <c:pt idx="2">
                  <c:v>3.6780379336162645</c:v>
                </c:pt>
                <c:pt idx="3">
                  <c:v>3.5215236646205605</c:v>
                </c:pt>
                <c:pt idx="4">
                  <c:v>3.4511512238319666</c:v>
                </c:pt>
                <c:pt idx="5">
                  <c:v>3.3105358387017496</c:v>
                </c:pt>
                <c:pt idx="6">
                  <c:v>3.2140931053503521</c:v>
                </c:pt>
                <c:pt idx="7">
                  <c:v>3.0807528193012899</c:v>
                </c:pt>
                <c:pt idx="8">
                  <c:v>2.862739160824578</c:v>
                </c:pt>
                <c:pt idx="9">
                  <c:v>2.6643884068472303</c:v>
                </c:pt>
                <c:pt idx="10">
                  <c:v>2.5326734143049996</c:v>
                </c:pt>
                <c:pt idx="11">
                  <c:v>2.3669159264288355</c:v>
                </c:pt>
                <c:pt idx="12">
                  <c:v>2.2092383382597207</c:v>
                </c:pt>
                <c:pt idx="13">
                  <c:v>2.0594078954851103</c:v>
                </c:pt>
                <c:pt idx="14">
                  <c:v>1.9171918437924529</c:v>
                </c:pt>
                <c:pt idx="15">
                  <c:v>1.7823574288691997</c:v>
                </c:pt>
                <c:pt idx="16">
                  <c:v>1.6370011166118046</c:v>
                </c:pt>
                <c:pt idx="17">
                  <c:v>1.4715066931335936</c:v>
                </c:pt>
                <c:pt idx="18">
                  <c:v>1.3514274652897977</c:v>
                </c:pt>
                <c:pt idx="19">
                  <c:v>1.2274480758968065</c:v>
                </c:pt>
                <c:pt idx="20">
                  <c:v>1.0911431694420866</c:v>
                </c:pt>
                <c:pt idx="21">
                  <c:v>0.9613569105527362</c:v>
                </c:pt>
                <c:pt idx="22">
                  <c:v>0.87601349297217601</c:v>
                </c:pt>
                <c:pt idx="23">
                  <c:v>0.75877490258207825</c:v>
                </c:pt>
                <c:pt idx="24">
                  <c:v>0.66496572546655675</c:v>
                </c:pt>
                <c:pt idx="25">
                  <c:v>0.57981112388444167</c:v>
                </c:pt>
                <c:pt idx="26">
                  <c:v>0.51249827698739459</c:v>
                </c:pt>
                <c:pt idx="27">
                  <c:v>0.44694140756615458</c:v>
                </c:pt>
                <c:pt idx="28">
                  <c:v>0.3728853866222081</c:v>
                </c:pt>
                <c:pt idx="29">
                  <c:v>0.31441070050533354</c:v>
                </c:pt>
                <c:pt idx="30">
                  <c:v>0.25253594097410875</c:v>
                </c:pt>
                <c:pt idx="31">
                  <c:v>0.20268023300488983</c:v>
                </c:pt>
                <c:pt idx="32">
                  <c:v>0.15046695456811196</c:v>
                </c:pt>
                <c:pt idx="33">
                  <c:v>0.10273549726723501</c:v>
                </c:pt>
                <c:pt idx="34">
                  <c:v>6.5093424822480594E-2</c:v>
                </c:pt>
                <c:pt idx="35">
                  <c:v>3.4257832657108196E-2</c:v>
                </c:pt>
                <c:pt idx="36">
                  <c:v>1.2214964418134399E-2</c:v>
                </c:pt>
                <c:pt idx="37">
                  <c:v>1.4264061908299194E-2</c:v>
                </c:pt>
                <c:pt idx="38">
                  <c:v>4.4269972034381997E-3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B-47DE-A1C1-6E86B04FA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425320"/>
        <c:axId val="713428272"/>
      </c:scatterChart>
      <c:valAx>
        <c:axId val="71342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28272"/>
        <c:crosses val="autoZero"/>
        <c:crossBetween val="midCat"/>
      </c:valAx>
      <c:valAx>
        <c:axId val="7134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342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20.260000000000002</c:v>
                </c:pt>
                <c:pt idx="1">
                  <c:v>40.520000000000003</c:v>
                </c:pt>
                <c:pt idx="2">
                  <c:v>60.78</c:v>
                </c:pt>
                <c:pt idx="3">
                  <c:v>80.150000000000006</c:v>
                </c:pt>
                <c:pt idx="4">
                  <c:v>100.41</c:v>
                </c:pt>
                <c:pt idx="5">
                  <c:v>120.64</c:v>
                </c:pt>
                <c:pt idx="6">
                  <c:v>140.05000000000001</c:v>
                </c:pt>
                <c:pt idx="7">
                  <c:v>160.31</c:v>
                </c:pt>
                <c:pt idx="8">
                  <c:v>180.57</c:v>
                </c:pt>
                <c:pt idx="9">
                  <c:v>200.83</c:v>
                </c:pt>
                <c:pt idx="10">
                  <c:v>221.08</c:v>
                </c:pt>
                <c:pt idx="11">
                  <c:v>240.46</c:v>
                </c:pt>
                <c:pt idx="12">
                  <c:v>260.72000000000003</c:v>
                </c:pt>
                <c:pt idx="13">
                  <c:v>280.98</c:v>
                </c:pt>
                <c:pt idx="14">
                  <c:v>300.36</c:v>
                </c:pt>
                <c:pt idx="15">
                  <c:v>320.62</c:v>
                </c:pt>
                <c:pt idx="16">
                  <c:v>340.88</c:v>
                </c:pt>
                <c:pt idx="17">
                  <c:v>360.25</c:v>
                </c:pt>
                <c:pt idx="18">
                  <c:v>380.52</c:v>
                </c:pt>
                <c:pt idx="19">
                  <c:v>400.77</c:v>
                </c:pt>
                <c:pt idx="20">
                  <c:v>420.15</c:v>
                </c:pt>
                <c:pt idx="21">
                  <c:v>440.41</c:v>
                </c:pt>
                <c:pt idx="22">
                  <c:v>460.67</c:v>
                </c:pt>
                <c:pt idx="23">
                  <c:v>480.04</c:v>
                </c:pt>
                <c:pt idx="24">
                  <c:v>501.18</c:v>
                </c:pt>
                <c:pt idx="25">
                  <c:v>520.55999999999995</c:v>
                </c:pt>
                <c:pt idx="26">
                  <c:v>540.82000000000005</c:v>
                </c:pt>
              </c:numCache>
            </c:numRef>
          </c:xVal>
          <c:yVal>
            <c:numRef>
              <c:f>Sheet1!$J$2:$J$28</c:f>
              <c:numCache>
                <c:formatCode>General</c:formatCode>
                <c:ptCount val="27"/>
                <c:pt idx="0">
                  <c:v>0.52080822740160904</c:v>
                </c:pt>
                <c:pt idx="1">
                  <c:v>0.51177624476816397</c:v>
                </c:pt>
                <c:pt idx="2">
                  <c:v>0.50169886416790699</c:v>
                </c:pt>
                <c:pt idx="3">
                  <c:v>0.49205725920909898</c:v>
                </c:pt>
                <c:pt idx="4">
                  <c:v>0.481343554069945</c:v>
                </c:pt>
                <c:pt idx="5">
                  <c:v>0.47127336363820399</c:v>
                </c:pt>
                <c:pt idx="6">
                  <c:v>0.46055080453633002</c:v>
                </c:pt>
                <c:pt idx="7">
                  <c:v>0.45055134154785098</c:v>
                </c:pt>
                <c:pt idx="8">
                  <c:v>0.438837857049311</c:v>
                </c:pt>
                <c:pt idx="9">
                  <c:v>0.42419379287605402</c:v>
                </c:pt>
                <c:pt idx="10">
                  <c:v>0.41201733835813698</c:v>
                </c:pt>
                <c:pt idx="11">
                  <c:v>0.401135667001215</c:v>
                </c:pt>
                <c:pt idx="12">
                  <c:v>0.38397080969706598</c:v>
                </c:pt>
                <c:pt idx="13">
                  <c:v>0.37103291919419201</c:v>
                </c:pt>
                <c:pt idx="14">
                  <c:v>0.35387827444359299</c:v>
                </c:pt>
                <c:pt idx="15">
                  <c:v>0.333723159956065</c:v>
                </c:pt>
                <c:pt idx="16">
                  <c:v>0.31956851631244398</c:v>
                </c:pt>
                <c:pt idx="17">
                  <c:v>0.294588170055328</c:v>
                </c:pt>
                <c:pt idx="18">
                  <c:v>0.240423655644046</c:v>
                </c:pt>
                <c:pt idx="19">
                  <c:v>0.23128451580343601</c:v>
                </c:pt>
                <c:pt idx="20">
                  <c:v>0.22426254878559199</c:v>
                </c:pt>
                <c:pt idx="21">
                  <c:v>0.22144469035258499</c:v>
                </c:pt>
                <c:pt idx="22">
                  <c:v>0.24141940349874599</c:v>
                </c:pt>
                <c:pt idx="23">
                  <c:v>0.25036781458484503</c:v>
                </c:pt>
                <c:pt idx="24">
                  <c:v>0.31017924852101902</c:v>
                </c:pt>
                <c:pt idx="25">
                  <c:v>0.41216530699513698</c:v>
                </c:pt>
                <c:pt idx="26">
                  <c:v>0.62676578241247605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2E-4FF4-BB1F-3879CF7F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82136"/>
        <c:axId val="471285088"/>
      </c:scatterChart>
      <c:valAx>
        <c:axId val="47128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85088"/>
        <c:crosses val="autoZero"/>
        <c:crossBetween val="midCat"/>
      </c:valAx>
      <c:valAx>
        <c:axId val="47128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128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[1]Sheet1!$AG$2</c:f>
              <c:strCache>
                <c:ptCount val="1"/>
                <c:pt idx="0">
                  <c:v>spherical cap volume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[1]Sheet1!$AF$3:$AF$42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[1]Sheet1!$AG$3:$AG$42</c:f>
              <c:numCache>
                <c:formatCode>General</c:formatCode>
                <c:ptCount val="40"/>
                <c:pt idx="0">
                  <c:v>8.5978006881569353</c:v>
                </c:pt>
                <c:pt idx="1">
                  <c:v>8.1616096481071096</c:v>
                </c:pt>
                <c:pt idx="2">
                  <c:v>7.1627077810974589</c:v>
                </c:pt>
                <c:pt idx="3">
                  <c:v>6.0475798470189952</c:v>
                </c:pt>
                <c:pt idx="4">
                  <c:v>5.7187005413431029</c:v>
                </c:pt>
                <c:pt idx="5">
                  <c:v>5.5115375299024736</c:v>
                </c:pt>
                <c:pt idx="6">
                  <c:v>5.4106102422127442</c:v>
                </c:pt>
                <c:pt idx="7">
                  <c:v>4.4043051611989554</c:v>
                </c:pt>
                <c:pt idx="8">
                  <c:v>4.4978005310299727</c:v>
                </c:pt>
                <c:pt idx="9">
                  <c:v>4.554394586529793</c:v>
                </c:pt>
                <c:pt idx="10">
                  <c:v>3.8976444436846784</c:v>
                </c:pt>
                <c:pt idx="11">
                  <c:v>3.79550541114246</c:v>
                </c:pt>
                <c:pt idx="12">
                  <c:v>3.4605074481576676</c:v>
                </c:pt>
                <c:pt idx="13">
                  <c:v>3.1120512857601828</c:v>
                </c:pt>
                <c:pt idx="14">
                  <c:v>2.6249129535897557</c:v>
                </c:pt>
                <c:pt idx="15">
                  <c:v>2.1736004270954519</c:v>
                </c:pt>
                <c:pt idx="16">
                  <c:v>2.1621721132761444</c:v>
                </c:pt>
                <c:pt idx="17">
                  <c:v>2.0078878833277973</c:v>
                </c:pt>
                <c:pt idx="18">
                  <c:v>1.6166106789062151</c:v>
                </c:pt>
                <c:pt idx="19">
                  <c:v>1.4507778839959775</c:v>
                </c:pt>
                <c:pt idx="20">
                  <c:v>1.2938634264291708</c:v>
                </c:pt>
                <c:pt idx="21">
                  <c:v>1.1316143496382196</c:v>
                </c:pt>
                <c:pt idx="22">
                  <c:v>0.8772899296191945</c:v>
                </c:pt>
                <c:pt idx="23">
                  <c:v>0.80077610574500602</c:v>
                </c:pt>
                <c:pt idx="24">
                  <c:v>0.69968672642736451</c:v>
                </c:pt>
                <c:pt idx="25">
                  <c:v>0.59480216984678669</c:v>
                </c:pt>
                <c:pt idx="26">
                  <c:v>0.49275420267440689</c:v>
                </c:pt>
                <c:pt idx="27">
                  <c:v>0.54011439258198735</c:v>
                </c:pt>
                <c:pt idx="28">
                  <c:v>0.37808324863853388</c:v>
                </c:pt>
                <c:pt idx="29">
                  <c:v>0.29808162438144326</c:v>
                </c:pt>
                <c:pt idx="30">
                  <c:v>0.25499524992930755</c:v>
                </c:pt>
                <c:pt idx="31">
                  <c:v>0.20881184186819443</c:v>
                </c:pt>
                <c:pt idx="32">
                  <c:v>0.14262802653406698</c:v>
                </c:pt>
                <c:pt idx="33">
                  <c:v>0.1056850518431228</c:v>
                </c:pt>
                <c:pt idx="34">
                  <c:v>6.167076964952526E-2</c:v>
                </c:pt>
                <c:pt idx="35">
                  <c:v>3.7698118717719761E-2</c:v>
                </c:pt>
                <c:pt idx="36">
                  <c:v>1.9516555298785716E-2</c:v>
                </c:pt>
                <c:pt idx="37">
                  <c:v>8.657835641694556E-3</c:v>
                </c:pt>
                <c:pt idx="38">
                  <c:v>1.7240580682670711E-3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3-4532-A47E-9687455144B3}"/>
            </c:ext>
          </c:extLst>
        </c:ser>
        <c:ser>
          <c:idx val="1"/>
          <c:order val="1"/>
          <c:tx>
            <c:strRef>
              <c:f>[1]Sheet1!$AH$2</c:f>
              <c:strCache>
                <c:ptCount val="1"/>
                <c:pt idx="0">
                  <c:v>real volume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[1]Sheet1!$AF$3:$AF$42</c:f>
              <c:numCache>
                <c:formatCode>General</c:formatCode>
                <c:ptCount val="40"/>
                <c:pt idx="0">
                  <c:v>0</c:v>
                </c:pt>
                <c:pt idx="1">
                  <c:v>1.0600000000000005</c:v>
                </c:pt>
                <c:pt idx="2">
                  <c:v>2.0300000000000002</c:v>
                </c:pt>
                <c:pt idx="3">
                  <c:v>3</c:v>
                </c:pt>
                <c:pt idx="4">
                  <c:v>4.0500000000000007</c:v>
                </c:pt>
                <c:pt idx="5">
                  <c:v>5.0199999999999996</c:v>
                </c:pt>
                <c:pt idx="6">
                  <c:v>7.0500000000000007</c:v>
                </c:pt>
                <c:pt idx="7">
                  <c:v>9.07</c:v>
                </c:pt>
                <c:pt idx="8">
                  <c:v>11.010000000000002</c:v>
                </c:pt>
                <c:pt idx="9">
                  <c:v>13.04</c:v>
                </c:pt>
                <c:pt idx="10">
                  <c:v>15.059999999999999</c:v>
                </c:pt>
                <c:pt idx="11">
                  <c:v>17</c:v>
                </c:pt>
                <c:pt idx="12">
                  <c:v>19.03</c:v>
                </c:pt>
                <c:pt idx="13">
                  <c:v>21.05</c:v>
                </c:pt>
                <c:pt idx="14">
                  <c:v>22.990000000000002</c:v>
                </c:pt>
                <c:pt idx="15">
                  <c:v>25.02</c:v>
                </c:pt>
                <c:pt idx="16">
                  <c:v>27.040000000000003</c:v>
                </c:pt>
                <c:pt idx="17">
                  <c:v>29.070000000000004</c:v>
                </c:pt>
                <c:pt idx="18">
                  <c:v>31.01</c:v>
                </c:pt>
                <c:pt idx="19">
                  <c:v>33.03</c:v>
                </c:pt>
                <c:pt idx="20">
                  <c:v>35.06</c:v>
                </c:pt>
                <c:pt idx="21">
                  <c:v>36.989999999999995</c:v>
                </c:pt>
                <c:pt idx="22">
                  <c:v>39.019999999999996</c:v>
                </c:pt>
                <c:pt idx="23">
                  <c:v>41.05</c:v>
                </c:pt>
                <c:pt idx="24">
                  <c:v>43.070000000000007</c:v>
                </c:pt>
                <c:pt idx="25">
                  <c:v>45.010000000000005</c:v>
                </c:pt>
                <c:pt idx="26">
                  <c:v>47.040000000000006</c:v>
                </c:pt>
                <c:pt idx="27">
                  <c:v>49.06</c:v>
                </c:pt>
                <c:pt idx="28">
                  <c:v>51</c:v>
                </c:pt>
                <c:pt idx="29">
                  <c:v>53.03</c:v>
                </c:pt>
                <c:pt idx="30">
                  <c:v>55.05</c:v>
                </c:pt>
                <c:pt idx="31">
                  <c:v>56.989999999999995</c:v>
                </c:pt>
                <c:pt idx="32">
                  <c:v>59.02000000000001</c:v>
                </c:pt>
                <c:pt idx="33">
                  <c:v>61.040000000000006</c:v>
                </c:pt>
                <c:pt idx="34">
                  <c:v>63.070000000000007</c:v>
                </c:pt>
                <c:pt idx="35">
                  <c:v>65</c:v>
                </c:pt>
                <c:pt idx="36">
                  <c:v>66.06</c:v>
                </c:pt>
                <c:pt idx="37">
                  <c:v>67.03</c:v>
                </c:pt>
                <c:pt idx="38">
                  <c:v>68</c:v>
                </c:pt>
                <c:pt idx="39">
                  <c:v>68.44</c:v>
                </c:pt>
              </c:numCache>
            </c:numRef>
          </c:xVal>
          <c:yVal>
            <c:numRef>
              <c:f>[1]Sheet1!$AH$3:$AH$42</c:f>
              <c:numCache>
                <c:formatCode>General</c:formatCode>
                <c:ptCount val="40"/>
                <c:pt idx="0">
                  <c:v>3.9429955350972499</c:v>
                </c:pt>
                <c:pt idx="1">
                  <c:v>3.8660939839281201</c:v>
                </c:pt>
                <c:pt idx="2">
                  <c:v>3.80279329213508</c:v>
                </c:pt>
                <c:pt idx="3">
                  <c:v>3.6614050539638798</c:v>
                </c:pt>
                <c:pt idx="4">
                  <c:v>3.5978520985639402</c:v>
                </c:pt>
                <c:pt idx="5">
                  <c:v>3.4665664495348998</c:v>
                </c:pt>
                <c:pt idx="6">
                  <c:v>3.3184512383950899</c:v>
                </c:pt>
                <c:pt idx="7">
                  <c:v>3.1476134719280999</c:v>
                </c:pt>
                <c:pt idx="8">
                  <c:v>2.94099583655241</c:v>
                </c:pt>
                <c:pt idx="9">
                  <c:v>2.7355268742650201</c:v>
                </c:pt>
                <c:pt idx="10">
                  <c:v>2.5966953710094698</c:v>
                </c:pt>
                <c:pt idx="11">
                  <c:v>2.4184371187124101</c:v>
                </c:pt>
                <c:pt idx="12">
                  <c:v>2.2583890077009099</c:v>
                </c:pt>
                <c:pt idx="13">
                  <c:v>2.0832266253179501</c:v>
                </c:pt>
                <c:pt idx="14">
                  <c:v>1.94281062839163</c:v>
                </c:pt>
                <c:pt idx="15">
                  <c:v>1.78683656614924</c:v>
                </c:pt>
                <c:pt idx="16">
                  <c:v>1.6401290775447701</c:v>
                </c:pt>
                <c:pt idx="17">
                  <c:v>1.48635260962904</c:v>
                </c:pt>
                <c:pt idx="18">
                  <c:v>1.35454512949386</c:v>
                </c:pt>
                <c:pt idx="19">
                  <c:v>1.21992899012816</c:v>
                </c:pt>
                <c:pt idx="20">
                  <c:v>1.07813903022116</c:v>
                </c:pt>
                <c:pt idx="21">
                  <c:v>0.95514890110718098</c:v>
                </c:pt>
                <c:pt idx="22">
                  <c:v>0.84796350259806896</c:v>
                </c:pt>
                <c:pt idx="23">
                  <c:v>0.73285275175307796</c:v>
                </c:pt>
                <c:pt idx="24">
                  <c:v>0.645256716536312</c:v>
                </c:pt>
                <c:pt idx="25">
                  <c:v>0.56229965127961701</c:v>
                </c:pt>
                <c:pt idx="26">
                  <c:v>0.49415522680052398</c:v>
                </c:pt>
                <c:pt idx="27">
                  <c:v>0.42741750698074299</c:v>
                </c:pt>
                <c:pt idx="28">
                  <c:v>0.354276329120633</c:v>
                </c:pt>
                <c:pt idx="29">
                  <c:v>0.300703817740469</c:v>
                </c:pt>
                <c:pt idx="30">
                  <c:v>0.24217730377211799</c:v>
                </c:pt>
                <c:pt idx="31">
                  <c:v>0.191102320852445</c:v>
                </c:pt>
                <c:pt idx="32">
                  <c:v>0.14308384997411799</c:v>
                </c:pt>
                <c:pt idx="33">
                  <c:v>9.8341073773391394E-2</c:v>
                </c:pt>
                <c:pt idx="34">
                  <c:v>6.3258958876236698E-2</c:v>
                </c:pt>
                <c:pt idx="35">
                  <c:v>3.2479575560623801E-2</c:v>
                </c:pt>
                <c:pt idx="36">
                  <c:v>1.7324249856367799E-2</c:v>
                </c:pt>
                <c:pt idx="37">
                  <c:v>5.1457025719090204E-3</c:v>
                </c:pt>
                <c:pt idx="38">
                  <c:v>7.5441577664774604E-4</c:v>
                </c:pt>
                <c:pt idx="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3-4532-A47E-968745514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30664"/>
        <c:axId val="556232304"/>
      </c:scatterChart>
      <c:valAx>
        <c:axId val="556230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32304"/>
        <c:crosses val="autoZero"/>
        <c:crossBetween val="midCat"/>
      </c:valAx>
      <c:valAx>
        <c:axId val="5562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30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[1]Sheet1!$BF$1:$BF$35</c:f>
              <c:numCache>
                <c:formatCode>General</c:formatCode>
                <c:ptCount val="35"/>
                <c:pt idx="1">
                  <c:v>0</c:v>
                </c:pt>
                <c:pt idx="2">
                  <c:v>1.0600000000000005</c:v>
                </c:pt>
                <c:pt idx="3">
                  <c:v>2.0300000000000002</c:v>
                </c:pt>
                <c:pt idx="4">
                  <c:v>3</c:v>
                </c:pt>
                <c:pt idx="5">
                  <c:v>4.0500000000000007</c:v>
                </c:pt>
                <c:pt idx="6">
                  <c:v>5.0199999999999996</c:v>
                </c:pt>
                <c:pt idx="7">
                  <c:v>7.0500000000000007</c:v>
                </c:pt>
                <c:pt idx="8">
                  <c:v>9.07</c:v>
                </c:pt>
                <c:pt idx="9">
                  <c:v>11.010000000000002</c:v>
                </c:pt>
                <c:pt idx="10">
                  <c:v>13.04</c:v>
                </c:pt>
                <c:pt idx="11">
                  <c:v>15.059999999999999</c:v>
                </c:pt>
                <c:pt idx="12">
                  <c:v>17</c:v>
                </c:pt>
                <c:pt idx="13">
                  <c:v>19.03</c:v>
                </c:pt>
                <c:pt idx="14">
                  <c:v>21.05</c:v>
                </c:pt>
                <c:pt idx="15">
                  <c:v>22.990000000000002</c:v>
                </c:pt>
                <c:pt idx="16">
                  <c:v>25.02</c:v>
                </c:pt>
                <c:pt idx="17">
                  <c:v>27.040000000000003</c:v>
                </c:pt>
                <c:pt idx="18">
                  <c:v>29.070000000000004</c:v>
                </c:pt>
                <c:pt idx="19">
                  <c:v>31.01</c:v>
                </c:pt>
                <c:pt idx="20">
                  <c:v>33.03</c:v>
                </c:pt>
                <c:pt idx="21">
                  <c:v>35.06</c:v>
                </c:pt>
                <c:pt idx="22">
                  <c:v>36.989999999999995</c:v>
                </c:pt>
                <c:pt idx="23">
                  <c:v>39.019999999999996</c:v>
                </c:pt>
                <c:pt idx="24">
                  <c:v>41.05</c:v>
                </c:pt>
                <c:pt idx="25">
                  <c:v>43.070000000000007</c:v>
                </c:pt>
                <c:pt idx="26">
                  <c:v>45.010000000000005</c:v>
                </c:pt>
                <c:pt idx="27">
                  <c:v>47.040000000000006</c:v>
                </c:pt>
                <c:pt idx="28">
                  <c:v>49.06</c:v>
                </c:pt>
                <c:pt idx="29">
                  <c:v>51</c:v>
                </c:pt>
                <c:pt idx="30">
                  <c:v>53.03</c:v>
                </c:pt>
                <c:pt idx="31">
                  <c:v>55.05</c:v>
                </c:pt>
                <c:pt idx="32">
                  <c:v>56.989999999999995</c:v>
                </c:pt>
                <c:pt idx="33">
                  <c:v>59.02000000000001</c:v>
                </c:pt>
                <c:pt idx="34">
                  <c:v>61.040000000000006</c:v>
                </c:pt>
              </c:numCache>
            </c:numRef>
          </c:xVal>
          <c:yVal>
            <c:numRef>
              <c:f>[1]Sheet1!$BG$1:$BG$35</c:f>
              <c:numCache>
                <c:formatCode>General</c:formatCode>
                <c:ptCount val="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C-4E4B-B669-185893A51C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[1]Sheet1!$BF$1:$BF$35</c:f>
              <c:numCache>
                <c:formatCode>General</c:formatCode>
                <c:ptCount val="35"/>
                <c:pt idx="1">
                  <c:v>0</c:v>
                </c:pt>
                <c:pt idx="2">
                  <c:v>1.0600000000000005</c:v>
                </c:pt>
                <c:pt idx="3">
                  <c:v>2.0300000000000002</c:v>
                </c:pt>
                <c:pt idx="4">
                  <c:v>3</c:v>
                </c:pt>
                <c:pt idx="5">
                  <c:v>4.0500000000000007</c:v>
                </c:pt>
                <c:pt idx="6">
                  <c:v>5.0199999999999996</c:v>
                </c:pt>
                <c:pt idx="7">
                  <c:v>7.0500000000000007</c:v>
                </c:pt>
                <c:pt idx="8">
                  <c:v>9.07</c:v>
                </c:pt>
                <c:pt idx="9">
                  <c:v>11.010000000000002</c:v>
                </c:pt>
                <c:pt idx="10">
                  <c:v>13.04</c:v>
                </c:pt>
                <c:pt idx="11">
                  <c:v>15.059999999999999</c:v>
                </c:pt>
                <c:pt idx="12">
                  <c:v>17</c:v>
                </c:pt>
                <c:pt idx="13">
                  <c:v>19.03</c:v>
                </c:pt>
                <c:pt idx="14">
                  <c:v>21.05</c:v>
                </c:pt>
                <c:pt idx="15">
                  <c:v>22.990000000000002</c:v>
                </c:pt>
                <c:pt idx="16">
                  <c:v>25.02</c:v>
                </c:pt>
                <c:pt idx="17">
                  <c:v>27.040000000000003</c:v>
                </c:pt>
                <c:pt idx="18">
                  <c:v>29.070000000000004</c:v>
                </c:pt>
                <c:pt idx="19">
                  <c:v>31.01</c:v>
                </c:pt>
                <c:pt idx="20">
                  <c:v>33.03</c:v>
                </c:pt>
                <c:pt idx="21">
                  <c:v>35.06</c:v>
                </c:pt>
                <c:pt idx="22">
                  <c:v>36.989999999999995</c:v>
                </c:pt>
                <c:pt idx="23">
                  <c:v>39.019999999999996</c:v>
                </c:pt>
                <c:pt idx="24">
                  <c:v>41.05</c:v>
                </c:pt>
                <c:pt idx="25">
                  <c:v>43.070000000000007</c:v>
                </c:pt>
                <c:pt idx="26">
                  <c:v>45.010000000000005</c:v>
                </c:pt>
                <c:pt idx="27">
                  <c:v>47.040000000000006</c:v>
                </c:pt>
                <c:pt idx="28">
                  <c:v>49.06</c:v>
                </c:pt>
                <c:pt idx="29">
                  <c:v>51</c:v>
                </c:pt>
                <c:pt idx="30">
                  <c:v>53.03</c:v>
                </c:pt>
                <c:pt idx="31">
                  <c:v>55.05</c:v>
                </c:pt>
                <c:pt idx="32">
                  <c:v>56.989999999999995</c:v>
                </c:pt>
                <c:pt idx="33">
                  <c:v>59.02000000000001</c:v>
                </c:pt>
                <c:pt idx="34">
                  <c:v>61.040000000000006</c:v>
                </c:pt>
              </c:numCache>
            </c:numRef>
          </c:xVal>
          <c:yVal>
            <c:numRef>
              <c:f>[1]Sheet1!$BH$1:$BH$35</c:f>
              <c:numCache>
                <c:formatCode>General</c:formatCode>
                <c:ptCount val="35"/>
                <c:pt idx="1">
                  <c:v>0.766052819714379</c:v>
                </c:pt>
                <c:pt idx="2">
                  <c:v>0.76461360856387495</c:v>
                </c:pt>
                <c:pt idx="3">
                  <c:v>0.76377465884282303</c:v>
                </c:pt>
                <c:pt idx="4">
                  <c:v>0.76203771236637297</c:v>
                </c:pt>
                <c:pt idx="5">
                  <c:v>0.76101353746789402</c:v>
                </c:pt>
                <c:pt idx="6">
                  <c:v>0.757272778247985</c:v>
                </c:pt>
                <c:pt idx="7">
                  <c:v>0.75208249999999999</c:v>
                </c:pt>
                <c:pt idx="8">
                  <c:v>0.74689166033204901</c:v>
                </c:pt>
                <c:pt idx="9">
                  <c:v>0.74338953597556201</c:v>
                </c:pt>
                <c:pt idx="10">
                  <c:v>0.73712549999999999</c:v>
                </c:pt>
                <c:pt idx="11">
                  <c:v>0.73086087829884905</c:v>
                </c:pt>
                <c:pt idx="12">
                  <c:v>0.72352850000000002</c:v>
                </c:pt>
                <c:pt idx="13">
                  <c:v>0.71619648295112504</c:v>
                </c:pt>
                <c:pt idx="14">
                  <c:v>0.70827440490613702</c:v>
                </c:pt>
                <c:pt idx="15">
                  <c:v>0.69981419686965696</c:v>
                </c:pt>
                <c:pt idx="16">
                  <c:v>0.689611061166166</c:v>
                </c:pt>
                <c:pt idx="17">
                  <c:v>0.67848976907004699</c:v>
                </c:pt>
                <c:pt idx="18">
                  <c:v>0.670566238824165</c:v>
                </c:pt>
                <c:pt idx="19">
                  <c:v>0.65625699999999998</c:v>
                </c:pt>
                <c:pt idx="20">
                  <c:v>0.64194793947574202</c:v>
                </c:pt>
                <c:pt idx="21">
                  <c:v>0.62469286680425495</c:v>
                </c:pt>
                <c:pt idx="22">
                  <c:v>0.60767330707085598</c:v>
                </c:pt>
                <c:pt idx="23">
                  <c:v>0.58622008742135401</c:v>
                </c:pt>
                <c:pt idx="24">
                  <c:v>0.57865332926296997</c:v>
                </c:pt>
                <c:pt idx="25">
                  <c:v>0.58569252821766105</c:v>
                </c:pt>
                <c:pt idx="26">
                  <c:v>0.57264126631168399</c:v>
                </c:pt>
                <c:pt idx="27">
                  <c:v>0.54436654312617605</c:v>
                </c:pt>
                <c:pt idx="28">
                  <c:v>0.50606231498313603</c:v>
                </c:pt>
                <c:pt idx="29">
                  <c:v>0.51871675125755601</c:v>
                </c:pt>
                <c:pt idx="30">
                  <c:v>0.46523352236327598</c:v>
                </c:pt>
                <c:pt idx="31">
                  <c:v>0.44289020940170898</c:v>
                </c:pt>
                <c:pt idx="32">
                  <c:v>0.39035273069033399</c:v>
                </c:pt>
                <c:pt idx="33">
                  <c:v>0.35259867917409199</c:v>
                </c:pt>
                <c:pt idx="34">
                  <c:v>0.292304249447074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2C-4E4B-B669-185893A51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59552"/>
        <c:axId val="528860536"/>
      </c:scatterChart>
      <c:valAx>
        <c:axId val="52885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60536"/>
        <c:crosses val="autoZero"/>
        <c:crossBetween val="midCat"/>
      </c:valAx>
      <c:valAx>
        <c:axId val="5288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5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[1]Sheet1!$BM$1:$BM$49</c:f>
              <c:numCache>
                <c:formatCode>General</c:formatCode>
                <c:ptCount val="49"/>
                <c:pt idx="1">
                  <c:v>0</c:v>
                </c:pt>
                <c:pt idx="2">
                  <c:v>1.0600000000000005</c:v>
                </c:pt>
                <c:pt idx="3">
                  <c:v>2.0300000000000002</c:v>
                </c:pt>
                <c:pt idx="4">
                  <c:v>3</c:v>
                </c:pt>
                <c:pt idx="5">
                  <c:v>4.0500000000000007</c:v>
                </c:pt>
                <c:pt idx="6">
                  <c:v>5.0199999999999996</c:v>
                </c:pt>
                <c:pt idx="7">
                  <c:v>7.0500000000000007</c:v>
                </c:pt>
                <c:pt idx="8">
                  <c:v>9.07</c:v>
                </c:pt>
                <c:pt idx="9">
                  <c:v>11.010000000000002</c:v>
                </c:pt>
                <c:pt idx="10">
                  <c:v>13.04</c:v>
                </c:pt>
                <c:pt idx="11">
                  <c:v>15.059999999999999</c:v>
                </c:pt>
                <c:pt idx="12">
                  <c:v>17</c:v>
                </c:pt>
                <c:pt idx="13">
                  <c:v>19.03</c:v>
                </c:pt>
                <c:pt idx="14">
                  <c:v>21.05</c:v>
                </c:pt>
                <c:pt idx="15">
                  <c:v>22.990000000000002</c:v>
                </c:pt>
                <c:pt idx="16">
                  <c:v>25.02</c:v>
                </c:pt>
                <c:pt idx="17">
                  <c:v>27.040000000000003</c:v>
                </c:pt>
                <c:pt idx="18">
                  <c:v>29.070000000000004</c:v>
                </c:pt>
                <c:pt idx="19">
                  <c:v>31.01</c:v>
                </c:pt>
                <c:pt idx="20">
                  <c:v>33.03</c:v>
                </c:pt>
                <c:pt idx="21">
                  <c:v>35.06</c:v>
                </c:pt>
                <c:pt idx="22">
                  <c:v>36.989999999999995</c:v>
                </c:pt>
                <c:pt idx="23">
                  <c:v>39.019999999999996</c:v>
                </c:pt>
                <c:pt idx="24">
                  <c:v>41.05</c:v>
                </c:pt>
                <c:pt idx="25">
                  <c:v>43.070000000000007</c:v>
                </c:pt>
                <c:pt idx="26">
                  <c:v>45.010000000000005</c:v>
                </c:pt>
                <c:pt idx="27">
                  <c:v>47.040000000000006</c:v>
                </c:pt>
                <c:pt idx="28">
                  <c:v>49.06</c:v>
                </c:pt>
                <c:pt idx="29">
                  <c:v>51</c:v>
                </c:pt>
                <c:pt idx="30">
                  <c:v>53.03</c:v>
                </c:pt>
                <c:pt idx="31">
                  <c:v>55.05</c:v>
                </c:pt>
                <c:pt idx="32">
                  <c:v>56.989999999999995</c:v>
                </c:pt>
                <c:pt idx="33">
                  <c:v>59.02000000000001</c:v>
                </c:pt>
                <c:pt idx="34">
                  <c:v>61.040000000000006</c:v>
                </c:pt>
                <c:pt idx="35">
                  <c:v>63.070000000000007</c:v>
                </c:pt>
                <c:pt idx="36">
                  <c:v>65</c:v>
                </c:pt>
                <c:pt idx="37">
                  <c:v>66.06</c:v>
                </c:pt>
                <c:pt idx="38">
                  <c:v>67.03</c:v>
                </c:pt>
                <c:pt idx="39">
                  <c:v>68</c:v>
                </c:pt>
                <c:pt idx="40">
                  <c:v>68.44</c:v>
                </c:pt>
              </c:numCache>
            </c:numRef>
          </c:xVal>
          <c:yVal>
            <c:numRef>
              <c:f>[1]Sheet1!$BN$1:$BN$49</c:f>
              <c:numCache>
                <c:formatCode>General</c:formatCode>
                <c:ptCount val="49"/>
                <c:pt idx="1">
                  <c:v>0.514983663696436</c:v>
                </c:pt>
                <c:pt idx="2">
                  <c:v>0.50869479310263399</c:v>
                </c:pt>
                <c:pt idx="3">
                  <c:v>0.50713547304975704</c:v>
                </c:pt>
                <c:pt idx="4">
                  <c:v>0.50613432688272098</c:v>
                </c:pt>
                <c:pt idx="5">
                  <c:v>0.50384379439953098</c:v>
                </c:pt>
                <c:pt idx="6">
                  <c:v>0.50066759605510103</c:v>
                </c:pt>
                <c:pt idx="7">
                  <c:v>0.493737221184745</c:v>
                </c:pt>
                <c:pt idx="8">
                  <c:v>0.483580504366596</c:v>
                </c:pt>
                <c:pt idx="9">
                  <c:v>0.47839242116402803</c:v>
                </c:pt>
                <c:pt idx="10">
                  <c:v>0.469138359743553</c:v>
                </c:pt>
                <c:pt idx="11">
                  <c:v>0.46076018035167399</c:v>
                </c:pt>
                <c:pt idx="12">
                  <c:v>0.45172134899354499</c:v>
                </c:pt>
                <c:pt idx="13">
                  <c:v>0.44117027426265898</c:v>
                </c:pt>
                <c:pt idx="14">
                  <c:v>0.42969972359868602</c:v>
                </c:pt>
                <c:pt idx="15">
                  <c:v>0.41783737098799201</c:v>
                </c:pt>
                <c:pt idx="16">
                  <c:v>0.40240397189990201</c:v>
                </c:pt>
                <c:pt idx="17">
                  <c:v>0.38812303304940798</c:v>
                </c:pt>
                <c:pt idx="18">
                  <c:v>0.37755510034705497</c:v>
                </c:pt>
                <c:pt idx="19">
                  <c:v>0.356963957259681</c:v>
                </c:pt>
                <c:pt idx="20">
                  <c:v>0.33780032437596702</c:v>
                </c:pt>
                <c:pt idx="21">
                  <c:v>0.31357447480182199</c:v>
                </c:pt>
                <c:pt idx="22">
                  <c:v>0.29248443564259502</c:v>
                </c:pt>
                <c:pt idx="23">
                  <c:v>0.26150272692617699</c:v>
                </c:pt>
                <c:pt idx="24">
                  <c:v>0.24926987823531599</c:v>
                </c:pt>
                <c:pt idx="25">
                  <c:v>0.25101219112579998</c:v>
                </c:pt>
                <c:pt idx="26">
                  <c:v>0.22981105681397801</c:v>
                </c:pt>
                <c:pt idx="27">
                  <c:v>0.184667886494395</c:v>
                </c:pt>
                <c:pt idx="28">
                  <c:v>0.12952831345676899</c:v>
                </c:pt>
                <c:pt idx="29">
                  <c:v>0.13240999291003999</c:v>
                </c:pt>
                <c:pt idx="30">
                  <c:v>5.2920212449210802E-2</c:v>
                </c:pt>
                <c:pt idx="31">
                  <c:v>8.2222637919313005E-3</c:v>
                </c:pt>
                <c:pt idx="32">
                  <c:v>5.0000000000000001E-3</c:v>
                </c:pt>
                <c:pt idx="33">
                  <c:v>2E-3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98-4272-AC44-0C6AAE068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476640"/>
        <c:axId val="550474672"/>
      </c:scatterChart>
      <c:valAx>
        <c:axId val="55047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74672"/>
        <c:crosses val="autoZero"/>
        <c:crossBetween val="midCat"/>
      </c:valAx>
      <c:valAx>
        <c:axId val="5504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047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[1]Sheet2!$A$2:$A$34</c:f>
              <c:numCache>
                <c:formatCode>General</c:formatCode>
                <c:ptCount val="33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  <c:pt idx="32">
                  <c:v>54.43</c:v>
                </c:pt>
              </c:numCache>
            </c:numRef>
          </c:xVal>
          <c:yVal>
            <c:numRef>
              <c:f>[1]Sheet2!$B$2:$B$34</c:f>
              <c:numCache>
                <c:formatCode>General</c:formatCode>
                <c:ptCount val="33"/>
                <c:pt idx="0">
                  <c:v>4.0220049378572904</c:v>
                </c:pt>
                <c:pt idx="1">
                  <c:v>3.9477233995630501</c:v>
                </c:pt>
                <c:pt idx="2">
                  <c:v>3.7972887882662101</c:v>
                </c:pt>
                <c:pt idx="3">
                  <c:v>3.6536861608140101</c:v>
                </c:pt>
                <c:pt idx="4">
                  <c:v>3.5357575898543101</c:v>
                </c:pt>
                <c:pt idx="5">
                  <c:v>3.3088331582383499</c:v>
                </c:pt>
                <c:pt idx="6">
                  <c:v>3.1016504320256799</c:v>
                </c:pt>
                <c:pt idx="7">
                  <c:v>2.85888072441006</c:v>
                </c:pt>
                <c:pt idx="8">
                  <c:v>2.6656138902015898</c:v>
                </c:pt>
                <c:pt idx="9">
                  <c:v>2.4348975311199998</c:v>
                </c:pt>
                <c:pt idx="10">
                  <c:v>2.2067765862428002</c:v>
                </c:pt>
                <c:pt idx="11">
                  <c:v>2.01355911902129</c:v>
                </c:pt>
                <c:pt idx="12">
                  <c:v>1.85321226139799</c:v>
                </c:pt>
                <c:pt idx="13">
                  <c:v>1.6551763387449201</c:v>
                </c:pt>
                <c:pt idx="14">
                  <c:v>1.4508083790189099</c:v>
                </c:pt>
                <c:pt idx="15">
                  <c:v>1.2827828343485299</c:v>
                </c:pt>
                <c:pt idx="16">
                  <c:v>1.1042952206550101</c:v>
                </c:pt>
                <c:pt idx="17">
                  <c:v>0.95244440452267198</c:v>
                </c:pt>
                <c:pt idx="18">
                  <c:v>0.80380854979875604</c:v>
                </c:pt>
                <c:pt idx="19">
                  <c:v>0.66140820357190999</c:v>
                </c:pt>
                <c:pt idx="20">
                  <c:v>0.55314453506586103</c:v>
                </c:pt>
                <c:pt idx="21">
                  <c:v>0.46443647029750401</c:v>
                </c:pt>
                <c:pt idx="22">
                  <c:v>0.37706080523901703</c:v>
                </c:pt>
                <c:pt idx="23">
                  <c:v>0.288407705775727</c:v>
                </c:pt>
                <c:pt idx="24">
                  <c:v>0.22238419562981401</c:v>
                </c:pt>
                <c:pt idx="25">
                  <c:v>0.15719381700607701</c:v>
                </c:pt>
                <c:pt idx="26">
                  <c:v>0.104449856706</c:v>
                </c:pt>
                <c:pt idx="27">
                  <c:v>8.0029653823856697E-2</c:v>
                </c:pt>
                <c:pt idx="28">
                  <c:v>5.5895643749270502E-2</c:v>
                </c:pt>
                <c:pt idx="29">
                  <c:v>2.4105000608023001E-2</c:v>
                </c:pt>
                <c:pt idx="30">
                  <c:v>1.03718173493793E-2</c:v>
                </c:pt>
                <c:pt idx="31">
                  <c:v>1.5251175696116999E-4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52-4FBD-A8B6-4A57206E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965416"/>
        <c:axId val="466963776"/>
      </c:scatterChart>
      <c:valAx>
        <c:axId val="4669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63776"/>
        <c:crosses val="autoZero"/>
        <c:crossBetween val="midCat"/>
      </c:valAx>
      <c:valAx>
        <c:axId val="46696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9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[1]Sheet2!$D$2:$D$34</c:f>
              <c:numCache>
                <c:formatCode>General</c:formatCode>
                <c:ptCount val="33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  <c:pt idx="32">
                  <c:v>54.43</c:v>
                </c:pt>
              </c:numCache>
            </c:numRef>
          </c:xVal>
          <c:yVal>
            <c:numRef>
              <c:f>[1]Sheet2!$E$2:$E$34</c:f>
              <c:numCache>
                <c:formatCode>General</c:formatCode>
                <c:ptCount val="33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0.56699999999999995</c:v>
                </c:pt>
                <c:pt idx="11">
                  <c:v>0.56399999999999995</c:v>
                </c:pt>
                <c:pt idx="12">
                  <c:v>0.56400000000000006</c:v>
                </c:pt>
                <c:pt idx="13">
                  <c:v>0.56100000000000005</c:v>
                </c:pt>
                <c:pt idx="14">
                  <c:v>0.56100000000000005</c:v>
                </c:pt>
                <c:pt idx="15">
                  <c:v>0.56100000000000005</c:v>
                </c:pt>
                <c:pt idx="16">
                  <c:v>0.56100000000000005</c:v>
                </c:pt>
                <c:pt idx="17">
                  <c:v>0.55800000000000005</c:v>
                </c:pt>
                <c:pt idx="18">
                  <c:v>0.53700000000000003</c:v>
                </c:pt>
                <c:pt idx="19">
                  <c:v>0.49800000000000005</c:v>
                </c:pt>
                <c:pt idx="20">
                  <c:v>0.47699999999999998</c:v>
                </c:pt>
                <c:pt idx="21">
                  <c:v>0.441</c:v>
                </c:pt>
                <c:pt idx="22">
                  <c:v>0.42300000000000004</c:v>
                </c:pt>
                <c:pt idx="23">
                  <c:v>0.39300000000000002</c:v>
                </c:pt>
                <c:pt idx="24">
                  <c:v>0.35399999999999998</c:v>
                </c:pt>
                <c:pt idx="25">
                  <c:v>0.33300000000000002</c:v>
                </c:pt>
                <c:pt idx="26">
                  <c:v>0.29399999999999998</c:v>
                </c:pt>
                <c:pt idx="27">
                  <c:v>0.26699999999999996</c:v>
                </c:pt>
                <c:pt idx="28">
                  <c:v>0.25800000000000001</c:v>
                </c:pt>
                <c:pt idx="29">
                  <c:v>0.22500000000000001</c:v>
                </c:pt>
                <c:pt idx="30">
                  <c:v>0.17699999999999999</c:v>
                </c:pt>
                <c:pt idx="31">
                  <c:v>6.3E-2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4F8B-9F09-835F2C433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20808"/>
        <c:axId val="528425728"/>
      </c:scatterChart>
      <c:valAx>
        <c:axId val="52842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25728"/>
        <c:crosses val="autoZero"/>
        <c:crossBetween val="midCat"/>
      </c:valAx>
      <c:valAx>
        <c:axId val="5284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20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[1]Sheet2!$F$2:$F$36</c:f>
              <c:numCache>
                <c:formatCode>General</c:formatCode>
                <c:ptCount val="35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  <c:pt idx="32">
                  <c:v>54.43</c:v>
                </c:pt>
              </c:numCache>
            </c:numRef>
          </c:xVal>
          <c:yVal>
            <c:numRef>
              <c:f>[1]Sheet2!$G$2:$G$36</c:f>
              <c:numCache>
                <c:formatCode>General</c:formatCode>
                <c:ptCount val="35"/>
                <c:pt idx="0">
                  <c:v>152.76</c:v>
                </c:pt>
                <c:pt idx="1">
                  <c:v>150.57</c:v>
                </c:pt>
                <c:pt idx="2">
                  <c:v>150.56</c:v>
                </c:pt>
                <c:pt idx="3">
                  <c:v>150.51</c:v>
                </c:pt>
                <c:pt idx="4">
                  <c:v>150.38999999999999</c:v>
                </c:pt>
                <c:pt idx="5">
                  <c:v>148.88999999999999</c:v>
                </c:pt>
                <c:pt idx="6">
                  <c:v>148.72999999999999</c:v>
                </c:pt>
                <c:pt idx="7">
                  <c:v>146.32</c:v>
                </c:pt>
                <c:pt idx="8">
                  <c:v>140.97</c:v>
                </c:pt>
                <c:pt idx="9">
                  <c:v>141.21</c:v>
                </c:pt>
                <c:pt idx="10">
                  <c:v>141.63</c:v>
                </c:pt>
                <c:pt idx="11">
                  <c:v>140.24</c:v>
                </c:pt>
                <c:pt idx="12">
                  <c:v>137.09</c:v>
                </c:pt>
                <c:pt idx="13">
                  <c:v>134.19999999999999</c:v>
                </c:pt>
                <c:pt idx="14">
                  <c:v>134.16999999999999</c:v>
                </c:pt>
                <c:pt idx="15">
                  <c:v>129.1</c:v>
                </c:pt>
                <c:pt idx="16">
                  <c:v>123.2</c:v>
                </c:pt>
                <c:pt idx="17">
                  <c:v>122.02</c:v>
                </c:pt>
                <c:pt idx="18">
                  <c:v>122</c:v>
                </c:pt>
                <c:pt idx="19">
                  <c:v>121.31</c:v>
                </c:pt>
                <c:pt idx="20">
                  <c:v>120.72</c:v>
                </c:pt>
                <c:pt idx="21">
                  <c:v>118.85</c:v>
                </c:pt>
                <c:pt idx="22">
                  <c:v>117.33</c:v>
                </c:pt>
                <c:pt idx="23">
                  <c:v>119.51</c:v>
                </c:pt>
                <c:pt idx="24">
                  <c:v>116.45</c:v>
                </c:pt>
                <c:pt idx="25">
                  <c:v>117.22</c:v>
                </c:pt>
                <c:pt idx="26">
                  <c:v>116.04</c:v>
                </c:pt>
                <c:pt idx="27">
                  <c:v>117.12</c:v>
                </c:pt>
                <c:pt idx="28">
                  <c:v>114.68</c:v>
                </c:pt>
                <c:pt idx="29">
                  <c:v>109.5</c:v>
                </c:pt>
                <c:pt idx="30">
                  <c:v>103.42</c:v>
                </c:pt>
                <c:pt idx="31">
                  <c:v>95.92</c:v>
                </c:pt>
                <c:pt idx="32">
                  <c:v>30.67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5-4141-A3E0-A997CF9A5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38536"/>
        <c:axId val="556229680"/>
      </c:scatterChart>
      <c:valAx>
        <c:axId val="556238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29680"/>
        <c:crosses val="autoZero"/>
        <c:crossBetween val="midCat"/>
      </c:valAx>
      <c:valAx>
        <c:axId val="5562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23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[1]Sheet2!$W$2:$W$34</c:f>
              <c:numCache>
                <c:formatCode>General</c:formatCode>
                <c:ptCount val="33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  <c:pt idx="32">
                  <c:v>54.43</c:v>
                </c:pt>
              </c:numCache>
            </c:numRef>
          </c:xVal>
          <c:yVal>
            <c:numRef>
              <c:f>[1]Sheet2!$X$2:$X$34</c:f>
              <c:numCache>
                <c:formatCode>General</c:formatCode>
                <c:ptCount val="33"/>
                <c:pt idx="0">
                  <c:v>8.0175511622986182</c:v>
                </c:pt>
                <c:pt idx="1">
                  <c:v>6.4547945252713346</c:v>
                </c:pt>
                <c:pt idx="2">
                  <c:v>6.4608883789593907</c:v>
                </c:pt>
                <c:pt idx="3">
                  <c:v>6.4244463552242221</c:v>
                </c:pt>
                <c:pt idx="4">
                  <c:v>6.3524259664221949</c:v>
                </c:pt>
                <c:pt idx="5">
                  <c:v>5.5408811821066459</c:v>
                </c:pt>
                <c:pt idx="6">
                  <c:v>5.4631182209515439</c:v>
                </c:pt>
                <c:pt idx="7">
                  <c:v>4.4579025491303499</c:v>
                </c:pt>
                <c:pt idx="8">
                  <c:v>2.9989728539192999</c:v>
                </c:pt>
                <c:pt idx="9">
                  <c:v>3.0484828349714088</c:v>
                </c:pt>
                <c:pt idx="10">
                  <c:v>3.0887291749751586</c:v>
                </c:pt>
                <c:pt idx="11">
                  <c:v>2.7661237319834795</c:v>
                </c:pt>
                <c:pt idx="12">
                  <c:v>2.2646258811336177</c:v>
                </c:pt>
                <c:pt idx="13">
                  <c:v>1.8830408620794798</c:v>
                </c:pt>
                <c:pt idx="14">
                  <c:v>1.8798779497635736</c:v>
                </c:pt>
                <c:pt idx="15">
                  <c:v>1.4404415952686771</c:v>
                </c:pt>
                <c:pt idx="16">
                  <c:v>1.1988055702790767</c:v>
                </c:pt>
                <c:pt idx="17">
                  <c:v>1.1194248188848703</c:v>
                </c:pt>
                <c:pt idx="18">
                  <c:v>0.91488862914390201</c:v>
                </c:pt>
                <c:pt idx="19">
                  <c:v>0.70898676495748625</c:v>
                </c:pt>
                <c:pt idx="20">
                  <c:v>0.60808113734479152</c:v>
                </c:pt>
                <c:pt idx="21">
                  <c:v>0.44578482494042626</c:v>
                </c:pt>
                <c:pt idx="22">
                  <c:v>0.37085748506248667</c:v>
                </c:pt>
                <c:pt idx="23">
                  <c:v>0.32385662765497958</c:v>
                </c:pt>
                <c:pt idx="24">
                  <c:v>0.21023194649982188</c:v>
                </c:pt>
                <c:pt idx="25">
                  <c:v>0.18017447691597993</c:v>
                </c:pt>
                <c:pt idx="26">
                  <c:v>0.11859273259748691</c:v>
                </c:pt>
                <c:pt idx="27">
                  <c:v>9.25205559576293E-2</c:v>
                </c:pt>
                <c:pt idx="28">
                  <c:v>7.622525102328373E-2</c:v>
                </c:pt>
                <c:pt idx="29">
                  <c:v>4.2213148461910058E-2</c:v>
                </c:pt>
                <c:pt idx="30">
                  <c:v>1.6934107369986646E-2</c:v>
                </c:pt>
                <c:pt idx="31">
                  <c:v>6.1420549252643244E-4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65-43B0-8D1A-9B4F9AE390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[1]Sheet2!$W$2:$W$34</c:f>
              <c:numCache>
                <c:formatCode>General</c:formatCode>
                <c:ptCount val="33"/>
                <c:pt idx="0">
                  <c:v>0</c:v>
                </c:pt>
                <c:pt idx="1">
                  <c:v>1.4100000000000001</c:v>
                </c:pt>
                <c:pt idx="2">
                  <c:v>2.38</c:v>
                </c:pt>
                <c:pt idx="3">
                  <c:v>3.4300000000000006</c:v>
                </c:pt>
                <c:pt idx="4">
                  <c:v>4.3999999999999995</c:v>
                </c:pt>
                <c:pt idx="5">
                  <c:v>6.4300000000000006</c:v>
                </c:pt>
                <c:pt idx="6">
                  <c:v>8.4499999999999993</c:v>
                </c:pt>
                <c:pt idx="7">
                  <c:v>10.39</c:v>
                </c:pt>
                <c:pt idx="8">
                  <c:v>12.419999999999998</c:v>
                </c:pt>
                <c:pt idx="9">
                  <c:v>14.439999999999998</c:v>
                </c:pt>
                <c:pt idx="10">
                  <c:v>16.38</c:v>
                </c:pt>
                <c:pt idx="11">
                  <c:v>18.41</c:v>
                </c:pt>
                <c:pt idx="12">
                  <c:v>20.43</c:v>
                </c:pt>
                <c:pt idx="13">
                  <c:v>22.37</c:v>
                </c:pt>
                <c:pt idx="14">
                  <c:v>24.4</c:v>
                </c:pt>
                <c:pt idx="15">
                  <c:v>26.42</c:v>
                </c:pt>
                <c:pt idx="16">
                  <c:v>28.450000000000003</c:v>
                </c:pt>
                <c:pt idx="17">
                  <c:v>30.39</c:v>
                </c:pt>
                <c:pt idx="18">
                  <c:v>32.409999999999997</c:v>
                </c:pt>
                <c:pt idx="19">
                  <c:v>34.44</c:v>
                </c:pt>
                <c:pt idx="20">
                  <c:v>36.369999999999997</c:v>
                </c:pt>
                <c:pt idx="21">
                  <c:v>38.4</c:v>
                </c:pt>
                <c:pt idx="22">
                  <c:v>40.43</c:v>
                </c:pt>
                <c:pt idx="23">
                  <c:v>42.45</c:v>
                </c:pt>
                <c:pt idx="24">
                  <c:v>44.39</c:v>
                </c:pt>
                <c:pt idx="25">
                  <c:v>46.42</c:v>
                </c:pt>
                <c:pt idx="26">
                  <c:v>48.44</c:v>
                </c:pt>
                <c:pt idx="27">
                  <c:v>49.41</c:v>
                </c:pt>
                <c:pt idx="28">
                  <c:v>50.38</c:v>
                </c:pt>
                <c:pt idx="29">
                  <c:v>51.44</c:v>
                </c:pt>
                <c:pt idx="30">
                  <c:v>52.41</c:v>
                </c:pt>
                <c:pt idx="31">
                  <c:v>54.17</c:v>
                </c:pt>
                <c:pt idx="32">
                  <c:v>54.43</c:v>
                </c:pt>
              </c:numCache>
            </c:numRef>
          </c:xVal>
          <c:yVal>
            <c:numRef>
              <c:f>[1]Sheet2!$Y$2:$Y$34</c:f>
              <c:numCache>
                <c:formatCode>General</c:formatCode>
                <c:ptCount val="33"/>
                <c:pt idx="0">
                  <c:v>4.0220049378572904</c:v>
                </c:pt>
                <c:pt idx="1">
                  <c:v>3.9477233995630501</c:v>
                </c:pt>
                <c:pt idx="2">
                  <c:v>3.7972887882662101</c:v>
                </c:pt>
                <c:pt idx="3">
                  <c:v>3.6536861608140101</c:v>
                </c:pt>
                <c:pt idx="4">
                  <c:v>3.5357575898543101</c:v>
                </c:pt>
                <c:pt idx="5">
                  <c:v>3.3088331582383499</c:v>
                </c:pt>
                <c:pt idx="6">
                  <c:v>3.1016504320256799</c:v>
                </c:pt>
                <c:pt idx="7">
                  <c:v>2.85888072441006</c:v>
                </c:pt>
                <c:pt idx="8">
                  <c:v>2.6656138902015898</c:v>
                </c:pt>
                <c:pt idx="9">
                  <c:v>2.4348975311199998</c:v>
                </c:pt>
                <c:pt idx="10">
                  <c:v>2.2067765862428002</c:v>
                </c:pt>
                <c:pt idx="11">
                  <c:v>2.01355911902129</c:v>
                </c:pt>
                <c:pt idx="12">
                  <c:v>1.85321226139799</c:v>
                </c:pt>
                <c:pt idx="13">
                  <c:v>1.6551763387449201</c:v>
                </c:pt>
                <c:pt idx="14">
                  <c:v>1.4508083790189099</c:v>
                </c:pt>
                <c:pt idx="15">
                  <c:v>1.2827828343485299</c:v>
                </c:pt>
                <c:pt idx="16">
                  <c:v>1.1042952206550101</c:v>
                </c:pt>
                <c:pt idx="17">
                  <c:v>0.95244440452267198</c:v>
                </c:pt>
                <c:pt idx="18">
                  <c:v>0.80380854979875604</c:v>
                </c:pt>
                <c:pt idx="19">
                  <c:v>0.66140820357190999</c:v>
                </c:pt>
                <c:pt idx="20">
                  <c:v>0.55314453506586103</c:v>
                </c:pt>
                <c:pt idx="21">
                  <c:v>0.46443647029750401</c:v>
                </c:pt>
                <c:pt idx="22">
                  <c:v>0.37706080523901703</c:v>
                </c:pt>
                <c:pt idx="23">
                  <c:v>0.288407705775727</c:v>
                </c:pt>
                <c:pt idx="24">
                  <c:v>0.22238419562981401</c:v>
                </c:pt>
                <c:pt idx="25">
                  <c:v>0.15719381700607701</c:v>
                </c:pt>
                <c:pt idx="26">
                  <c:v>0.104449856706</c:v>
                </c:pt>
                <c:pt idx="27">
                  <c:v>8.0029653823856697E-2</c:v>
                </c:pt>
                <c:pt idx="28">
                  <c:v>5.5895643749270502E-2</c:v>
                </c:pt>
                <c:pt idx="29">
                  <c:v>2.4105000608023001E-2</c:v>
                </c:pt>
                <c:pt idx="30">
                  <c:v>1.03718173493793E-2</c:v>
                </c:pt>
                <c:pt idx="31">
                  <c:v>1.5251175696116999E-4</c:v>
                </c:pt>
                <c:pt idx="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65-43B0-8D1A-9B4F9AE39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457152"/>
        <c:axId val="553339392"/>
      </c:scatterChart>
      <c:valAx>
        <c:axId val="4444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339392"/>
        <c:crosses val="autoZero"/>
        <c:crossBetween val="midCat"/>
      </c:valAx>
      <c:valAx>
        <c:axId val="5533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45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[1]Sheet2!$AE$1:$AE$34</c:f>
              <c:numCache>
                <c:formatCode>General</c:formatCode>
                <c:ptCount val="34"/>
                <c:pt idx="1">
                  <c:v>0</c:v>
                </c:pt>
                <c:pt idx="2">
                  <c:v>1.4100000000000001</c:v>
                </c:pt>
                <c:pt idx="3">
                  <c:v>2.38</c:v>
                </c:pt>
                <c:pt idx="4">
                  <c:v>3.4300000000000006</c:v>
                </c:pt>
                <c:pt idx="5">
                  <c:v>4.3999999999999995</c:v>
                </c:pt>
                <c:pt idx="6">
                  <c:v>6.4300000000000006</c:v>
                </c:pt>
                <c:pt idx="7">
                  <c:v>8.4499999999999993</c:v>
                </c:pt>
                <c:pt idx="8">
                  <c:v>10.39</c:v>
                </c:pt>
                <c:pt idx="9">
                  <c:v>12.419999999999998</c:v>
                </c:pt>
                <c:pt idx="10">
                  <c:v>14.439999999999998</c:v>
                </c:pt>
                <c:pt idx="11">
                  <c:v>16.38</c:v>
                </c:pt>
                <c:pt idx="12">
                  <c:v>18.41</c:v>
                </c:pt>
                <c:pt idx="13">
                  <c:v>20.43</c:v>
                </c:pt>
                <c:pt idx="14">
                  <c:v>22.37</c:v>
                </c:pt>
                <c:pt idx="15">
                  <c:v>24.4</c:v>
                </c:pt>
                <c:pt idx="16">
                  <c:v>26.42</c:v>
                </c:pt>
                <c:pt idx="17">
                  <c:v>28.450000000000003</c:v>
                </c:pt>
                <c:pt idx="18">
                  <c:v>30.39</c:v>
                </c:pt>
                <c:pt idx="19">
                  <c:v>32.409999999999997</c:v>
                </c:pt>
                <c:pt idx="20">
                  <c:v>34.44</c:v>
                </c:pt>
                <c:pt idx="21">
                  <c:v>36.369999999999997</c:v>
                </c:pt>
                <c:pt idx="22">
                  <c:v>38.4</c:v>
                </c:pt>
                <c:pt idx="23">
                  <c:v>40.43</c:v>
                </c:pt>
                <c:pt idx="24">
                  <c:v>42.45</c:v>
                </c:pt>
                <c:pt idx="25">
                  <c:v>44.39</c:v>
                </c:pt>
                <c:pt idx="26">
                  <c:v>46.42</c:v>
                </c:pt>
                <c:pt idx="27">
                  <c:v>48.44</c:v>
                </c:pt>
                <c:pt idx="28">
                  <c:v>49.41</c:v>
                </c:pt>
                <c:pt idx="29">
                  <c:v>50.38</c:v>
                </c:pt>
              </c:numCache>
            </c:numRef>
          </c:xVal>
          <c:yVal>
            <c:numRef>
              <c:f>[1]Sheet2!$AG$1:$AG$34</c:f>
              <c:numCache>
                <c:formatCode>General</c:formatCode>
                <c:ptCount val="34"/>
                <c:pt idx="1">
                  <c:v>0.75491249669276905</c:v>
                </c:pt>
                <c:pt idx="2">
                  <c:v>0.75320068600036805</c:v>
                </c:pt>
                <c:pt idx="3">
                  <c:v>0.75171650316071803</c:v>
                </c:pt>
                <c:pt idx="4">
                  <c:v>0.75007176089841099</c:v>
                </c:pt>
                <c:pt idx="5">
                  <c:v>0.74819848611928097</c:v>
                </c:pt>
                <c:pt idx="6">
                  <c:v>0.74420200000000003</c:v>
                </c:pt>
                <c:pt idx="7">
                  <c:v>0.74020628504286201</c:v>
                </c:pt>
                <c:pt idx="8">
                  <c:v>0.72437200000000002</c:v>
                </c:pt>
                <c:pt idx="9">
                  <c:v>0.72853802820664904</c:v>
                </c:pt>
                <c:pt idx="10">
                  <c:v>0.72202926659597699</c:v>
                </c:pt>
                <c:pt idx="11">
                  <c:v>0.71452700000000002</c:v>
                </c:pt>
                <c:pt idx="12">
                  <c:v>0.70702450674490602</c:v>
                </c:pt>
                <c:pt idx="13">
                  <c:v>0.69558663828012002</c:v>
                </c:pt>
                <c:pt idx="14">
                  <c:v>0.68570298237685201</c:v>
                </c:pt>
                <c:pt idx="15">
                  <c:v>0.67288711327848105</c:v>
                </c:pt>
                <c:pt idx="16">
                  <c:v>0.64612371467987095</c:v>
                </c:pt>
                <c:pt idx="17">
                  <c:v>0.63458938841314705</c:v>
                </c:pt>
                <c:pt idx="18">
                  <c:v>0.61345083101846698</c:v>
                </c:pt>
                <c:pt idx="19">
                  <c:v>0.60163091084055498</c:v>
                </c:pt>
                <c:pt idx="20">
                  <c:v>0.60360850346276596</c:v>
                </c:pt>
                <c:pt idx="21">
                  <c:v>0.58626899174137603</c:v>
                </c:pt>
                <c:pt idx="22">
                  <c:v>0.57536106329807202</c:v>
                </c:pt>
                <c:pt idx="23">
                  <c:v>0.54240404066464099</c:v>
                </c:pt>
                <c:pt idx="24">
                  <c:v>0.51029542238599002</c:v>
                </c:pt>
                <c:pt idx="25">
                  <c:v>0.48199305910934898</c:v>
                </c:pt>
                <c:pt idx="26">
                  <c:v>0.38680890077781399</c:v>
                </c:pt>
                <c:pt idx="27">
                  <c:v>0.27435070133831702</c:v>
                </c:pt>
                <c:pt idx="28">
                  <c:v>0.212764565081138</c:v>
                </c:pt>
                <c:pt idx="29">
                  <c:v>1.26255338562306E-2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C7-4B65-96E6-2AA095D6B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295072"/>
        <c:axId val="699293432"/>
      </c:scatterChart>
      <c:valAx>
        <c:axId val="6992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93432"/>
        <c:crosses val="autoZero"/>
        <c:crossBetween val="midCat"/>
      </c:valAx>
      <c:valAx>
        <c:axId val="69929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92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[1]Sheet3!$A$2:$A$26</c:f>
              <c:numCache>
                <c:formatCode>General</c:formatCode>
                <c:ptCount val="25"/>
                <c:pt idx="0">
                  <c:v>5.55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11.01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26.07</c:v>
                </c:pt>
                <c:pt idx="15">
                  <c:v>28.01</c:v>
                </c:pt>
                <c:pt idx="16">
                  <c:v>30.04</c:v>
                </c:pt>
                <c:pt idx="17">
                  <c:v>32.06</c:v>
                </c:pt>
                <c:pt idx="18">
                  <c:v>34.090000000000003</c:v>
                </c:pt>
                <c:pt idx="19">
                  <c:v>36.03</c:v>
                </c:pt>
                <c:pt idx="20">
                  <c:v>37.08</c:v>
                </c:pt>
                <c:pt idx="21">
                  <c:v>38.049999999999997</c:v>
                </c:pt>
                <c:pt idx="22">
                  <c:v>39.020000000000003</c:v>
                </c:pt>
                <c:pt idx="23">
                  <c:v>40.08</c:v>
                </c:pt>
                <c:pt idx="24">
                  <c:v>40.69</c:v>
                </c:pt>
              </c:numCache>
            </c:numRef>
          </c:xVal>
          <c:yVal>
            <c:numRef>
              <c:f>[1]Sheet3!$B$2:$B$26</c:f>
              <c:numCache>
                <c:formatCode>General</c:formatCode>
                <c:ptCount val="25"/>
                <c:pt idx="0">
                  <c:v>3.9413355489550201</c:v>
                </c:pt>
                <c:pt idx="1">
                  <c:v>3.89947081720018</c:v>
                </c:pt>
                <c:pt idx="2">
                  <c:v>3.7444976663772098</c:v>
                </c:pt>
                <c:pt idx="3">
                  <c:v>3.5574537868615699</c:v>
                </c:pt>
                <c:pt idx="4">
                  <c:v>3.4086706794067898</c:v>
                </c:pt>
                <c:pt idx="5">
                  <c:v>3.2807321460227401</c:v>
                </c:pt>
                <c:pt idx="6">
                  <c:v>3.07203261489463</c:v>
                </c:pt>
                <c:pt idx="7">
                  <c:v>2.8841206567801199</c:v>
                </c:pt>
                <c:pt idx="8">
                  <c:v>2.57493725321102</c:v>
                </c:pt>
                <c:pt idx="9">
                  <c:v>2.2955090800356301</c:v>
                </c:pt>
                <c:pt idx="10">
                  <c:v>2.03236624459245</c:v>
                </c:pt>
                <c:pt idx="11">
                  <c:v>1.7091963762817799</c:v>
                </c:pt>
                <c:pt idx="12">
                  <c:v>1.4531461009443001</c:v>
                </c:pt>
                <c:pt idx="13">
                  <c:v>1.1593923406667801</c:v>
                </c:pt>
                <c:pt idx="14">
                  <c:v>0.921832970750321</c:v>
                </c:pt>
                <c:pt idx="15">
                  <c:v>0.68858159144150799</c:v>
                </c:pt>
                <c:pt idx="16">
                  <c:v>0.48125263037400701</c:v>
                </c:pt>
                <c:pt idx="17">
                  <c:v>0.31349020665472999</c:v>
                </c:pt>
                <c:pt idx="18">
                  <c:v>0.18126285266140199</c:v>
                </c:pt>
                <c:pt idx="19">
                  <c:v>9.9740144362555794E-2</c:v>
                </c:pt>
                <c:pt idx="20">
                  <c:v>6.7291444374531495E-2</c:v>
                </c:pt>
                <c:pt idx="21">
                  <c:v>4.0699433358220703E-2</c:v>
                </c:pt>
                <c:pt idx="22">
                  <c:v>1.8669712308491401E-2</c:v>
                </c:pt>
                <c:pt idx="23">
                  <c:v>1.29219360708925E-3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9-4558-917A-7C8EB62A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68664"/>
        <c:axId val="313262016"/>
      </c:scatterChart>
      <c:valAx>
        <c:axId val="526468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262016"/>
        <c:crosses val="autoZero"/>
        <c:crossBetween val="midCat"/>
      </c:valAx>
      <c:valAx>
        <c:axId val="3132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46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6650481189851271"/>
          <c:w val="0.88389129483814521"/>
          <c:h val="0.7122069116360455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[1]Sheet3!$D$2:$D$26</c:f>
              <c:numCache>
                <c:formatCode>General</c:formatCode>
                <c:ptCount val="25"/>
                <c:pt idx="0">
                  <c:v>0</c:v>
                </c:pt>
                <c:pt idx="1">
                  <c:v>0.53000000000000025</c:v>
                </c:pt>
                <c:pt idx="2">
                  <c:v>1.5</c:v>
                </c:pt>
                <c:pt idx="3">
                  <c:v>2.4699999999999998</c:v>
                </c:pt>
                <c:pt idx="4">
                  <c:v>3.5200000000000005</c:v>
                </c:pt>
                <c:pt idx="5">
                  <c:v>4.4899999999999993</c:v>
                </c:pt>
                <c:pt idx="6">
                  <c:v>5.46</c:v>
                </c:pt>
                <c:pt idx="7">
                  <c:v>6.5200000000000005</c:v>
                </c:pt>
                <c:pt idx="8">
                  <c:v>8.5399999999999991</c:v>
                </c:pt>
                <c:pt idx="9">
                  <c:v>10.48</c:v>
                </c:pt>
                <c:pt idx="10">
                  <c:v>12.509999999999998</c:v>
                </c:pt>
                <c:pt idx="11">
                  <c:v>14.529999999999998</c:v>
                </c:pt>
                <c:pt idx="12">
                  <c:v>16.47</c:v>
                </c:pt>
                <c:pt idx="13">
                  <c:v>18.5</c:v>
                </c:pt>
                <c:pt idx="14">
                  <c:v>20.52</c:v>
                </c:pt>
                <c:pt idx="15">
                  <c:v>22.46</c:v>
                </c:pt>
                <c:pt idx="16">
                  <c:v>24.49</c:v>
                </c:pt>
                <c:pt idx="17">
                  <c:v>26.51</c:v>
                </c:pt>
                <c:pt idx="18">
                  <c:v>28.540000000000003</c:v>
                </c:pt>
                <c:pt idx="19">
                  <c:v>30.48</c:v>
                </c:pt>
                <c:pt idx="20">
                  <c:v>31.529999999999998</c:v>
                </c:pt>
                <c:pt idx="21">
                  <c:v>32.5</c:v>
                </c:pt>
                <c:pt idx="22">
                  <c:v>33.470000000000006</c:v>
                </c:pt>
                <c:pt idx="23">
                  <c:v>34.53</c:v>
                </c:pt>
                <c:pt idx="24">
                  <c:v>35.14</c:v>
                </c:pt>
              </c:numCache>
            </c:numRef>
          </c:xVal>
          <c:yVal>
            <c:numRef>
              <c:f>[1]Sheet3!$E$2:$E$26</c:f>
              <c:numCache>
                <c:formatCode>General</c:formatCode>
                <c:ptCount val="25"/>
                <c:pt idx="0">
                  <c:v>0.56999999999999995</c:v>
                </c:pt>
                <c:pt idx="1">
                  <c:v>0.56999999999999995</c:v>
                </c:pt>
                <c:pt idx="2">
                  <c:v>0.56699999999999995</c:v>
                </c:pt>
                <c:pt idx="3">
                  <c:v>0.56400000000000006</c:v>
                </c:pt>
                <c:pt idx="4">
                  <c:v>0.56699999999999995</c:v>
                </c:pt>
                <c:pt idx="5">
                  <c:v>0.56699999999999995</c:v>
                </c:pt>
                <c:pt idx="6">
                  <c:v>0.56699999999999995</c:v>
                </c:pt>
                <c:pt idx="7">
                  <c:v>0.56400000000000006</c:v>
                </c:pt>
                <c:pt idx="8">
                  <c:v>0.56400000000000006</c:v>
                </c:pt>
                <c:pt idx="9">
                  <c:v>0.56100000000000005</c:v>
                </c:pt>
                <c:pt idx="10">
                  <c:v>0.56400000000000006</c:v>
                </c:pt>
                <c:pt idx="11">
                  <c:v>0.55800000000000005</c:v>
                </c:pt>
                <c:pt idx="12">
                  <c:v>0.56100000000000005</c:v>
                </c:pt>
                <c:pt idx="13">
                  <c:v>0.56100000000000005</c:v>
                </c:pt>
                <c:pt idx="14">
                  <c:v>0.55499999999999994</c:v>
                </c:pt>
                <c:pt idx="15">
                  <c:v>0.54600000000000004</c:v>
                </c:pt>
                <c:pt idx="16">
                  <c:v>0.48899999999999999</c:v>
                </c:pt>
                <c:pt idx="17">
                  <c:v>0.432</c:v>
                </c:pt>
                <c:pt idx="18">
                  <c:v>0.36300000000000004</c:v>
                </c:pt>
                <c:pt idx="19">
                  <c:v>0.29699999999999999</c:v>
                </c:pt>
                <c:pt idx="20">
                  <c:v>0.252</c:v>
                </c:pt>
                <c:pt idx="21">
                  <c:v>0.216</c:v>
                </c:pt>
                <c:pt idx="22">
                  <c:v>0.17699999999999999</c:v>
                </c:pt>
                <c:pt idx="23">
                  <c:v>0.111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9-47C3-8F91-4EC39A2B0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446392"/>
        <c:axId val="528442128"/>
      </c:scatterChart>
      <c:valAx>
        <c:axId val="52844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42128"/>
        <c:crosses val="autoZero"/>
        <c:crossBetween val="midCat"/>
      </c:valAx>
      <c:valAx>
        <c:axId val="52844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446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Sheet1!$O$1:$O$61</c:f>
              <c:numCache>
                <c:formatCode>General</c:formatCode>
                <c:ptCount val="61"/>
                <c:pt idx="1">
                  <c:v>1.6666666666666666E-2</c:v>
                </c:pt>
                <c:pt idx="2">
                  <c:v>3.3333333333333333E-2</c:v>
                </c:pt>
                <c:pt idx="3">
                  <c:v>0.05</c:v>
                </c:pt>
                <c:pt idx="4">
                  <c:v>6.6666666666666666E-2</c:v>
                </c:pt>
                <c:pt idx="5">
                  <c:v>8.3333333333333329E-2</c:v>
                </c:pt>
                <c:pt idx="6">
                  <c:v>0.1</c:v>
                </c:pt>
                <c:pt idx="7">
                  <c:v>0.11666666666666667</c:v>
                </c:pt>
                <c:pt idx="8">
                  <c:v>0.13333333333333333</c:v>
                </c:pt>
                <c:pt idx="9">
                  <c:v>0.15</c:v>
                </c:pt>
                <c:pt idx="10">
                  <c:v>0.16666666666666666</c:v>
                </c:pt>
                <c:pt idx="11">
                  <c:v>0.18333333333333332</c:v>
                </c:pt>
                <c:pt idx="12">
                  <c:v>0.2</c:v>
                </c:pt>
                <c:pt idx="13">
                  <c:v>0.21666666666666667</c:v>
                </c:pt>
                <c:pt idx="14">
                  <c:v>0.23333333333333334</c:v>
                </c:pt>
                <c:pt idx="15">
                  <c:v>0.25</c:v>
                </c:pt>
                <c:pt idx="16">
                  <c:v>0.26666666666666666</c:v>
                </c:pt>
                <c:pt idx="17">
                  <c:v>0.28333333333333333</c:v>
                </c:pt>
                <c:pt idx="18">
                  <c:v>0.3</c:v>
                </c:pt>
                <c:pt idx="19">
                  <c:v>0.31666666666666665</c:v>
                </c:pt>
                <c:pt idx="20">
                  <c:v>0.33333333333333331</c:v>
                </c:pt>
                <c:pt idx="21">
                  <c:v>0.35</c:v>
                </c:pt>
                <c:pt idx="22">
                  <c:v>0.36666666666666664</c:v>
                </c:pt>
                <c:pt idx="23">
                  <c:v>0.38333333333333336</c:v>
                </c:pt>
                <c:pt idx="24">
                  <c:v>0.4</c:v>
                </c:pt>
                <c:pt idx="25">
                  <c:v>0.41666666666666669</c:v>
                </c:pt>
                <c:pt idx="26">
                  <c:v>0.43333333333333335</c:v>
                </c:pt>
                <c:pt idx="27">
                  <c:v>0.45</c:v>
                </c:pt>
                <c:pt idx="28">
                  <c:v>0.46666666666666667</c:v>
                </c:pt>
                <c:pt idx="29">
                  <c:v>0.48333333333333334</c:v>
                </c:pt>
                <c:pt idx="30">
                  <c:v>0.5</c:v>
                </c:pt>
                <c:pt idx="31">
                  <c:v>0.51666666666666672</c:v>
                </c:pt>
                <c:pt idx="32">
                  <c:v>0.53333333333333333</c:v>
                </c:pt>
                <c:pt idx="33">
                  <c:v>0.55000000000000004</c:v>
                </c:pt>
                <c:pt idx="34">
                  <c:v>0.56666666666666665</c:v>
                </c:pt>
                <c:pt idx="35">
                  <c:v>0.58333333333333337</c:v>
                </c:pt>
                <c:pt idx="36">
                  <c:v>0.6</c:v>
                </c:pt>
                <c:pt idx="37">
                  <c:v>0.6166666666666667</c:v>
                </c:pt>
                <c:pt idx="38">
                  <c:v>0.6333333333333333</c:v>
                </c:pt>
                <c:pt idx="39">
                  <c:v>0.65</c:v>
                </c:pt>
                <c:pt idx="40">
                  <c:v>0.66666666666666663</c:v>
                </c:pt>
                <c:pt idx="41">
                  <c:v>0.68333333333333335</c:v>
                </c:pt>
                <c:pt idx="42">
                  <c:v>0.7</c:v>
                </c:pt>
                <c:pt idx="43">
                  <c:v>0.71666666666666667</c:v>
                </c:pt>
                <c:pt idx="44">
                  <c:v>0.73333333333333328</c:v>
                </c:pt>
                <c:pt idx="45">
                  <c:v>0.75</c:v>
                </c:pt>
                <c:pt idx="46">
                  <c:v>0.76666666666666672</c:v>
                </c:pt>
                <c:pt idx="47">
                  <c:v>0.78333333333333333</c:v>
                </c:pt>
                <c:pt idx="48">
                  <c:v>0.8</c:v>
                </c:pt>
                <c:pt idx="49">
                  <c:v>0.81666666666666665</c:v>
                </c:pt>
                <c:pt idx="50">
                  <c:v>0.83333333333333337</c:v>
                </c:pt>
                <c:pt idx="51">
                  <c:v>0.85</c:v>
                </c:pt>
                <c:pt idx="52">
                  <c:v>0.8666666666666667</c:v>
                </c:pt>
                <c:pt idx="53">
                  <c:v>0.8833333333333333</c:v>
                </c:pt>
                <c:pt idx="54">
                  <c:v>0.9</c:v>
                </c:pt>
                <c:pt idx="55">
                  <c:v>0.91666666666666663</c:v>
                </c:pt>
                <c:pt idx="56">
                  <c:v>0.93333333333333335</c:v>
                </c:pt>
                <c:pt idx="57">
                  <c:v>0.95</c:v>
                </c:pt>
                <c:pt idx="58">
                  <c:v>0.96666666666666667</c:v>
                </c:pt>
                <c:pt idx="59">
                  <c:v>0.98333333333333328</c:v>
                </c:pt>
                <c:pt idx="60">
                  <c:v>1</c:v>
                </c:pt>
              </c:numCache>
            </c:numRef>
          </c:xVal>
          <c:yVal>
            <c:numRef>
              <c:f>Sheet1!$P$1:$P$61</c:f>
              <c:numCache>
                <c:formatCode>General</c:formatCode>
                <c:ptCount val="61"/>
                <c:pt idx="1">
                  <c:v>32.353527900000003</c:v>
                </c:pt>
                <c:pt idx="2">
                  <c:v>33.074143899999996</c:v>
                </c:pt>
                <c:pt idx="3">
                  <c:v>32.6778051</c:v>
                </c:pt>
                <c:pt idx="4">
                  <c:v>32.5246742</c:v>
                </c:pt>
                <c:pt idx="5">
                  <c:v>33.128190099999998</c:v>
                </c:pt>
                <c:pt idx="6">
                  <c:v>34.632475999999997</c:v>
                </c:pt>
                <c:pt idx="7">
                  <c:v>34.515375900000002</c:v>
                </c:pt>
                <c:pt idx="8">
                  <c:v>34.380260399999997</c:v>
                </c:pt>
                <c:pt idx="9">
                  <c:v>34.064990899999998</c:v>
                </c:pt>
                <c:pt idx="10">
                  <c:v>34.191098699999998</c:v>
                </c:pt>
                <c:pt idx="11">
                  <c:v>35.866530900000001</c:v>
                </c:pt>
                <c:pt idx="12">
                  <c:v>35.506222899999997</c:v>
                </c:pt>
                <c:pt idx="13">
                  <c:v>35.551261400000001</c:v>
                </c:pt>
                <c:pt idx="14">
                  <c:v>35.362099699999995</c:v>
                </c:pt>
                <c:pt idx="15">
                  <c:v>35.100876399999997</c:v>
                </c:pt>
                <c:pt idx="16">
                  <c:v>35.046830199999995</c:v>
                </c:pt>
                <c:pt idx="17">
                  <c:v>35.073853299999996</c:v>
                </c:pt>
                <c:pt idx="18">
                  <c:v>36.109738799999995</c:v>
                </c:pt>
                <c:pt idx="19">
                  <c:v>36.100731099999997</c:v>
                </c:pt>
                <c:pt idx="20">
                  <c:v>36.361954399999995</c:v>
                </c:pt>
                <c:pt idx="21">
                  <c:v>35.740423100000001</c:v>
                </c:pt>
                <c:pt idx="22">
                  <c:v>35.731415400000003</c:v>
                </c:pt>
                <c:pt idx="23">
                  <c:v>35.542253699999996</c:v>
                </c:pt>
                <c:pt idx="24">
                  <c:v>36.289892799999997</c:v>
                </c:pt>
                <c:pt idx="25">
                  <c:v>36.028669499999999</c:v>
                </c:pt>
                <c:pt idx="26">
                  <c:v>36.325923599999996</c:v>
                </c:pt>
                <c:pt idx="27">
                  <c:v>36.2448543</c:v>
                </c:pt>
                <c:pt idx="28">
                  <c:v>36.452031399999996</c:v>
                </c:pt>
                <c:pt idx="29">
                  <c:v>36.136761899999996</c:v>
                </c:pt>
                <c:pt idx="30">
                  <c:v>36.190808099999998</c:v>
                </c:pt>
                <c:pt idx="31">
                  <c:v>36.226838899999997</c:v>
                </c:pt>
                <c:pt idx="32">
                  <c:v>36.325923599999996</c:v>
                </c:pt>
                <c:pt idx="33">
                  <c:v>36.208823499999994</c:v>
                </c:pt>
                <c:pt idx="34">
                  <c:v>36.388977499999996</c:v>
                </c:pt>
                <c:pt idx="35">
                  <c:v>36.425008299999995</c:v>
                </c:pt>
                <c:pt idx="36">
                  <c:v>36.235846599999995</c:v>
                </c:pt>
                <c:pt idx="37">
                  <c:v>36.289892799999997</c:v>
                </c:pt>
                <c:pt idx="38">
                  <c:v>36.298900499999995</c:v>
                </c:pt>
                <c:pt idx="39">
                  <c:v>36.199815799999996</c:v>
                </c:pt>
                <c:pt idx="40">
                  <c:v>36.352946699999997</c:v>
                </c:pt>
                <c:pt idx="41">
                  <c:v>36.533100699999991</c:v>
                </c:pt>
                <c:pt idx="42">
                  <c:v>36.668216199999996</c:v>
                </c:pt>
                <c:pt idx="43">
                  <c:v>36.587146899999993</c:v>
                </c:pt>
                <c:pt idx="44">
                  <c:v>36.425008299999995</c:v>
                </c:pt>
                <c:pt idx="45">
                  <c:v>36.551116099999994</c:v>
                </c:pt>
                <c:pt idx="46">
                  <c:v>36.641193099999995</c:v>
                </c:pt>
                <c:pt idx="47">
                  <c:v>36.587146899999993</c:v>
                </c:pt>
                <c:pt idx="48">
                  <c:v>36.406992899999999</c:v>
                </c:pt>
                <c:pt idx="49">
                  <c:v>36.578139199999995</c:v>
                </c:pt>
                <c:pt idx="50">
                  <c:v>36.488062199999995</c:v>
                </c:pt>
                <c:pt idx="51">
                  <c:v>36.686231599999999</c:v>
                </c:pt>
                <c:pt idx="52">
                  <c:v>36.515085299999996</c:v>
                </c:pt>
                <c:pt idx="53">
                  <c:v>36.722262399999998</c:v>
                </c:pt>
                <c:pt idx="54">
                  <c:v>36.6502008</c:v>
                </c:pt>
                <c:pt idx="55">
                  <c:v>36.533100699999991</c:v>
                </c:pt>
                <c:pt idx="56">
                  <c:v>36.506077599999998</c:v>
                </c:pt>
                <c:pt idx="57">
                  <c:v>36.623177699999999</c:v>
                </c:pt>
                <c:pt idx="58">
                  <c:v>36.740277800000001</c:v>
                </c:pt>
                <c:pt idx="59">
                  <c:v>36.533100699999991</c:v>
                </c:pt>
                <c:pt idx="60">
                  <c:v>36.605162299999996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33-4052-BE79-9D19128D8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882272"/>
        <c:axId val="554884568"/>
      </c:scatterChart>
      <c:valAx>
        <c:axId val="55488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884568"/>
        <c:crosses val="autoZero"/>
        <c:crossBetween val="midCat"/>
      </c:valAx>
      <c:valAx>
        <c:axId val="55488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88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Sheet9!$V$1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Sheet9!$U$2:$U$642</c:f>
              <c:numCache>
                <c:formatCode>General</c:formatCode>
                <c:ptCount val="641"/>
                <c:pt idx="0">
                  <c:v>5.55</c:v>
                </c:pt>
                <c:pt idx="1">
                  <c:v>6.08</c:v>
                </c:pt>
                <c:pt idx="2">
                  <c:v>7.05</c:v>
                </c:pt>
                <c:pt idx="3">
                  <c:v>8.02</c:v>
                </c:pt>
                <c:pt idx="4">
                  <c:v>9.07</c:v>
                </c:pt>
                <c:pt idx="5">
                  <c:v>10.039999999999999</c:v>
                </c:pt>
                <c:pt idx="6">
                  <c:v>11.01</c:v>
                </c:pt>
                <c:pt idx="7">
                  <c:v>12.07</c:v>
                </c:pt>
                <c:pt idx="8">
                  <c:v>14.09</c:v>
                </c:pt>
                <c:pt idx="9">
                  <c:v>16.03</c:v>
                </c:pt>
                <c:pt idx="10">
                  <c:v>18.059999999999999</c:v>
                </c:pt>
                <c:pt idx="11">
                  <c:v>20.079999999999998</c:v>
                </c:pt>
                <c:pt idx="12">
                  <c:v>22.02</c:v>
                </c:pt>
                <c:pt idx="13">
                  <c:v>24.05</c:v>
                </c:pt>
                <c:pt idx="14">
                  <c:v>25.98</c:v>
                </c:pt>
                <c:pt idx="15">
                  <c:v>28.01</c:v>
                </c:pt>
                <c:pt idx="16">
                  <c:v>29.95</c:v>
                </c:pt>
                <c:pt idx="17">
                  <c:v>32.06</c:v>
                </c:pt>
                <c:pt idx="18">
                  <c:v>34</c:v>
                </c:pt>
                <c:pt idx="19">
                  <c:v>35.85</c:v>
                </c:pt>
                <c:pt idx="20">
                  <c:v>37.08</c:v>
                </c:pt>
                <c:pt idx="21">
                  <c:v>38.049999999999997</c:v>
                </c:pt>
                <c:pt idx="22">
                  <c:v>39.020000000000003</c:v>
                </c:pt>
                <c:pt idx="23">
                  <c:v>40.08</c:v>
                </c:pt>
                <c:pt idx="24">
                  <c:v>40.69</c:v>
                </c:pt>
              </c:numCache>
            </c:numRef>
          </c:xVal>
          <c:yVal>
            <c:numRef>
              <c:f>Sheet9!$V$2:$V$642</c:f>
              <c:numCache>
                <c:formatCode>General</c:formatCode>
                <c:ptCount val="641"/>
                <c:pt idx="0">
                  <c:v>152.59</c:v>
                </c:pt>
                <c:pt idx="1">
                  <c:v>151.22</c:v>
                </c:pt>
                <c:pt idx="2">
                  <c:v>150.09</c:v>
                </c:pt>
                <c:pt idx="3">
                  <c:v>145.49</c:v>
                </c:pt>
                <c:pt idx="4">
                  <c:v>145.1</c:v>
                </c:pt>
                <c:pt idx="5">
                  <c:v>144.94999999999999</c:v>
                </c:pt>
                <c:pt idx="6">
                  <c:v>143.41</c:v>
                </c:pt>
                <c:pt idx="7">
                  <c:v>142.69999999999999</c:v>
                </c:pt>
                <c:pt idx="8">
                  <c:v>141.1</c:v>
                </c:pt>
                <c:pt idx="9">
                  <c:v>138.93</c:v>
                </c:pt>
                <c:pt idx="10">
                  <c:v>134.99</c:v>
                </c:pt>
                <c:pt idx="11">
                  <c:v>134.62</c:v>
                </c:pt>
                <c:pt idx="12">
                  <c:v>130.84</c:v>
                </c:pt>
                <c:pt idx="13">
                  <c:v>125.94</c:v>
                </c:pt>
                <c:pt idx="14">
                  <c:v>116.44</c:v>
                </c:pt>
                <c:pt idx="15">
                  <c:v>114.83</c:v>
                </c:pt>
                <c:pt idx="16">
                  <c:v>112.2</c:v>
                </c:pt>
                <c:pt idx="17">
                  <c:v>113.09</c:v>
                </c:pt>
                <c:pt idx="18">
                  <c:v>114.24</c:v>
                </c:pt>
                <c:pt idx="19">
                  <c:v>114.46</c:v>
                </c:pt>
                <c:pt idx="20">
                  <c:v>113.72</c:v>
                </c:pt>
                <c:pt idx="21">
                  <c:v>114.81</c:v>
                </c:pt>
                <c:pt idx="22">
                  <c:v>109.1</c:v>
                </c:pt>
                <c:pt idx="23">
                  <c:v>89.53</c:v>
                </c:pt>
                <c:pt idx="24">
                  <c:v>72.72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7-42E6-9C6A-D321EF7C5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646496"/>
        <c:axId val="591648792"/>
      </c:scatterChart>
      <c:valAx>
        <c:axId val="5916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8792"/>
        <c:crosses val="autoZero"/>
        <c:crossBetween val="midCat"/>
      </c:valAx>
      <c:valAx>
        <c:axId val="59164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6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Sheet10!$H$1</c:f>
              <c:strCache>
                <c:ptCount val="1"/>
                <c:pt idx="0">
                  <c:v>ca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Sheet10!$B$2:$B$28</c:f>
              <c:numCache>
                <c:formatCode>General</c:formatCode>
                <c:ptCount val="27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11.01</c:v>
                </c:pt>
                <c:pt idx="6">
                  <c:v>12.07</c:v>
                </c:pt>
                <c:pt idx="7">
                  <c:v>13.04</c:v>
                </c:pt>
                <c:pt idx="8">
                  <c:v>14.09</c:v>
                </c:pt>
                <c:pt idx="9">
                  <c:v>15.06</c:v>
                </c:pt>
                <c:pt idx="10">
                  <c:v>16.03</c:v>
                </c:pt>
                <c:pt idx="11">
                  <c:v>17.09</c:v>
                </c:pt>
                <c:pt idx="12">
                  <c:v>18.059999999999999</c:v>
                </c:pt>
                <c:pt idx="13">
                  <c:v>19.03</c:v>
                </c:pt>
                <c:pt idx="14">
                  <c:v>20.079999999999998</c:v>
                </c:pt>
                <c:pt idx="15">
                  <c:v>21.05</c:v>
                </c:pt>
                <c:pt idx="16">
                  <c:v>22.02</c:v>
                </c:pt>
                <c:pt idx="17">
                  <c:v>23.08</c:v>
                </c:pt>
                <c:pt idx="18">
                  <c:v>24.05</c:v>
                </c:pt>
                <c:pt idx="19">
                  <c:v>25.02</c:v>
                </c:pt>
                <c:pt idx="20">
                  <c:v>26.07</c:v>
                </c:pt>
                <c:pt idx="21">
                  <c:v>27.04</c:v>
                </c:pt>
                <c:pt idx="22">
                  <c:v>28.01</c:v>
                </c:pt>
                <c:pt idx="23">
                  <c:v>29.07</c:v>
                </c:pt>
                <c:pt idx="24">
                  <c:v>30.04</c:v>
                </c:pt>
                <c:pt idx="25">
                  <c:v>31.01</c:v>
                </c:pt>
                <c:pt idx="26">
                  <c:v>32.06</c:v>
                </c:pt>
              </c:numCache>
            </c:numRef>
          </c:xVal>
          <c:yVal>
            <c:numRef>
              <c:f>Sheet10!$H$2:$H$28</c:f>
              <c:numCache>
                <c:formatCode>General</c:formatCode>
                <c:ptCount val="27"/>
                <c:pt idx="0">
                  <c:v>153.05000000000001</c:v>
                </c:pt>
                <c:pt idx="1">
                  <c:v>152.07</c:v>
                </c:pt>
                <c:pt idx="2">
                  <c:v>151.06</c:v>
                </c:pt>
                <c:pt idx="3">
                  <c:v>150.59</c:v>
                </c:pt>
                <c:pt idx="4">
                  <c:v>150.05000000000001</c:v>
                </c:pt>
                <c:pt idx="5">
                  <c:v>148.34</c:v>
                </c:pt>
                <c:pt idx="6">
                  <c:v>146.41999999999999</c:v>
                </c:pt>
                <c:pt idx="7">
                  <c:v>146.06</c:v>
                </c:pt>
                <c:pt idx="8">
                  <c:v>144.82</c:v>
                </c:pt>
                <c:pt idx="9">
                  <c:v>142.93</c:v>
                </c:pt>
                <c:pt idx="10">
                  <c:v>140.97999999999999</c:v>
                </c:pt>
                <c:pt idx="11">
                  <c:v>140.19999999999999</c:v>
                </c:pt>
                <c:pt idx="12">
                  <c:v>139.71</c:v>
                </c:pt>
                <c:pt idx="13">
                  <c:v>138.13999999999999</c:v>
                </c:pt>
                <c:pt idx="14">
                  <c:v>135.84</c:v>
                </c:pt>
                <c:pt idx="15">
                  <c:v>132.16</c:v>
                </c:pt>
                <c:pt idx="16">
                  <c:v>127.99</c:v>
                </c:pt>
                <c:pt idx="17">
                  <c:v>122.98</c:v>
                </c:pt>
                <c:pt idx="18">
                  <c:v>115.74</c:v>
                </c:pt>
                <c:pt idx="19">
                  <c:v>115.07</c:v>
                </c:pt>
                <c:pt idx="20">
                  <c:v>114.78</c:v>
                </c:pt>
                <c:pt idx="21">
                  <c:v>116.87</c:v>
                </c:pt>
                <c:pt idx="22">
                  <c:v>115.8</c:v>
                </c:pt>
                <c:pt idx="23">
                  <c:v>114.24</c:v>
                </c:pt>
                <c:pt idx="24">
                  <c:v>114.69</c:v>
                </c:pt>
                <c:pt idx="25">
                  <c:v>107.17</c:v>
                </c:pt>
                <c:pt idx="26">
                  <c:v>96.59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F3-40BC-994C-6C5EE4454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68568"/>
        <c:axId val="605568896"/>
      </c:scatterChart>
      <c:valAx>
        <c:axId val="60556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68896"/>
        <c:crosses val="autoZero"/>
        <c:crossBetween val="midCat"/>
      </c:valAx>
      <c:valAx>
        <c:axId val="6055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5568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Sheet10!$F$1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Sheet10!$B$2:$B$32</c:f>
              <c:numCache>
                <c:formatCode>General</c:formatCode>
                <c:ptCount val="31"/>
                <c:pt idx="0">
                  <c:v>6.08</c:v>
                </c:pt>
                <c:pt idx="1">
                  <c:v>7.05</c:v>
                </c:pt>
                <c:pt idx="2">
                  <c:v>8.02</c:v>
                </c:pt>
                <c:pt idx="3">
                  <c:v>9.07</c:v>
                </c:pt>
                <c:pt idx="4">
                  <c:v>10.039999999999999</c:v>
                </c:pt>
                <c:pt idx="5">
                  <c:v>11.01</c:v>
                </c:pt>
                <c:pt idx="6">
                  <c:v>12.07</c:v>
                </c:pt>
                <c:pt idx="7">
                  <c:v>13.04</c:v>
                </c:pt>
                <c:pt idx="8">
                  <c:v>14.09</c:v>
                </c:pt>
                <c:pt idx="9">
                  <c:v>15.06</c:v>
                </c:pt>
                <c:pt idx="10">
                  <c:v>16.03</c:v>
                </c:pt>
                <c:pt idx="11">
                  <c:v>17.09</c:v>
                </c:pt>
                <c:pt idx="12">
                  <c:v>18.059999999999999</c:v>
                </c:pt>
                <c:pt idx="13">
                  <c:v>19.03</c:v>
                </c:pt>
                <c:pt idx="14">
                  <c:v>20.079999999999998</c:v>
                </c:pt>
                <c:pt idx="15">
                  <c:v>21.05</c:v>
                </c:pt>
                <c:pt idx="16">
                  <c:v>22.02</c:v>
                </c:pt>
                <c:pt idx="17">
                  <c:v>23.08</c:v>
                </c:pt>
                <c:pt idx="18">
                  <c:v>24.05</c:v>
                </c:pt>
                <c:pt idx="19">
                  <c:v>25.02</c:v>
                </c:pt>
                <c:pt idx="20">
                  <c:v>26.07</c:v>
                </c:pt>
                <c:pt idx="21">
                  <c:v>27.04</c:v>
                </c:pt>
                <c:pt idx="22">
                  <c:v>28.01</c:v>
                </c:pt>
                <c:pt idx="23">
                  <c:v>29.07</c:v>
                </c:pt>
                <c:pt idx="24">
                  <c:v>30.04</c:v>
                </c:pt>
                <c:pt idx="25">
                  <c:v>31.01</c:v>
                </c:pt>
                <c:pt idx="26">
                  <c:v>32.06</c:v>
                </c:pt>
              </c:numCache>
            </c:numRef>
          </c:xVal>
          <c:yVal>
            <c:numRef>
              <c:f>Sheet10!$F$2:$F$32</c:f>
              <c:numCache>
                <c:formatCode>General</c:formatCode>
                <c:ptCount val="31"/>
                <c:pt idx="0">
                  <c:v>0.57299999999999995</c:v>
                </c:pt>
                <c:pt idx="1">
                  <c:v>0.56699999999999995</c:v>
                </c:pt>
                <c:pt idx="2">
                  <c:v>0.56999999999999995</c:v>
                </c:pt>
                <c:pt idx="3">
                  <c:v>0.56699999999999995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0.56699999999999995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0.56699999999999995</c:v>
                </c:pt>
                <c:pt idx="13">
                  <c:v>0.56699999999999995</c:v>
                </c:pt>
                <c:pt idx="14">
                  <c:v>0.56999999999999995</c:v>
                </c:pt>
                <c:pt idx="15">
                  <c:v>0.56699999999999995</c:v>
                </c:pt>
                <c:pt idx="16">
                  <c:v>0.57299999999999995</c:v>
                </c:pt>
                <c:pt idx="17">
                  <c:v>0.56699999999999995</c:v>
                </c:pt>
                <c:pt idx="18">
                  <c:v>0.55199999999999994</c:v>
                </c:pt>
                <c:pt idx="19">
                  <c:v>0.50700000000000001</c:v>
                </c:pt>
                <c:pt idx="20">
                  <c:v>0.46500000000000002</c:v>
                </c:pt>
                <c:pt idx="21">
                  <c:v>0.41699999999999998</c:v>
                </c:pt>
                <c:pt idx="22">
                  <c:v>0.36899999999999999</c:v>
                </c:pt>
                <c:pt idx="23">
                  <c:v>0.318</c:v>
                </c:pt>
                <c:pt idx="24">
                  <c:v>0.27</c:v>
                </c:pt>
                <c:pt idx="25">
                  <c:v>0.22799999999999998</c:v>
                </c:pt>
                <c:pt idx="26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2-497A-BCE6-65829C9E9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494832"/>
        <c:axId val="448495160"/>
      </c:scatterChart>
      <c:valAx>
        <c:axId val="44849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95160"/>
        <c:crosses val="autoZero"/>
        <c:crossBetween val="midCat"/>
      </c:valAx>
      <c:valAx>
        <c:axId val="44849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49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Sheet11!$A$2:$A$62</c:f>
              <c:numCache>
                <c:formatCode>General</c:formatCode>
                <c:ptCount val="61"/>
                <c:pt idx="0">
                  <c:v>0</c:v>
                </c:pt>
                <c:pt idx="1">
                  <c:v>20.260000000000002</c:v>
                </c:pt>
                <c:pt idx="2">
                  <c:v>40.519999999999996</c:v>
                </c:pt>
                <c:pt idx="3">
                  <c:v>59.89</c:v>
                </c:pt>
                <c:pt idx="4">
                  <c:v>80.149999999999991</c:v>
                </c:pt>
                <c:pt idx="5">
                  <c:v>100.41</c:v>
                </c:pt>
                <c:pt idx="6">
                  <c:v>119.79</c:v>
                </c:pt>
                <c:pt idx="7">
                  <c:v>140.05000000000001</c:v>
                </c:pt>
                <c:pt idx="8">
                  <c:v>160.31</c:v>
                </c:pt>
                <c:pt idx="9">
                  <c:v>180.57000000000002</c:v>
                </c:pt>
                <c:pt idx="10">
                  <c:v>200.82000000000002</c:v>
                </c:pt>
                <c:pt idx="11">
                  <c:v>220.20000000000002</c:v>
                </c:pt>
                <c:pt idx="12">
                  <c:v>240.46000000000004</c:v>
                </c:pt>
                <c:pt idx="13">
                  <c:v>260.72000000000003</c:v>
                </c:pt>
                <c:pt idx="14">
                  <c:v>280.10000000000002</c:v>
                </c:pt>
                <c:pt idx="15">
                  <c:v>300.36</c:v>
                </c:pt>
                <c:pt idx="16">
                  <c:v>320.62</c:v>
                </c:pt>
                <c:pt idx="17">
                  <c:v>339.99</c:v>
                </c:pt>
                <c:pt idx="18">
                  <c:v>360.25</c:v>
                </c:pt>
                <c:pt idx="19">
                  <c:v>380.51</c:v>
                </c:pt>
                <c:pt idx="20">
                  <c:v>399.89</c:v>
                </c:pt>
                <c:pt idx="21">
                  <c:v>420.15000000000003</c:v>
                </c:pt>
                <c:pt idx="22">
                  <c:v>440.41</c:v>
                </c:pt>
                <c:pt idx="23">
                  <c:v>459.78000000000003</c:v>
                </c:pt>
                <c:pt idx="24">
                  <c:v>480.92</c:v>
                </c:pt>
                <c:pt idx="25">
                  <c:v>500.29999999999995</c:v>
                </c:pt>
                <c:pt idx="26">
                  <c:v>520.56000000000006</c:v>
                </c:pt>
                <c:pt idx="27">
                  <c:v>540.82000000000005</c:v>
                </c:pt>
                <c:pt idx="28">
                  <c:v>560.20000000000005</c:v>
                </c:pt>
                <c:pt idx="29">
                  <c:v>580.46</c:v>
                </c:pt>
                <c:pt idx="30">
                  <c:v>599.83000000000004</c:v>
                </c:pt>
                <c:pt idx="31">
                  <c:v>620.09</c:v>
                </c:pt>
              </c:numCache>
            </c:numRef>
          </c:xVal>
          <c:yVal>
            <c:numRef>
              <c:f>Sheet11!$I$2:$I$62</c:f>
              <c:numCache>
                <c:formatCode>General</c:formatCode>
                <c:ptCount val="61"/>
                <c:pt idx="0">
                  <c:v>0.407098885280409</c:v>
                </c:pt>
                <c:pt idx="1">
                  <c:v>0.401849363112393</c:v>
                </c:pt>
                <c:pt idx="2">
                  <c:v>0.39323169606050001</c:v>
                </c:pt>
                <c:pt idx="3">
                  <c:v>0.38395494871793101</c:v>
                </c:pt>
                <c:pt idx="4">
                  <c:v>0.375953384065628</c:v>
                </c:pt>
                <c:pt idx="5">
                  <c:v>0.36571348284550198</c:v>
                </c:pt>
                <c:pt idx="6">
                  <c:v>0.361266540582519</c:v>
                </c:pt>
                <c:pt idx="7">
                  <c:v>0.35164006071160903</c:v>
                </c:pt>
                <c:pt idx="8">
                  <c:v>0.34173751436491501</c:v>
                </c:pt>
                <c:pt idx="9">
                  <c:v>0.33153050275265</c:v>
                </c:pt>
                <c:pt idx="10">
                  <c:v>0.31651827144622102</c:v>
                </c:pt>
                <c:pt idx="11">
                  <c:v>0.30744491167739002</c:v>
                </c:pt>
                <c:pt idx="12">
                  <c:v>0.30198928336736602</c:v>
                </c:pt>
                <c:pt idx="13">
                  <c:v>0.28665305731469998</c:v>
                </c:pt>
                <c:pt idx="14">
                  <c:v>0.281461208121141</c:v>
                </c:pt>
                <c:pt idx="15">
                  <c:v>0.266384630348658</c:v>
                </c:pt>
                <c:pt idx="16">
                  <c:v>0.25574359070438701</c:v>
                </c:pt>
                <c:pt idx="17">
                  <c:v>0.24651365644812301</c:v>
                </c:pt>
                <c:pt idx="18">
                  <c:v>0.233146600414427</c:v>
                </c:pt>
                <c:pt idx="19">
                  <c:v>0.23387095190954901</c:v>
                </c:pt>
                <c:pt idx="20">
                  <c:v>0.22306120638931401</c:v>
                </c:pt>
                <c:pt idx="21">
                  <c:v>0.223680868172625</c:v>
                </c:pt>
                <c:pt idx="22">
                  <c:v>0.20678118044607399</c:v>
                </c:pt>
                <c:pt idx="23">
                  <c:v>0.22313078133075401</c:v>
                </c:pt>
                <c:pt idx="24">
                  <c:v>0.23201888223023101</c:v>
                </c:pt>
                <c:pt idx="25">
                  <c:v>0.24217090588607601</c:v>
                </c:pt>
                <c:pt idx="26">
                  <c:v>0.264478192200093</c:v>
                </c:pt>
                <c:pt idx="27">
                  <c:v>0.30502182639464598</c:v>
                </c:pt>
                <c:pt idx="28">
                  <c:v>0.33379845177688799</c:v>
                </c:pt>
                <c:pt idx="29">
                  <c:v>0.39305285892101599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C4-47C3-B51A-5E250D3FD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396528"/>
        <c:axId val="596387672"/>
      </c:scatterChart>
      <c:valAx>
        <c:axId val="59639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87672"/>
        <c:crosses val="autoZero"/>
        <c:crossBetween val="midCat"/>
      </c:valAx>
      <c:valAx>
        <c:axId val="59638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639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Sheet2!$B$1:$B$38</c:f>
              <c:numCache>
                <c:formatCode>General</c:formatCode>
                <c:ptCount val="38"/>
                <c:pt idx="1">
                  <c:v>6.17</c:v>
                </c:pt>
                <c:pt idx="2">
                  <c:v>10.57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140.06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  <c:pt idx="24">
                  <c:v>230.77</c:v>
                </c:pt>
                <c:pt idx="25">
                  <c:v>240.46</c:v>
                </c:pt>
                <c:pt idx="26">
                  <c:v>250.15</c:v>
                </c:pt>
                <c:pt idx="27">
                  <c:v>260.72000000000003</c:v>
                </c:pt>
                <c:pt idx="28">
                  <c:v>270.41000000000003</c:v>
                </c:pt>
                <c:pt idx="29">
                  <c:v>280.98</c:v>
                </c:pt>
                <c:pt idx="30">
                  <c:v>290.67</c:v>
                </c:pt>
                <c:pt idx="31">
                  <c:v>300.36</c:v>
                </c:pt>
                <c:pt idx="32">
                  <c:v>310.05</c:v>
                </c:pt>
                <c:pt idx="33">
                  <c:v>320.62</c:v>
                </c:pt>
                <c:pt idx="34">
                  <c:v>330.31</c:v>
                </c:pt>
                <c:pt idx="35">
                  <c:v>340.88</c:v>
                </c:pt>
                <c:pt idx="36">
                  <c:v>350.56</c:v>
                </c:pt>
                <c:pt idx="37">
                  <c:v>360.25</c:v>
                </c:pt>
              </c:numCache>
            </c:numRef>
          </c:xVal>
          <c:yVal>
            <c:numRef>
              <c:f>Sheet2!$K$1:$K$38</c:f>
              <c:numCache>
                <c:formatCode>General</c:formatCode>
                <c:ptCount val="38"/>
                <c:pt idx="1">
                  <c:v>0.47760491793423598</c:v>
                </c:pt>
                <c:pt idx="2">
                  <c:v>0.47475707978582898</c:v>
                </c:pt>
                <c:pt idx="3">
                  <c:v>0.46900507968184102</c:v>
                </c:pt>
                <c:pt idx="4">
                  <c:v>0.46026116380340598</c:v>
                </c:pt>
                <c:pt idx="5">
                  <c:v>0.45496001471156899</c:v>
                </c:pt>
                <c:pt idx="6">
                  <c:v>0.44935760229480998</c:v>
                </c:pt>
                <c:pt idx="7">
                  <c:v>0.441126838276232</c:v>
                </c:pt>
                <c:pt idx="8">
                  <c:v>0.43300909736486398</c:v>
                </c:pt>
                <c:pt idx="9">
                  <c:v>0.42802687987564297</c:v>
                </c:pt>
                <c:pt idx="10">
                  <c:v>0.419455704266672</c:v>
                </c:pt>
                <c:pt idx="11">
                  <c:v>0.40679763053561702</c:v>
                </c:pt>
                <c:pt idx="12">
                  <c:v>0.39944444933699302</c:v>
                </c:pt>
                <c:pt idx="13">
                  <c:v>0.391565195443212</c:v>
                </c:pt>
                <c:pt idx="14">
                  <c:v>0.38459808861116102</c:v>
                </c:pt>
                <c:pt idx="15">
                  <c:v>0.37026075459017399</c:v>
                </c:pt>
                <c:pt idx="16">
                  <c:v>0.36829029589311701</c:v>
                </c:pt>
                <c:pt idx="17">
                  <c:v>0.35860193049171202</c:v>
                </c:pt>
                <c:pt idx="18">
                  <c:v>0.35254021461866503</c:v>
                </c:pt>
                <c:pt idx="19">
                  <c:v>0.34234069835893399</c:v>
                </c:pt>
                <c:pt idx="20">
                  <c:v>0.338808559165585</c:v>
                </c:pt>
                <c:pt idx="21">
                  <c:v>0.32309695777011599</c:v>
                </c:pt>
                <c:pt idx="22">
                  <c:v>0.31220454182021601</c:v>
                </c:pt>
                <c:pt idx="23">
                  <c:v>0.30832744921636002</c:v>
                </c:pt>
                <c:pt idx="24">
                  <c:v>0.30086069280780298</c:v>
                </c:pt>
                <c:pt idx="25">
                  <c:v>0.29312857810493498</c:v>
                </c:pt>
                <c:pt idx="26">
                  <c:v>0.28389687604067798</c:v>
                </c:pt>
                <c:pt idx="27">
                  <c:v>0.28004241222781701</c:v>
                </c:pt>
                <c:pt idx="28">
                  <c:v>0.27940193225827498</c:v>
                </c:pt>
                <c:pt idx="29">
                  <c:v>0.29166657677326102</c:v>
                </c:pt>
                <c:pt idx="30">
                  <c:v>0.29889414877558801</c:v>
                </c:pt>
                <c:pt idx="31">
                  <c:v>0.31130341221413999</c:v>
                </c:pt>
                <c:pt idx="32">
                  <c:v>0.35024192575006402</c:v>
                </c:pt>
                <c:pt idx="33">
                  <c:v>0.38192253139704502</c:v>
                </c:pt>
                <c:pt idx="34">
                  <c:v>0.413070040066363</c:v>
                </c:pt>
                <c:pt idx="35">
                  <c:v>0.45023176143816102</c:v>
                </c:pt>
                <c:pt idx="36">
                  <c:v>0.50125274204265502</c:v>
                </c:pt>
                <c:pt idx="37">
                  <c:v>0.53396191358248302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C-484F-BBEF-9AF7B8092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625304"/>
        <c:axId val="590627928"/>
      </c:scatterChart>
      <c:valAx>
        <c:axId val="590625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7928"/>
        <c:crosses val="autoZero"/>
        <c:crossBetween val="midCat"/>
      </c:valAx>
      <c:valAx>
        <c:axId val="59062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625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Sheet2!$A$2:$A$39</c:f>
              <c:numCache>
                <c:formatCode>General</c:formatCode>
                <c:ptCount val="38"/>
                <c:pt idx="0">
                  <c:v>0</c:v>
                </c:pt>
                <c:pt idx="1">
                  <c:v>4.4000000000000004</c:v>
                </c:pt>
                <c:pt idx="2">
                  <c:v>14.090000000000002</c:v>
                </c:pt>
                <c:pt idx="3">
                  <c:v>24.659999999999997</c:v>
                </c:pt>
                <c:pt idx="4">
                  <c:v>34.35</c:v>
                </c:pt>
                <c:pt idx="5">
                  <c:v>44.04</c:v>
                </c:pt>
                <c:pt idx="6">
                  <c:v>54.61</c:v>
                </c:pt>
                <c:pt idx="7">
                  <c:v>64.3</c:v>
                </c:pt>
                <c:pt idx="8">
                  <c:v>73.98</c:v>
                </c:pt>
                <c:pt idx="9">
                  <c:v>84.55</c:v>
                </c:pt>
                <c:pt idx="10">
                  <c:v>94.24</c:v>
                </c:pt>
                <c:pt idx="11">
                  <c:v>104.81</c:v>
                </c:pt>
                <c:pt idx="12">
                  <c:v>114.5</c:v>
                </c:pt>
                <c:pt idx="13">
                  <c:v>124.19000000000001</c:v>
                </c:pt>
                <c:pt idx="14">
                  <c:v>133.89000000000001</c:v>
                </c:pt>
                <c:pt idx="15">
                  <c:v>144.45000000000002</c:v>
                </c:pt>
                <c:pt idx="16">
                  <c:v>154.14000000000001</c:v>
                </c:pt>
                <c:pt idx="17">
                  <c:v>164.71</c:v>
                </c:pt>
                <c:pt idx="18">
                  <c:v>174.4</c:v>
                </c:pt>
                <c:pt idx="19">
                  <c:v>184.09</c:v>
                </c:pt>
                <c:pt idx="20">
                  <c:v>194.66000000000003</c:v>
                </c:pt>
                <c:pt idx="21">
                  <c:v>204.34</c:v>
                </c:pt>
                <c:pt idx="22">
                  <c:v>214.91000000000003</c:v>
                </c:pt>
                <c:pt idx="23">
                  <c:v>224.60000000000002</c:v>
                </c:pt>
                <c:pt idx="24">
                  <c:v>234.29000000000002</c:v>
                </c:pt>
                <c:pt idx="25">
                  <c:v>243.98000000000002</c:v>
                </c:pt>
                <c:pt idx="26">
                  <c:v>254.55000000000004</c:v>
                </c:pt>
                <c:pt idx="27">
                  <c:v>264.24</c:v>
                </c:pt>
                <c:pt idx="28">
                  <c:v>274.81</c:v>
                </c:pt>
                <c:pt idx="29">
                  <c:v>284.5</c:v>
                </c:pt>
                <c:pt idx="30">
                  <c:v>294.19</c:v>
                </c:pt>
                <c:pt idx="31">
                  <c:v>303.88</c:v>
                </c:pt>
                <c:pt idx="32">
                  <c:v>314.45</c:v>
                </c:pt>
                <c:pt idx="33">
                  <c:v>324.14</c:v>
                </c:pt>
                <c:pt idx="34">
                  <c:v>334.71</c:v>
                </c:pt>
                <c:pt idx="35">
                  <c:v>344.39</c:v>
                </c:pt>
                <c:pt idx="36">
                  <c:v>354.08</c:v>
                </c:pt>
                <c:pt idx="37">
                  <c:v>364.65</c:v>
                </c:pt>
              </c:numCache>
            </c:numRef>
          </c:xVal>
          <c:yVal>
            <c:numRef>
              <c:f>Sheet2!$I$2:$I$39</c:f>
              <c:numCache>
                <c:formatCode>General</c:formatCode>
                <c:ptCount val="38"/>
                <c:pt idx="0">
                  <c:v>161.76</c:v>
                </c:pt>
                <c:pt idx="1">
                  <c:v>158.77000000000001</c:v>
                </c:pt>
                <c:pt idx="2">
                  <c:v>157.78</c:v>
                </c:pt>
                <c:pt idx="3">
                  <c:v>155.58000000000001</c:v>
                </c:pt>
                <c:pt idx="4">
                  <c:v>154.65</c:v>
                </c:pt>
                <c:pt idx="5">
                  <c:v>154.04</c:v>
                </c:pt>
                <c:pt idx="6">
                  <c:v>152.25</c:v>
                </c:pt>
                <c:pt idx="7">
                  <c:v>151.16</c:v>
                </c:pt>
                <c:pt idx="8">
                  <c:v>149.94999999999999</c:v>
                </c:pt>
                <c:pt idx="9">
                  <c:v>149.57</c:v>
                </c:pt>
                <c:pt idx="10">
                  <c:v>148.85</c:v>
                </c:pt>
                <c:pt idx="11">
                  <c:v>147.84</c:v>
                </c:pt>
                <c:pt idx="12">
                  <c:v>146.51</c:v>
                </c:pt>
                <c:pt idx="13">
                  <c:v>145.02000000000001</c:v>
                </c:pt>
                <c:pt idx="14">
                  <c:v>144.35</c:v>
                </c:pt>
                <c:pt idx="15">
                  <c:v>143.44999999999999</c:v>
                </c:pt>
                <c:pt idx="16">
                  <c:v>141.47</c:v>
                </c:pt>
                <c:pt idx="17">
                  <c:v>140.44</c:v>
                </c:pt>
                <c:pt idx="18">
                  <c:v>138.99</c:v>
                </c:pt>
                <c:pt idx="19">
                  <c:v>137.61000000000001</c:v>
                </c:pt>
                <c:pt idx="20">
                  <c:v>135.47</c:v>
                </c:pt>
                <c:pt idx="21">
                  <c:v>134.32</c:v>
                </c:pt>
                <c:pt idx="22">
                  <c:v>131.74</c:v>
                </c:pt>
                <c:pt idx="23">
                  <c:v>130.5</c:v>
                </c:pt>
                <c:pt idx="24">
                  <c:v>127.99</c:v>
                </c:pt>
                <c:pt idx="25">
                  <c:v>125.46</c:v>
                </c:pt>
                <c:pt idx="26">
                  <c:v>122.85</c:v>
                </c:pt>
                <c:pt idx="27">
                  <c:v>119.88</c:v>
                </c:pt>
                <c:pt idx="28">
                  <c:v>115.92</c:v>
                </c:pt>
                <c:pt idx="29">
                  <c:v>114.08</c:v>
                </c:pt>
                <c:pt idx="30">
                  <c:v>115.11</c:v>
                </c:pt>
                <c:pt idx="31">
                  <c:v>115.11</c:v>
                </c:pt>
                <c:pt idx="32">
                  <c:v>113.69</c:v>
                </c:pt>
                <c:pt idx="33">
                  <c:v>115.8</c:v>
                </c:pt>
                <c:pt idx="34">
                  <c:v>114.12</c:v>
                </c:pt>
                <c:pt idx="35">
                  <c:v>113.69</c:v>
                </c:pt>
                <c:pt idx="36">
                  <c:v>113.47</c:v>
                </c:pt>
                <c:pt idx="37">
                  <c:v>112.56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6-4CEC-B123-6742E9177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686768"/>
        <c:axId val="563688080"/>
      </c:scatterChart>
      <c:valAx>
        <c:axId val="5636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88080"/>
        <c:crosses val="autoZero"/>
        <c:crossBetween val="midCat"/>
      </c:valAx>
      <c:valAx>
        <c:axId val="5636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36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Sheet3!$C$1:$C$24</c:f>
              <c:numCache>
                <c:formatCode>General</c:formatCode>
                <c:ptCount val="24"/>
                <c:pt idx="1">
                  <c:v>6.17</c:v>
                </c:pt>
                <c:pt idx="2">
                  <c:v>15.85</c:v>
                </c:pt>
                <c:pt idx="3">
                  <c:v>20.260000000000002</c:v>
                </c:pt>
                <c:pt idx="4">
                  <c:v>30.83</c:v>
                </c:pt>
                <c:pt idx="5">
                  <c:v>40.520000000000003</c:v>
                </c:pt>
                <c:pt idx="6">
                  <c:v>50.21</c:v>
                </c:pt>
                <c:pt idx="7">
                  <c:v>60.78</c:v>
                </c:pt>
                <c:pt idx="8">
                  <c:v>70.47</c:v>
                </c:pt>
                <c:pt idx="9">
                  <c:v>80.150000000000006</c:v>
                </c:pt>
                <c:pt idx="10">
                  <c:v>90.72</c:v>
                </c:pt>
                <c:pt idx="11">
                  <c:v>100.41</c:v>
                </c:pt>
                <c:pt idx="12">
                  <c:v>110.98</c:v>
                </c:pt>
                <c:pt idx="13">
                  <c:v>120.67</c:v>
                </c:pt>
                <c:pt idx="14">
                  <c:v>130.36000000000001</c:v>
                </c:pt>
                <c:pt idx="15">
                  <c:v>140.05000000000001</c:v>
                </c:pt>
                <c:pt idx="16">
                  <c:v>150.62</c:v>
                </c:pt>
                <c:pt idx="17">
                  <c:v>160.31</c:v>
                </c:pt>
                <c:pt idx="18">
                  <c:v>170.88</c:v>
                </c:pt>
                <c:pt idx="19">
                  <c:v>180.57</c:v>
                </c:pt>
                <c:pt idx="20">
                  <c:v>190.26</c:v>
                </c:pt>
                <c:pt idx="21">
                  <c:v>200.83</c:v>
                </c:pt>
                <c:pt idx="22">
                  <c:v>210.51</c:v>
                </c:pt>
                <c:pt idx="23">
                  <c:v>221.08</c:v>
                </c:pt>
              </c:numCache>
            </c:numRef>
          </c:xVal>
          <c:yVal>
            <c:numRef>
              <c:f>Sheet3!$G$1:$G$24</c:f>
              <c:numCache>
                <c:formatCode>General</c:formatCode>
                <c:ptCount val="24"/>
                <c:pt idx="1">
                  <c:v>0.57299999999999995</c:v>
                </c:pt>
                <c:pt idx="2">
                  <c:v>0.57299999999999995</c:v>
                </c:pt>
                <c:pt idx="3">
                  <c:v>0.57299999999999995</c:v>
                </c:pt>
                <c:pt idx="4">
                  <c:v>0.56999999999999995</c:v>
                </c:pt>
                <c:pt idx="5">
                  <c:v>0.56699999999999995</c:v>
                </c:pt>
                <c:pt idx="6">
                  <c:v>0.56699999999999995</c:v>
                </c:pt>
                <c:pt idx="7">
                  <c:v>0.56699999999999995</c:v>
                </c:pt>
                <c:pt idx="8">
                  <c:v>0.56699999999999995</c:v>
                </c:pt>
                <c:pt idx="9">
                  <c:v>0.57299999999999995</c:v>
                </c:pt>
                <c:pt idx="10">
                  <c:v>0.57299999999999995</c:v>
                </c:pt>
                <c:pt idx="11">
                  <c:v>0.57299999999999995</c:v>
                </c:pt>
                <c:pt idx="12">
                  <c:v>0.56999999999999995</c:v>
                </c:pt>
                <c:pt idx="13">
                  <c:v>0.56699999999999995</c:v>
                </c:pt>
                <c:pt idx="14">
                  <c:v>0.56699999999999995</c:v>
                </c:pt>
                <c:pt idx="15">
                  <c:v>0.56999999999999995</c:v>
                </c:pt>
                <c:pt idx="16">
                  <c:v>0.57299999999999995</c:v>
                </c:pt>
                <c:pt idx="17">
                  <c:v>0.56699999999999995</c:v>
                </c:pt>
                <c:pt idx="18">
                  <c:v>0.54</c:v>
                </c:pt>
                <c:pt idx="19">
                  <c:v>0.50700000000000001</c:v>
                </c:pt>
                <c:pt idx="20">
                  <c:v>0.45</c:v>
                </c:pt>
                <c:pt idx="21">
                  <c:v>0.42000000000000004</c:v>
                </c:pt>
                <c:pt idx="22">
                  <c:v>0.36</c:v>
                </c:pt>
                <c:pt idx="23">
                  <c:v>0.29399999999999998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52-44C5-8145-3927B8011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39880"/>
        <c:axId val="779137912"/>
      </c:scatterChart>
      <c:valAx>
        <c:axId val="77913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37912"/>
        <c:crosses val="autoZero"/>
        <c:crossBetween val="midCat"/>
      </c:valAx>
      <c:valAx>
        <c:axId val="77913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913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Sheet3!$K$1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Sheet3!$A$2:$A$24</c:f>
              <c:numCache>
                <c:formatCode>General</c:formatCode>
                <c:ptCount val="23"/>
                <c:pt idx="0">
                  <c:v>0</c:v>
                </c:pt>
                <c:pt idx="1">
                  <c:v>9.68</c:v>
                </c:pt>
                <c:pt idx="2">
                  <c:v>14.090000000000002</c:v>
                </c:pt>
                <c:pt idx="3">
                  <c:v>24.659999999999997</c:v>
                </c:pt>
                <c:pt idx="4">
                  <c:v>34.35</c:v>
                </c:pt>
                <c:pt idx="5">
                  <c:v>44.04</c:v>
                </c:pt>
                <c:pt idx="6">
                  <c:v>54.61</c:v>
                </c:pt>
                <c:pt idx="7">
                  <c:v>64.3</c:v>
                </c:pt>
                <c:pt idx="8">
                  <c:v>73.98</c:v>
                </c:pt>
                <c:pt idx="9">
                  <c:v>84.55</c:v>
                </c:pt>
                <c:pt idx="10">
                  <c:v>94.24</c:v>
                </c:pt>
                <c:pt idx="11">
                  <c:v>104.81</c:v>
                </c:pt>
                <c:pt idx="12">
                  <c:v>114.5</c:v>
                </c:pt>
                <c:pt idx="13">
                  <c:v>124.19000000000001</c:v>
                </c:pt>
                <c:pt idx="14">
                  <c:v>133.88000000000002</c:v>
                </c:pt>
                <c:pt idx="15">
                  <c:v>144.45000000000002</c:v>
                </c:pt>
                <c:pt idx="16">
                  <c:v>154.14000000000001</c:v>
                </c:pt>
                <c:pt idx="17">
                  <c:v>164.71</c:v>
                </c:pt>
                <c:pt idx="18">
                  <c:v>174.4</c:v>
                </c:pt>
                <c:pt idx="19">
                  <c:v>184.09</c:v>
                </c:pt>
                <c:pt idx="20">
                  <c:v>194.66000000000003</c:v>
                </c:pt>
                <c:pt idx="21">
                  <c:v>204.34</c:v>
                </c:pt>
                <c:pt idx="22">
                  <c:v>214.91000000000003</c:v>
                </c:pt>
              </c:numCache>
            </c:numRef>
          </c:xVal>
          <c:yVal>
            <c:numRef>
              <c:f>Sheet3!$K$2:$K$24</c:f>
              <c:numCache>
                <c:formatCode>General</c:formatCode>
                <c:ptCount val="23"/>
                <c:pt idx="0">
                  <c:v>0.658938285844891</c:v>
                </c:pt>
                <c:pt idx="1">
                  <c:v>0.64262003916239596</c:v>
                </c:pt>
                <c:pt idx="2">
                  <c:v>0.63495987386035602</c:v>
                </c:pt>
                <c:pt idx="3">
                  <c:v>0.62033259394755103</c:v>
                </c:pt>
                <c:pt idx="4">
                  <c:v>0.60274015086863397</c:v>
                </c:pt>
                <c:pt idx="5">
                  <c:v>0.58433469376520197</c:v>
                </c:pt>
                <c:pt idx="6">
                  <c:v>0.56449598362287401</c:v>
                </c:pt>
                <c:pt idx="7">
                  <c:v>0.54444994907895194</c:v>
                </c:pt>
                <c:pt idx="8">
                  <c:v>0.52167156289601402</c:v>
                </c:pt>
                <c:pt idx="9">
                  <c:v>0.49832177091438801</c:v>
                </c:pt>
                <c:pt idx="10">
                  <c:v>0.47404788765437</c:v>
                </c:pt>
                <c:pt idx="11">
                  <c:v>0.44917868558556301</c:v>
                </c:pt>
                <c:pt idx="12">
                  <c:v>0.42346149609480099</c:v>
                </c:pt>
                <c:pt idx="13">
                  <c:v>0.39750597746838401</c:v>
                </c:pt>
                <c:pt idx="14">
                  <c:v>0.36992652385119101</c:v>
                </c:pt>
                <c:pt idx="15">
                  <c:v>0.338909138169874</c:v>
                </c:pt>
                <c:pt idx="16">
                  <c:v>0.31846624198755802</c:v>
                </c:pt>
                <c:pt idx="17">
                  <c:v>0.31095670203631698</c:v>
                </c:pt>
                <c:pt idx="18">
                  <c:v>0.321337368248168</c:v>
                </c:pt>
                <c:pt idx="19">
                  <c:v>0.36188963792343398</c:v>
                </c:pt>
                <c:pt idx="20">
                  <c:v>0.38140585250620501</c:v>
                </c:pt>
                <c:pt idx="21">
                  <c:v>0.44957216529757998</c:v>
                </c:pt>
                <c:pt idx="22">
                  <c:v>0.54954303182749598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F-4FE4-A17F-28B14918A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378592"/>
        <c:axId val="316378920"/>
      </c:scatterChart>
      <c:valAx>
        <c:axId val="31637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78920"/>
        <c:crosses val="autoZero"/>
        <c:crossBetween val="midCat"/>
      </c:valAx>
      <c:valAx>
        <c:axId val="3163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37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Sheet3!$P$1:$P$26</c:f>
              <c:numCache>
                <c:formatCode>General</c:formatCode>
                <c:ptCount val="26"/>
                <c:pt idx="1">
                  <c:v>0</c:v>
                </c:pt>
                <c:pt idx="2">
                  <c:v>5.8823529411764705E-2</c:v>
                </c:pt>
                <c:pt idx="3">
                  <c:v>0.11764705882352941</c:v>
                </c:pt>
                <c:pt idx="4">
                  <c:v>0.17647058823529413</c:v>
                </c:pt>
                <c:pt idx="5">
                  <c:v>0.23529411764705882</c:v>
                </c:pt>
                <c:pt idx="6">
                  <c:v>0.29411764705882354</c:v>
                </c:pt>
                <c:pt idx="7">
                  <c:v>0.35294117647058826</c:v>
                </c:pt>
                <c:pt idx="8">
                  <c:v>0.41176470588235292</c:v>
                </c:pt>
                <c:pt idx="9">
                  <c:v>0.47058823529411764</c:v>
                </c:pt>
                <c:pt idx="10">
                  <c:v>0.52941176470588236</c:v>
                </c:pt>
                <c:pt idx="11">
                  <c:v>0.58823529411764708</c:v>
                </c:pt>
                <c:pt idx="12">
                  <c:v>0.6470588235294118</c:v>
                </c:pt>
                <c:pt idx="13">
                  <c:v>0.70588235294117652</c:v>
                </c:pt>
                <c:pt idx="14">
                  <c:v>0.73529411764705888</c:v>
                </c:pt>
                <c:pt idx="15">
                  <c:v>0.76470588235294112</c:v>
                </c:pt>
                <c:pt idx="16">
                  <c:v>0.79411764705882348</c:v>
                </c:pt>
                <c:pt idx="17">
                  <c:v>0.82352941176470584</c:v>
                </c:pt>
                <c:pt idx="18">
                  <c:v>0.8529411764705882</c:v>
                </c:pt>
                <c:pt idx="19">
                  <c:v>0.88235294117647056</c:v>
                </c:pt>
                <c:pt idx="20">
                  <c:v>0.91176470588235292</c:v>
                </c:pt>
                <c:pt idx="21">
                  <c:v>0.94117647058823528</c:v>
                </c:pt>
                <c:pt idx="22">
                  <c:v>1</c:v>
                </c:pt>
              </c:numCache>
            </c:numRef>
          </c:xVal>
          <c:yVal>
            <c:numRef>
              <c:f>Sheet3!$R$1:$R$26</c:f>
              <c:numCache>
                <c:formatCode>General</c:formatCode>
                <c:ptCount val="26"/>
                <c:pt idx="1">
                  <c:v>45.549808399999996</c:v>
                </c:pt>
                <c:pt idx="2">
                  <c:v>47.063102000000001</c:v>
                </c:pt>
                <c:pt idx="3">
                  <c:v>46.720809399999993</c:v>
                </c:pt>
                <c:pt idx="4">
                  <c:v>47.054094300000003</c:v>
                </c:pt>
                <c:pt idx="5">
                  <c:v>46.828901799999997</c:v>
                </c:pt>
                <c:pt idx="6">
                  <c:v>46.927986500000003</c:v>
                </c:pt>
                <c:pt idx="7">
                  <c:v>47.027071200000002</c:v>
                </c:pt>
                <c:pt idx="8">
                  <c:v>47.171194399999997</c:v>
                </c:pt>
                <c:pt idx="9">
                  <c:v>47.991040400000003</c:v>
                </c:pt>
                <c:pt idx="10">
                  <c:v>47.549663099999997</c:v>
                </c:pt>
                <c:pt idx="11">
                  <c:v>47.396532199999996</c:v>
                </c:pt>
                <c:pt idx="12">
                  <c:v>47.738824799999996</c:v>
                </c:pt>
                <c:pt idx="13">
                  <c:v>48.837764199999995</c:v>
                </c:pt>
                <c:pt idx="14">
                  <c:v>49.062956700000001</c:v>
                </c:pt>
                <c:pt idx="15">
                  <c:v>48.612571699999997</c:v>
                </c:pt>
                <c:pt idx="16">
                  <c:v>48.774710299999995</c:v>
                </c:pt>
                <c:pt idx="17">
                  <c:v>48.900818099999995</c:v>
                </c:pt>
                <c:pt idx="18">
                  <c:v>49.333187699999996</c:v>
                </c:pt>
                <c:pt idx="19">
                  <c:v>49.107995199999998</c:v>
                </c:pt>
                <c:pt idx="20">
                  <c:v>49.666472599999999</c:v>
                </c:pt>
                <c:pt idx="21">
                  <c:v>49.468303199999994</c:v>
                </c:pt>
                <c:pt idx="22">
                  <c:v>49.540364799999999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0-4A1A-98D6-18803B21C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489616"/>
        <c:axId val="671493880"/>
      </c:scatterChart>
      <c:valAx>
        <c:axId val="67148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93880"/>
        <c:crosses val="autoZero"/>
        <c:crossBetween val="midCat"/>
      </c:valAx>
      <c:valAx>
        <c:axId val="67149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14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8.xml"/><Relationship Id="rId7" Type="http://schemas.openxmlformats.org/officeDocument/2006/relationships/chart" Target="../charts/chart21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0.xml"/><Relationship Id="rId5" Type="http://schemas.openxmlformats.org/officeDocument/2006/relationships/image" Target="../media/image2.png"/><Relationship Id="rId4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35</xdr:row>
      <xdr:rowOff>66675</xdr:rowOff>
    </xdr:from>
    <xdr:to>
      <xdr:col>6</xdr:col>
      <xdr:colOff>538162</xdr:colOff>
      <xdr:row>50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404812</xdr:colOff>
      <xdr:row>13</xdr:row>
      <xdr:rowOff>171450</xdr:rowOff>
    </xdr:from>
    <xdr:to>
      <xdr:col>19</xdr:col>
      <xdr:colOff>176212</xdr:colOff>
      <xdr:row>29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47625</xdr:rowOff>
    </xdr:from>
    <xdr:to>
      <xdr:col>6</xdr:col>
      <xdr:colOff>247650</xdr:colOff>
      <xdr:row>52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423862</xdr:colOff>
      <xdr:row>3</xdr:row>
      <xdr:rowOff>123825</xdr:rowOff>
    </xdr:from>
    <xdr:to>
      <xdr:col>7</xdr:col>
      <xdr:colOff>100012</xdr:colOff>
      <xdr:row>18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614362</xdr:colOff>
      <xdr:row>17</xdr:row>
      <xdr:rowOff>28575</xdr:rowOff>
    </xdr:from>
    <xdr:to>
      <xdr:col>7</xdr:col>
      <xdr:colOff>290512</xdr:colOff>
      <xdr:row>32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10</xdr:row>
      <xdr:rowOff>123825</xdr:rowOff>
    </xdr:from>
    <xdr:to>
      <xdr:col>11</xdr:col>
      <xdr:colOff>90487</xdr:colOff>
      <xdr:row>25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2</xdr:row>
      <xdr:rowOff>66675</xdr:rowOff>
    </xdr:from>
    <xdr:to>
      <xdr:col>10</xdr:col>
      <xdr:colOff>61912</xdr:colOff>
      <xdr:row>17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271462</xdr:colOff>
      <xdr:row>19</xdr:row>
      <xdr:rowOff>28575</xdr:rowOff>
    </xdr:from>
    <xdr:to>
      <xdr:col>9</xdr:col>
      <xdr:colOff>42862</xdr:colOff>
      <xdr:row>34</xdr:row>
      <xdr:rowOff>57150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</xdr:colOff>
      <xdr:row>23</xdr:row>
      <xdr:rowOff>47625</xdr:rowOff>
    </xdr:from>
    <xdr:to>
      <xdr:col>16</xdr:col>
      <xdr:colOff>323850</xdr:colOff>
      <xdr:row>38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223837</xdr:colOff>
      <xdr:row>26</xdr:row>
      <xdr:rowOff>38100</xdr:rowOff>
    </xdr:from>
    <xdr:to>
      <xdr:col>9</xdr:col>
      <xdr:colOff>681037</xdr:colOff>
      <xdr:row>41</xdr:row>
      <xdr:rowOff>66675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4762</xdr:colOff>
      <xdr:row>21</xdr:row>
      <xdr:rowOff>152400</xdr:rowOff>
    </xdr:from>
    <xdr:to>
      <xdr:col>24</xdr:col>
      <xdr:colOff>461962</xdr:colOff>
      <xdr:row>37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266700</xdr:colOff>
          <xdr:row>93</xdr:row>
          <xdr:rowOff>85725</xdr:rowOff>
        </xdr:from>
        <xdr:to>
          <xdr:col>12</xdr:col>
          <xdr:colOff>200025</xdr:colOff>
          <xdr:row>117</xdr:row>
          <xdr:rowOff>57150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595312</xdr:colOff>
      <xdr:row>25</xdr:row>
      <xdr:rowOff>9525</xdr:rowOff>
    </xdr:from>
    <xdr:to>
      <xdr:col>19</xdr:col>
      <xdr:colOff>361950</xdr:colOff>
      <xdr:row>40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357187</xdr:colOff>
      <xdr:row>34</xdr:row>
      <xdr:rowOff>0</xdr:rowOff>
    </xdr:from>
    <xdr:to>
      <xdr:col>10</xdr:col>
      <xdr:colOff>128587</xdr:colOff>
      <xdr:row>49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261937</xdr:colOff>
      <xdr:row>32</xdr:row>
      <xdr:rowOff>171450</xdr:rowOff>
    </xdr:from>
    <xdr:to>
      <xdr:col>18</xdr:col>
      <xdr:colOff>33337</xdr:colOff>
      <xdr:row>48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100012</xdr:colOff>
      <xdr:row>27</xdr:row>
      <xdr:rowOff>28575</xdr:rowOff>
    </xdr:from>
    <xdr:to>
      <xdr:col>7</xdr:col>
      <xdr:colOff>557212</xdr:colOff>
      <xdr:row>42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290512</xdr:colOff>
      <xdr:row>25</xdr:row>
      <xdr:rowOff>9525</xdr:rowOff>
    </xdr:from>
    <xdr:to>
      <xdr:col>7</xdr:col>
      <xdr:colOff>61912</xdr:colOff>
      <xdr:row>40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271462</xdr:colOff>
      <xdr:row>24</xdr:row>
      <xdr:rowOff>95250</xdr:rowOff>
    </xdr:from>
    <xdr:to>
      <xdr:col>7</xdr:col>
      <xdr:colOff>42862</xdr:colOff>
      <xdr:row>39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488276</xdr:colOff>
      <xdr:row>17</xdr:row>
      <xdr:rowOff>41652</xdr:rowOff>
    </xdr:from>
    <xdr:to>
      <xdr:col>15</xdr:col>
      <xdr:colOff>259676</xdr:colOff>
      <xdr:row>32</xdr:row>
      <xdr:rowOff>70227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607742</xdr:colOff>
      <xdr:row>2</xdr:row>
      <xdr:rowOff>137550</xdr:rowOff>
    </xdr:from>
    <xdr:to>
      <xdr:col>15</xdr:col>
      <xdr:colOff>335957</xdr:colOff>
      <xdr:row>17</xdr:row>
      <xdr:rowOff>137549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180975</xdr:colOff>
      <xdr:row>6</xdr:row>
      <xdr:rowOff>101869</xdr:rowOff>
    </xdr:from>
    <xdr:to>
      <xdr:col>13</xdr:col>
      <xdr:colOff>400050</xdr:colOff>
      <xdr:row>21</xdr:row>
      <xdr:rowOff>130444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373814</xdr:colOff>
      <xdr:row>9</xdr:row>
      <xdr:rowOff>1290</xdr:rowOff>
    </xdr:from>
    <xdr:to>
      <xdr:col>30</xdr:col>
      <xdr:colOff>145214</xdr:colOff>
      <xdr:row>24</xdr:row>
      <xdr:rowOff>29865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476250</xdr:colOff>
      <xdr:row>41</xdr:row>
      <xdr:rowOff>104775</xdr:rowOff>
    </xdr:from>
    <xdr:to>
      <xdr:col>25</xdr:col>
      <xdr:colOff>389164</xdr:colOff>
      <xdr:row>85</xdr:row>
      <xdr:rowOff>170447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00775" y="7524750"/>
          <a:ext cx="10885714" cy="8028572"/>
        </a:xfrm>
        <a:prstGeom prst="rect">
          <a:avLst/>
        </a:prstGeom>
      </xdr:spPr>
    </xdr:pic>
    <xdr:clientData/>
  </xdr:twoCellAnchor>
  <xdr:twoCellAnchor>
    <xdr:from>
      <xdr:col>32</xdr:col>
      <xdr:colOff>108732</xdr:colOff>
      <xdr:row>8</xdr:row>
      <xdr:rowOff>134964</xdr:rowOff>
    </xdr:from>
    <xdr:to>
      <xdr:col>38</xdr:col>
      <xdr:colOff>566254</xdr:colOff>
      <xdr:row>23</xdr:row>
      <xdr:rowOff>163540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595716</xdr:colOff>
      <xdr:row>8</xdr:row>
      <xdr:rowOff>53114</xdr:rowOff>
    </xdr:from>
    <xdr:to>
      <xdr:col>59</xdr:col>
      <xdr:colOff>364856</xdr:colOff>
      <xdr:row>23</xdr:row>
      <xdr:rowOff>132543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126087</xdr:colOff>
      <xdr:row>1</xdr:row>
      <xdr:rowOff>10009</xdr:rowOff>
    </xdr:from>
    <xdr:to>
      <xdr:col>58</xdr:col>
      <xdr:colOff>581027</xdr:colOff>
      <xdr:row>16</xdr:row>
      <xdr:rowOff>92828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681037</xdr:colOff>
      <xdr:row>21</xdr:row>
      <xdr:rowOff>95250</xdr:rowOff>
    </xdr:from>
    <xdr:to>
      <xdr:col>27</xdr:col>
      <xdr:colOff>452437</xdr:colOff>
      <xdr:row>36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614362</xdr:colOff>
      <xdr:row>24</xdr:row>
      <xdr:rowOff>47625</xdr:rowOff>
    </xdr:from>
    <xdr:to>
      <xdr:col>28</xdr:col>
      <xdr:colOff>385762</xdr:colOff>
      <xdr:row>39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604837</xdr:colOff>
      <xdr:row>22</xdr:row>
      <xdr:rowOff>76200</xdr:rowOff>
    </xdr:from>
    <xdr:to>
      <xdr:col>28</xdr:col>
      <xdr:colOff>376237</xdr:colOff>
      <xdr:row>37</xdr:row>
      <xdr:rowOff>104775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576262</xdr:colOff>
      <xdr:row>5</xdr:row>
      <xdr:rowOff>95250</xdr:rowOff>
    </xdr:from>
    <xdr:to>
      <xdr:col>14</xdr:col>
      <xdr:colOff>347662</xdr:colOff>
      <xdr:row>20</xdr:row>
      <xdr:rowOff>123825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657225</xdr:colOff>
      <xdr:row>14</xdr:row>
      <xdr:rowOff>142875</xdr:rowOff>
    </xdr:from>
    <xdr:to>
      <xdr:col>15</xdr:col>
      <xdr:colOff>428625</xdr:colOff>
      <xdr:row>29</xdr:row>
      <xdr:rowOff>171450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442912</xdr:colOff>
      <xdr:row>27</xdr:row>
      <xdr:rowOff>104775</xdr:rowOff>
    </xdr:from>
    <xdr:to>
      <xdr:col>19</xdr:col>
      <xdr:colOff>214312</xdr:colOff>
      <xdr:row>42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571500</xdr:colOff>
      <xdr:row>30</xdr:row>
      <xdr:rowOff>142875</xdr:rowOff>
    </xdr:from>
    <xdr:to>
      <xdr:col>9</xdr:col>
      <xdr:colOff>342900</xdr:colOff>
      <xdr:row>45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271462</xdr:colOff>
      <xdr:row>33</xdr:row>
      <xdr:rowOff>104775</xdr:rowOff>
    </xdr:from>
    <xdr:to>
      <xdr:col>11</xdr:col>
      <xdr:colOff>42862</xdr:colOff>
      <xdr:row>48</xdr:row>
      <xdr:rowOff>133350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vaporation_research_paper/Experimental_data/Evaporation_4uL/Reread_every_5frame/Volume_Time_radius_re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27"/>
      <sheetName val="Sheet28"/>
      <sheetName val="Sheet29"/>
      <sheetName val="Sheet30"/>
    </sheetNames>
    <sheetDataSet>
      <sheetData sheetId="0">
        <row r="2">
          <cell r="A2">
            <v>0</v>
          </cell>
          <cell r="B2">
            <v>3.9429955350972499</v>
          </cell>
          <cell r="D2">
            <v>0</v>
          </cell>
          <cell r="E2">
            <v>0.57299999999999995</v>
          </cell>
          <cell r="F2">
            <v>0</v>
          </cell>
          <cell r="G2">
            <v>153.28</v>
          </cell>
          <cell r="X2">
            <v>0</v>
          </cell>
          <cell r="Y2">
            <v>8.5978006881569353</v>
          </cell>
          <cell r="Z2">
            <v>3.9429955350972499</v>
          </cell>
          <cell r="AA2">
            <v>5.158680412894161</v>
          </cell>
          <cell r="AB2">
            <v>3.6241843480016196</v>
          </cell>
          <cell r="AG2" t="str">
            <v>spherical cap volume</v>
          </cell>
          <cell r="AH2" t="str">
            <v>real volume</v>
          </cell>
          <cell r="BF2">
            <v>0</v>
          </cell>
          <cell r="BH2">
            <v>0.766052819714379</v>
          </cell>
          <cell r="BM2">
            <v>0</v>
          </cell>
          <cell r="BN2">
            <v>0.514983663696436</v>
          </cell>
        </row>
        <row r="3">
          <cell r="A3">
            <v>1.0600000000000005</v>
          </cell>
          <cell r="B3">
            <v>3.8660939839281201</v>
          </cell>
          <cell r="D3">
            <v>1.0600000000000005</v>
          </cell>
          <cell r="E3">
            <v>0.57299999999999995</v>
          </cell>
          <cell r="F3">
            <v>1.0600000000000005</v>
          </cell>
          <cell r="G3">
            <v>152.78</v>
          </cell>
          <cell r="X3">
            <v>1.0600000000000005</v>
          </cell>
          <cell r="Y3">
            <v>8.1616096481071096</v>
          </cell>
          <cell r="Z3">
            <v>3.8660939839281201</v>
          </cell>
          <cell r="AA3">
            <v>4.8969657888642653</v>
          </cell>
          <cell r="AB3">
            <v>3.7193672053310451</v>
          </cell>
          <cell r="AF3">
            <v>0</v>
          </cell>
          <cell r="AG3">
            <v>8.5978006881569353</v>
          </cell>
          <cell r="AH3">
            <v>3.9429955350972499</v>
          </cell>
          <cell r="BF3">
            <v>1.0600000000000005</v>
          </cell>
          <cell r="BH3">
            <v>0.76461360856387495</v>
          </cell>
          <cell r="BM3">
            <v>1.0600000000000005</v>
          </cell>
          <cell r="BN3">
            <v>0.50869479310263399</v>
          </cell>
        </row>
        <row r="4">
          <cell r="A4">
            <v>2.0300000000000002</v>
          </cell>
          <cell r="B4">
            <v>3.80279329213508</v>
          </cell>
          <cell r="D4">
            <v>2.0300000000000002</v>
          </cell>
          <cell r="E4">
            <v>0.56999999999999995</v>
          </cell>
          <cell r="F4">
            <v>2.0300000000000002</v>
          </cell>
          <cell r="G4">
            <v>151.63999999999999</v>
          </cell>
          <cell r="X4">
            <v>2.0300000000000002</v>
          </cell>
          <cell r="Y4">
            <v>7.1627077810974589</v>
          </cell>
          <cell r="Z4">
            <v>3.80279329213508</v>
          </cell>
          <cell r="AA4">
            <v>4.2976246686584751</v>
          </cell>
          <cell r="AB4">
            <v>3.6780379336162645</v>
          </cell>
          <cell r="AF4">
            <v>1.0600000000000005</v>
          </cell>
          <cell r="AG4">
            <v>8.1616096481071096</v>
          </cell>
          <cell r="AH4">
            <v>3.8660939839281201</v>
          </cell>
          <cell r="BF4">
            <v>2.0300000000000002</v>
          </cell>
          <cell r="BH4">
            <v>0.76377465884282303</v>
          </cell>
          <cell r="BM4">
            <v>2.0300000000000002</v>
          </cell>
          <cell r="BN4">
            <v>0.50713547304975704</v>
          </cell>
        </row>
        <row r="5">
          <cell r="A5">
            <v>3</v>
          </cell>
          <cell r="B5">
            <v>3.6614050539638798</v>
          </cell>
          <cell r="D5">
            <v>3</v>
          </cell>
          <cell r="E5">
            <v>0.56999999999999995</v>
          </cell>
          <cell r="F5">
            <v>3</v>
          </cell>
          <cell r="G5">
            <v>149.86000000000001</v>
          </cell>
          <cell r="X5">
            <v>3</v>
          </cell>
          <cell r="Y5">
            <v>6.0475798470189952</v>
          </cell>
          <cell r="Z5">
            <v>3.6614050539638798</v>
          </cell>
          <cell r="AA5">
            <v>3.6285479082113969</v>
          </cell>
          <cell r="AB5">
            <v>3.5215236646205605</v>
          </cell>
          <cell r="AF5">
            <v>2.0300000000000002</v>
          </cell>
          <cell r="AG5">
            <v>7.1627077810974589</v>
          </cell>
          <cell r="AH5">
            <v>3.80279329213508</v>
          </cell>
          <cell r="BF5">
            <v>3</v>
          </cell>
          <cell r="BH5">
            <v>0.76203771236637297</v>
          </cell>
          <cell r="BM5">
            <v>3</v>
          </cell>
          <cell r="BN5">
            <v>0.50613432688272098</v>
          </cell>
        </row>
        <row r="6">
          <cell r="A6">
            <v>4.0500000000000007</v>
          </cell>
          <cell r="B6">
            <v>3.5978520985639402</v>
          </cell>
          <cell r="D6">
            <v>4.0500000000000007</v>
          </cell>
          <cell r="E6">
            <v>0.56699999999999995</v>
          </cell>
          <cell r="F6">
            <v>4.0500000000000007</v>
          </cell>
          <cell r="G6">
            <v>149.41999999999999</v>
          </cell>
          <cell r="X6">
            <v>4.0500000000000007</v>
          </cell>
          <cell r="Y6">
            <v>5.7187005413431029</v>
          </cell>
          <cell r="Z6">
            <v>3.5978520985639402</v>
          </cell>
          <cell r="AA6">
            <v>3.4312203248058615</v>
          </cell>
          <cell r="AB6">
            <v>3.4511512238319666</v>
          </cell>
          <cell r="AF6">
            <v>3</v>
          </cell>
          <cell r="AG6">
            <v>6.0475798470189952</v>
          </cell>
          <cell r="AH6">
            <v>3.6614050539638798</v>
          </cell>
          <cell r="BF6">
            <v>4.0500000000000007</v>
          </cell>
          <cell r="BH6">
            <v>0.76101353746789402</v>
          </cell>
          <cell r="BM6">
            <v>4.0500000000000007</v>
          </cell>
          <cell r="BN6">
            <v>0.50384379439953098</v>
          </cell>
        </row>
        <row r="7">
          <cell r="A7">
            <v>5.0199999999999996</v>
          </cell>
          <cell r="B7">
            <v>3.4665664495348998</v>
          </cell>
          <cell r="D7">
            <v>5.0199999999999996</v>
          </cell>
          <cell r="E7">
            <v>0.56999999999999995</v>
          </cell>
          <cell r="F7">
            <v>5.0199999999999996</v>
          </cell>
          <cell r="G7">
            <v>148.83000000000001</v>
          </cell>
          <cell r="X7">
            <v>5.0199999999999996</v>
          </cell>
          <cell r="Y7">
            <v>5.5115375299024736</v>
          </cell>
          <cell r="Z7">
            <v>3.4665664495348998</v>
          </cell>
          <cell r="AA7">
            <v>3.3069225179414841</v>
          </cell>
          <cell r="AB7">
            <v>3.3105358387017496</v>
          </cell>
          <cell r="AF7">
            <v>4.0500000000000007</v>
          </cell>
          <cell r="AG7">
            <v>5.7187005413431029</v>
          </cell>
          <cell r="AH7">
            <v>3.5978520985639402</v>
          </cell>
          <cell r="BF7">
            <v>5.0199999999999996</v>
          </cell>
          <cell r="BH7">
            <v>0.757272778247985</v>
          </cell>
          <cell r="BM7">
            <v>5.0199999999999996</v>
          </cell>
          <cell r="BN7">
            <v>0.50066759605510103</v>
          </cell>
        </row>
        <row r="8">
          <cell r="A8">
            <v>7.0500000000000007</v>
          </cell>
          <cell r="B8">
            <v>3.3184512383950899</v>
          </cell>
          <cell r="D8">
            <v>7.0500000000000007</v>
          </cell>
          <cell r="E8">
            <v>0.56699999999999995</v>
          </cell>
          <cell r="F8">
            <v>7.0500000000000007</v>
          </cell>
          <cell r="G8">
            <v>148.80000000000001</v>
          </cell>
          <cell r="X8">
            <v>7.0500000000000007</v>
          </cell>
          <cell r="Y8">
            <v>5.4106102422127442</v>
          </cell>
          <cell r="Z8">
            <v>3.3184512383950899</v>
          </cell>
          <cell r="AA8">
            <v>3.2463661453276464</v>
          </cell>
          <cell r="AB8">
            <v>3.2140931053503521</v>
          </cell>
          <cell r="AF8">
            <v>5.0199999999999996</v>
          </cell>
          <cell r="AG8">
            <v>5.5115375299024736</v>
          </cell>
          <cell r="AH8">
            <v>3.4665664495348998</v>
          </cell>
          <cell r="BF8">
            <v>7.0500000000000007</v>
          </cell>
          <cell r="BH8">
            <v>0.75208249999999999</v>
          </cell>
          <cell r="BM8">
            <v>7.0500000000000007</v>
          </cell>
          <cell r="BN8">
            <v>0.493737221184745</v>
          </cell>
        </row>
        <row r="9">
          <cell r="A9">
            <v>9.07</v>
          </cell>
          <cell r="B9">
            <v>3.1476134719280999</v>
          </cell>
          <cell r="D9">
            <v>9.07</v>
          </cell>
          <cell r="E9">
            <v>0.56999999999999995</v>
          </cell>
          <cell r="F9">
            <v>9.07</v>
          </cell>
          <cell r="G9">
            <v>146.16999999999999</v>
          </cell>
          <cell r="X9">
            <v>9.07</v>
          </cell>
          <cell r="Y9">
            <v>4.4043051611989554</v>
          </cell>
          <cell r="Z9">
            <v>3.1476134719280999</v>
          </cell>
          <cell r="AA9">
            <v>2.6425830967193731</v>
          </cell>
          <cell r="AB9">
            <v>3.0807528193012899</v>
          </cell>
          <cell r="AF9">
            <v>7.0500000000000007</v>
          </cell>
          <cell r="AG9">
            <v>5.4106102422127442</v>
          </cell>
          <cell r="AH9">
            <v>3.3184512383950899</v>
          </cell>
          <cell r="BF9">
            <v>9.07</v>
          </cell>
          <cell r="BH9">
            <v>0.74689166033204901</v>
          </cell>
          <cell r="BM9">
            <v>9.07</v>
          </cell>
          <cell r="BN9">
            <v>0.483580504366596</v>
          </cell>
        </row>
        <row r="10">
          <cell r="A10">
            <v>11.010000000000002</v>
          </cell>
          <cell r="B10">
            <v>2.94099583655241</v>
          </cell>
          <cell r="D10">
            <v>11.010000000000002</v>
          </cell>
          <cell r="E10">
            <v>0.56999999999999995</v>
          </cell>
          <cell r="F10">
            <v>11.010000000000002</v>
          </cell>
          <cell r="G10">
            <v>146.43</v>
          </cell>
          <cell r="X10">
            <v>11.010000000000002</v>
          </cell>
          <cell r="Y10">
            <v>4.4978005310299727</v>
          </cell>
          <cell r="Z10">
            <v>2.94099583655241</v>
          </cell>
          <cell r="AA10">
            <v>2.6986803186179835</v>
          </cell>
          <cell r="AB10">
            <v>2.862739160824578</v>
          </cell>
          <cell r="AF10">
            <v>9.07</v>
          </cell>
          <cell r="AG10">
            <v>4.4043051611989554</v>
          </cell>
          <cell r="AH10">
            <v>3.1476134719280999</v>
          </cell>
          <cell r="BF10">
            <v>11.010000000000002</v>
          </cell>
          <cell r="BH10">
            <v>0.74338953597556201</v>
          </cell>
          <cell r="BM10">
            <v>11.010000000000002</v>
          </cell>
          <cell r="BN10">
            <v>0.47839242116402803</v>
          </cell>
        </row>
        <row r="11">
          <cell r="A11">
            <v>13.04</v>
          </cell>
          <cell r="B11">
            <v>2.7355268742650201</v>
          </cell>
          <cell r="D11">
            <v>13.04</v>
          </cell>
          <cell r="E11">
            <v>0.57299999999999995</v>
          </cell>
          <cell r="F11">
            <v>13.04</v>
          </cell>
          <cell r="G11">
            <v>146.38999999999999</v>
          </cell>
          <cell r="X11">
            <v>13.04</v>
          </cell>
          <cell r="Y11">
            <v>4.554394586529793</v>
          </cell>
          <cell r="Z11">
            <v>2.7355268742650201</v>
          </cell>
          <cell r="AA11">
            <v>2.7326367519178758</v>
          </cell>
          <cell r="AB11">
            <v>2.6643884068472303</v>
          </cell>
          <cell r="AF11">
            <v>11.010000000000002</v>
          </cell>
          <cell r="AG11">
            <v>4.4978005310299727</v>
          </cell>
          <cell r="AH11">
            <v>2.94099583655241</v>
          </cell>
          <cell r="BF11">
            <v>13.04</v>
          </cell>
          <cell r="BH11">
            <v>0.73712549999999999</v>
          </cell>
          <cell r="BM11">
            <v>13.04</v>
          </cell>
          <cell r="BN11">
            <v>0.469138359743553</v>
          </cell>
        </row>
        <row r="12">
          <cell r="A12">
            <v>15.059999999999999</v>
          </cell>
          <cell r="B12">
            <v>2.5966953710094698</v>
          </cell>
          <cell r="D12">
            <v>15.059999999999999</v>
          </cell>
          <cell r="E12">
            <v>0.56999999999999995</v>
          </cell>
          <cell r="F12">
            <v>15.059999999999999</v>
          </cell>
          <cell r="G12">
            <v>144.61000000000001</v>
          </cell>
          <cell r="X12">
            <v>15.059999999999999</v>
          </cell>
          <cell r="Y12">
            <v>3.8976444436846784</v>
          </cell>
          <cell r="Z12">
            <v>2.5966953710094698</v>
          </cell>
          <cell r="AA12">
            <v>2.3385866662108068</v>
          </cell>
          <cell r="AB12">
            <v>2.5326734143049996</v>
          </cell>
          <cell r="AF12">
            <v>13.04</v>
          </cell>
          <cell r="AG12">
            <v>4.554394586529793</v>
          </cell>
          <cell r="AH12">
            <v>2.7355268742650201</v>
          </cell>
          <cell r="BF12">
            <v>15.059999999999999</v>
          </cell>
          <cell r="BH12">
            <v>0.73086087829884905</v>
          </cell>
          <cell r="BM12">
            <v>15.059999999999999</v>
          </cell>
          <cell r="BN12">
            <v>0.46076018035167399</v>
          </cell>
        </row>
        <row r="13">
          <cell r="A13">
            <v>17</v>
          </cell>
          <cell r="B13">
            <v>2.4184371187124101</v>
          </cell>
          <cell r="D13">
            <v>17</v>
          </cell>
          <cell r="E13">
            <v>0.56999999999999995</v>
          </cell>
          <cell r="F13">
            <v>17</v>
          </cell>
          <cell r="G13">
            <v>144.26</v>
          </cell>
          <cell r="X13">
            <v>17</v>
          </cell>
          <cell r="Y13">
            <v>3.79550541114246</v>
          </cell>
          <cell r="Z13">
            <v>2.4184371187124101</v>
          </cell>
          <cell r="AA13">
            <v>2.2773032466854759</v>
          </cell>
          <cell r="AB13">
            <v>2.3669159264288355</v>
          </cell>
          <cell r="AF13">
            <v>15.059999999999999</v>
          </cell>
          <cell r="AG13">
            <v>3.8976444436846784</v>
          </cell>
          <cell r="AH13">
            <v>2.5966953710094698</v>
          </cell>
          <cell r="BF13">
            <v>17</v>
          </cell>
          <cell r="BH13">
            <v>0.72352850000000002</v>
          </cell>
          <cell r="BM13">
            <v>17</v>
          </cell>
          <cell r="BN13">
            <v>0.45172134899354499</v>
          </cell>
        </row>
        <row r="14">
          <cell r="A14">
            <v>19.03</v>
          </cell>
          <cell r="B14">
            <v>2.2583890077009099</v>
          </cell>
          <cell r="D14">
            <v>19.03</v>
          </cell>
          <cell r="E14">
            <v>0.56999999999999995</v>
          </cell>
          <cell r="F14">
            <v>19.03</v>
          </cell>
          <cell r="G14">
            <v>143.01</v>
          </cell>
          <cell r="X14">
            <v>19.03</v>
          </cell>
          <cell r="Y14">
            <v>3.4605074481576676</v>
          </cell>
          <cell r="Z14">
            <v>2.2583890077009099</v>
          </cell>
          <cell r="AA14">
            <v>2.0763044688946004</v>
          </cell>
          <cell r="AB14">
            <v>2.2092383382597207</v>
          </cell>
          <cell r="AF14">
            <v>17</v>
          </cell>
          <cell r="AG14">
            <v>3.79550541114246</v>
          </cell>
          <cell r="AH14">
            <v>2.4184371187124101</v>
          </cell>
          <cell r="BF14">
            <v>19.03</v>
          </cell>
          <cell r="BH14">
            <v>0.71619648295112504</v>
          </cell>
          <cell r="BM14">
            <v>19.03</v>
          </cell>
          <cell r="BN14">
            <v>0.44117027426265898</v>
          </cell>
        </row>
        <row r="15">
          <cell r="A15">
            <v>21.05</v>
          </cell>
          <cell r="B15">
            <v>2.0832266253179501</v>
          </cell>
          <cell r="D15">
            <v>21.05</v>
          </cell>
          <cell r="E15">
            <v>0.56999999999999995</v>
          </cell>
          <cell r="F15">
            <v>21.05</v>
          </cell>
          <cell r="G15">
            <v>141.51</v>
          </cell>
          <cell r="X15">
            <v>21.05</v>
          </cell>
          <cell r="Y15">
            <v>3.1120512857601828</v>
          </cell>
          <cell r="Z15">
            <v>2.0832266253179501</v>
          </cell>
          <cell r="AA15">
            <v>1.8672307714561096</v>
          </cell>
          <cell r="AB15">
            <v>2.0594078954851103</v>
          </cell>
          <cell r="AF15">
            <v>19.03</v>
          </cell>
          <cell r="AG15">
            <v>3.4605074481576676</v>
          </cell>
          <cell r="AH15">
            <v>2.2583890077009099</v>
          </cell>
          <cell r="BF15">
            <v>21.05</v>
          </cell>
          <cell r="BH15">
            <v>0.70827440490613702</v>
          </cell>
          <cell r="BM15">
            <v>21.05</v>
          </cell>
          <cell r="BN15">
            <v>0.42969972359868602</v>
          </cell>
        </row>
        <row r="16">
          <cell r="A16">
            <v>22.990000000000002</v>
          </cell>
          <cell r="B16">
            <v>1.94281062839163</v>
          </cell>
          <cell r="D16">
            <v>22.990000000000002</v>
          </cell>
          <cell r="E16">
            <v>0.56999999999999995</v>
          </cell>
          <cell r="F16">
            <v>22.990000000000002</v>
          </cell>
          <cell r="G16">
            <v>138.94999999999999</v>
          </cell>
          <cell r="X16">
            <v>22.990000000000002</v>
          </cell>
          <cell r="Y16">
            <v>2.6249129535897557</v>
          </cell>
          <cell r="Z16">
            <v>1.94281062839163</v>
          </cell>
          <cell r="AA16">
            <v>1.5749477721538534</v>
          </cell>
          <cell r="AB16">
            <v>1.9171918437924529</v>
          </cell>
          <cell r="AF16">
            <v>21.05</v>
          </cell>
          <cell r="AG16">
            <v>3.1120512857601828</v>
          </cell>
          <cell r="AH16">
            <v>2.0832266253179501</v>
          </cell>
          <cell r="BF16">
            <v>22.990000000000002</v>
          </cell>
          <cell r="BH16">
            <v>0.69981419686965696</v>
          </cell>
          <cell r="BM16">
            <v>22.990000000000002</v>
          </cell>
          <cell r="BN16">
            <v>0.41783737098799201</v>
          </cell>
        </row>
        <row r="17">
          <cell r="A17">
            <v>25.02</v>
          </cell>
          <cell r="B17">
            <v>1.78683656614924</v>
          </cell>
          <cell r="D17">
            <v>25.02</v>
          </cell>
          <cell r="E17">
            <v>0.56999999999999995</v>
          </cell>
          <cell r="F17">
            <v>25.02</v>
          </cell>
          <cell r="G17">
            <v>135.87</v>
          </cell>
          <cell r="X17">
            <v>25.02</v>
          </cell>
          <cell r="Y17">
            <v>2.1736004270954519</v>
          </cell>
          <cell r="Z17">
            <v>1.78683656614924</v>
          </cell>
          <cell r="AA17">
            <v>1.3041602562572712</v>
          </cell>
          <cell r="AB17">
            <v>1.7823574288691997</v>
          </cell>
          <cell r="AF17">
            <v>22.990000000000002</v>
          </cell>
          <cell r="AG17">
            <v>2.6249129535897557</v>
          </cell>
          <cell r="AH17">
            <v>1.94281062839163</v>
          </cell>
          <cell r="BF17">
            <v>25.02</v>
          </cell>
          <cell r="BH17">
            <v>0.689611061166166</v>
          </cell>
          <cell r="BM17">
            <v>25.02</v>
          </cell>
          <cell r="BN17">
            <v>0.40240397189990201</v>
          </cell>
        </row>
        <row r="18">
          <cell r="A18">
            <v>27.040000000000003</v>
          </cell>
          <cell r="B18">
            <v>1.6401290775447701</v>
          </cell>
          <cell r="D18">
            <v>27.040000000000003</v>
          </cell>
          <cell r="E18">
            <v>0.56999999999999995</v>
          </cell>
          <cell r="F18">
            <v>27.040000000000003</v>
          </cell>
          <cell r="G18">
            <v>135.78</v>
          </cell>
          <cell r="X18">
            <v>27.040000000000003</v>
          </cell>
          <cell r="Y18">
            <v>2.1621721132761444</v>
          </cell>
          <cell r="Z18">
            <v>1.6401290775447701</v>
          </cell>
          <cell r="AA18">
            <v>1.2973032679656866</v>
          </cell>
          <cell r="AB18">
            <v>1.6370011166118046</v>
          </cell>
          <cell r="AF18">
            <v>25.02</v>
          </cell>
          <cell r="AG18">
            <v>2.1736004270954519</v>
          </cell>
          <cell r="AH18">
            <v>1.78683656614924</v>
          </cell>
          <cell r="BF18">
            <v>27.040000000000003</v>
          </cell>
          <cell r="BH18">
            <v>0.67848976907004699</v>
          </cell>
          <cell r="BM18">
            <v>27.040000000000003</v>
          </cell>
          <cell r="BN18">
            <v>0.38812303304940798</v>
          </cell>
        </row>
        <row r="19">
          <cell r="A19">
            <v>29.070000000000004</v>
          </cell>
          <cell r="B19">
            <v>1.48635260962904</v>
          </cell>
          <cell r="D19">
            <v>29.070000000000004</v>
          </cell>
          <cell r="E19">
            <v>0.56400000000000006</v>
          </cell>
          <cell r="F19">
            <v>29.070000000000004</v>
          </cell>
          <cell r="G19">
            <v>135.05000000000001</v>
          </cell>
          <cell r="X19">
            <v>29.070000000000004</v>
          </cell>
          <cell r="Y19">
            <v>2.0078878833277973</v>
          </cell>
          <cell r="Z19">
            <v>1.48635260962904</v>
          </cell>
          <cell r="AA19">
            <v>1.2047327299966784</v>
          </cell>
          <cell r="AB19">
            <v>1.4715066931335936</v>
          </cell>
          <cell r="AF19">
            <v>27.040000000000003</v>
          </cell>
          <cell r="AG19">
            <v>2.1621721132761444</v>
          </cell>
          <cell r="AH19">
            <v>1.6401290775447701</v>
          </cell>
          <cell r="BF19">
            <v>29.070000000000004</v>
          </cell>
          <cell r="BH19">
            <v>0.670566238824165</v>
          </cell>
          <cell r="BM19">
            <v>29.070000000000004</v>
          </cell>
          <cell r="BN19">
            <v>0.37755510034705497</v>
          </cell>
        </row>
        <row r="20">
          <cell r="A20">
            <v>31.01</v>
          </cell>
          <cell r="B20">
            <v>1.35454512949386</v>
          </cell>
          <cell r="D20">
            <v>31.01</v>
          </cell>
          <cell r="E20">
            <v>0.56699999999999995</v>
          </cell>
          <cell r="F20">
            <v>31.01</v>
          </cell>
          <cell r="G20">
            <v>130.76</v>
          </cell>
          <cell r="X20">
            <v>31.01</v>
          </cell>
          <cell r="Y20">
            <v>1.6166106789062151</v>
          </cell>
          <cell r="Z20">
            <v>1.35454512949386</v>
          </cell>
          <cell r="AA20">
            <v>0.96996640734372908</v>
          </cell>
          <cell r="AB20">
            <v>1.3514274652897977</v>
          </cell>
          <cell r="AF20">
            <v>29.070000000000004</v>
          </cell>
          <cell r="AG20">
            <v>2.0078878833277973</v>
          </cell>
          <cell r="AH20">
            <v>1.48635260962904</v>
          </cell>
          <cell r="BF20">
            <v>31.01</v>
          </cell>
          <cell r="BH20">
            <v>0.65625699999999998</v>
          </cell>
          <cell r="BM20">
            <v>31.01</v>
          </cell>
          <cell r="BN20">
            <v>0.356963957259681</v>
          </cell>
        </row>
        <row r="21">
          <cell r="A21">
            <v>33.03</v>
          </cell>
          <cell r="B21">
            <v>1.21992899012816</v>
          </cell>
          <cell r="D21">
            <v>33.03</v>
          </cell>
          <cell r="E21">
            <v>0.56400000000000006</v>
          </cell>
          <cell r="F21">
            <v>33.03</v>
          </cell>
          <cell r="G21">
            <v>128.91999999999999</v>
          </cell>
          <cell r="X21">
            <v>33.03</v>
          </cell>
          <cell r="Y21">
            <v>1.4507778839959775</v>
          </cell>
          <cell r="Z21">
            <v>1.21992899012816</v>
          </cell>
          <cell r="AA21">
            <v>0.87046673039758649</v>
          </cell>
          <cell r="AB21">
            <v>1.2274480758968065</v>
          </cell>
          <cell r="AF21">
            <v>31.01</v>
          </cell>
          <cell r="AG21">
            <v>1.6166106789062151</v>
          </cell>
          <cell r="AH21">
            <v>1.35454512949386</v>
          </cell>
          <cell r="BF21">
            <v>33.03</v>
          </cell>
          <cell r="BH21">
            <v>0.64194793947574202</v>
          </cell>
          <cell r="BM21">
            <v>33.03</v>
          </cell>
          <cell r="BN21">
            <v>0.33780032437596702</v>
          </cell>
        </row>
        <row r="22">
          <cell r="A22">
            <v>35.06</v>
          </cell>
          <cell r="B22">
            <v>1.07813903022116</v>
          </cell>
          <cell r="D22">
            <v>35.06</v>
          </cell>
          <cell r="E22">
            <v>0.56400000000000006</v>
          </cell>
          <cell r="F22">
            <v>35.06</v>
          </cell>
          <cell r="G22">
            <v>126.52</v>
          </cell>
          <cell r="X22">
            <v>35.06</v>
          </cell>
          <cell r="Y22">
            <v>1.2938634264291708</v>
          </cell>
          <cell r="Z22">
            <v>1.07813903022116</v>
          </cell>
          <cell r="AA22">
            <v>0.77631805585750246</v>
          </cell>
          <cell r="AB22">
            <v>1.0911431694420866</v>
          </cell>
          <cell r="AF22">
            <v>33.03</v>
          </cell>
          <cell r="AG22">
            <v>1.4507778839959775</v>
          </cell>
          <cell r="AH22">
            <v>1.21992899012816</v>
          </cell>
          <cell r="BF22">
            <v>35.06</v>
          </cell>
          <cell r="BH22">
            <v>0.62469286680425495</v>
          </cell>
          <cell r="BM22">
            <v>35.06</v>
          </cell>
          <cell r="BN22">
            <v>0.31357447480182199</v>
          </cell>
        </row>
        <row r="23">
          <cell r="A23">
            <v>36.989999999999995</v>
          </cell>
          <cell r="B23">
            <v>0.95514890110718098</v>
          </cell>
          <cell r="D23">
            <v>36.989999999999995</v>
          </cell>
          <cell r="E23">
            <v>0.56100000000000005</v>
          </cell>
          <cell r="F23">
            <v>36.989999999999995</v>
          </cell>
          <cell r="G23">
            <v>123.9</v>
          </cell>
          <cell r="X23">
            <v>36.989999999999995</v>
          </cell>
          <cell r="Y23">
            <v>1.1316143496382196</v>
          </cell>
          <cell r="Z23">
            <v>0.95514890110718098</v>
          </cell>
          <cell r="AA23">
            <v>0.67896860978293172</v>
          </cell>
          <cell r="AB23">
            <v>0.9613569105527362</v>
          </cell>
          <cell r="AF23">
            <v>35.06</v>
          </cell>
          <cell r="AG23">
            <v>1.2938634264291708</v>
          </cell>
          <cell r="AH23">
            <v>1.07813903022116</v>
          </cell>
          <cell r="BF23">
            <v>36.989999999999995</v>
          </cell>
          <cell r="BH23">
            <v>0.60767330707085598</v>
          </cell>
          <cell r="BM23">
            <v>36.989999999999995</v>
          </cell>
          <cell r="BN23">
            <v>0.29248443564259502</v>
          </cell>
        </row>
        <row r="24">
          <cell r="A24">
            <v>39.019999999999996</v>
          </cell>
          <cell r="B24">
            <v>0.84796350259806896</v>
          </cell>
          <cell r="D24">
            <v>39.019999999999996</v>
          </cell>
          <cell r="E24">
            <v>0.55800000000000005</v>
          </cell>
          <cell r="F24">
            <v>39.019999999999996</v>
          </cell>
          <cell r="G24">
            <v>118.11</v>
          </cell>
          <cell r="X24">
            <v>39.019999999999996</v>
          </cell>
          <cell r="Y24">
            <v>0.8772899296191945</v>
          </cell>
          <cell r="Z24">
            <v>0.84796350259806896</v>
          </cell>
          <cell r="AA24">
            <v>0.52637395777151663</v>
          </cell>
          <cell r="AB24">
            <v>0.87601349297217601</v>
          </cell>
          <cell r="AF24">
            <v>36.989999999999995</v>
          </cell>
          <cell r="AG24">
            <v>1.1316143496382196</v>
          </cell>
          <cell r="AH24">
            <v>0.95514890110718098</v>
          </cell>
          <cell r="BF24">
            <v>39.019999999999996</v>
          </cell>
          <cell r="BH24">
            <v>0.58622008742135401</v>
          </cell>
          <cell r="BM24">
            <v>39.019999999999996</v>
          </cell>
          <cell r="BN24">
            <v>0.26150272692617699</v>
          </cell>
        </row>
        <row r="25">
          <cell r="A25">
            <v>41.05</v>
          </cell>
          <cell r="B25">
            <v>0.73285275175307796</v>
          </cell>
          <cell r="D25">
            <v>41.05</v>
          </cell>
          <cell r="E25">
            <v>0.53700000000000003</v>
          </cell>
          <cell r="F25">
            <v>41.05</v>
          </cell>
          <cell r="G25">
            <v>118.72</v>
          </cell>
          <cell r="X25">
            <v>41.05</v>
          </cell>
          <cell r="Y25">
            <v>0.80077610574500602</v>
          </cell>
          <cell r="Z25">
            <v>0.73285275175307796</v>
          </cell>
          <cell r="AA25">
            <v>0.48046566344700359</v>
          </cell>
          <cell r="AB25">
            <v>0.75877490258207825</v>
          </cell>
          <cell r="AF25">
            <v>39.019999999999996</v>
          </cell>
          <cell r="AG25">
            <v>0.8772899296191945</v>
          </cell>
          <cell r="AH25">
            <v>0.84796350259806896</v>
          </cell>
          <cell r="BF25">
            <v>41.05</v>
          </cell>
          <cell r="BH25">
            <v>0.57865332926296997</v>
          </cell>
          <cell r="BM25">
            <v>41.05</v>
          </cell>
          <cell r="BN25">
            <v>0.24926987823531599</v>
          </cell>
        </row>
        <row r="26">
          <cell r="A26">
            <v>43.070000000000007</v>
          </cell>
          <cell r="B26">
            <v>0.645256716536312</v>
          </cell>
          <cell r="D26">
            <v>43.070000000000007</v>
          </cell>
          <cell r="E26">
            <v>0.49800000000000005</v>
          </cell>
          <cell r="F26">
            <v>43.070000000000007</v>
          </cell>
          <cell r="G26">
            <v>120.99</v>
          </cell>
          <cell r="X26">
            <v>43.070000000000007</v>
          </cell>
          <cell r="Y26">
            <v>0.69968672642736451</v>
          </cell>
          <cell r="Z26">
            <v>0.645256716536312</v>
          </cell>
          <cell r="AA26">
            <v>0.41981203585641869</v>
          </cell>
          <cell r="AB26">
            <v>0.66496572546655675</v>
          </cell>
          <cell r="AF26">
            <v>41.05</v>
          </cell>
          <cell r="AG26">
            <v>0.80077610574500602</v>
          </cell>
          <cell r="AH26">
            <v>0.73285275175307796</v>
          </cell>
          <cell r="BF26">
            <v>43.070000000000007</v>
          </cell>
          <cell r="BH26">
            <v>0.58569252821766105</v>
          </cell>
          <cell r="BM26">
            <v>43.070000000000007</v>
          </cell>
          <cell r="BN26">
            <v>0.25101219112579998</v>
          </cell>
        </row>
        <row r="27">
          <cell r="A27">
            <v>45.010000000000005</v>
          </cell>
          <cell r="B27">
            <v>0.56229965127961701</v>
          </cell>
          <cell r="D27">
            <v>45.010000000000005</v>
          </cell>
          <cell r="E27">
            <v>0.48000000000000004</v>
          </cell>
          <cell r="F27">
            <v>45.010000000000005</v>
          </cell>
          <cell r="G27">
            <v>119.71</v>
          </cell>
          <cell r="X27">
            <v>45.010000000000005</v>
          </cell>
          <cell r="Y27">
            <v>0.59480216984678669</v>
          </cell>
          <cell r="Z27">
            <v>0.56229965127961701</v>
          </cell>
          <cell r="AA27">
            <v>0.35688130190807199</v>
          </cell>
          <cell r="AB27">
            <v>0.57981112388444167</v>
          </cell>
          <cell r="AF27">
            <v>43.070000000000007</v>
          </cell>
          <cell r="AG27">
            <v>0.69968672642736451</v>
          </cell>
          <cell r="AH27">
            <v>0.645256716536312</v>
          </cell>
          <cell r="BF27">
            <v>45.010000000000005</v>
          </cell>
          <cell r="BH27">
            <v>0.57264126631168399</v>
          </cell>
          <cell r="BM27">
            <v>45.010000000000005</v>
          </cell>
          <cell r="BN27">
            <v>0.22981105681397801</v>
          </cell>
        </row>
        <row r="28">
          <cell r="A28">
            <v>47.040000000000006</v>
          </cell>
          <cell r="B28">
            <v>0.49415522680052398</v>
          </cell>
          <cell r="D28">
            <v>47.040000000000006</v>
          </cell>
          <cell r="E28">
            <v>0.47099999999999997</v>
          </cell>
          <cell r="F28">
            <v>47.040000000000006</v>
          </cell>
          <cell r="G28">
            <v>116.32</v>
          </cell>
          <cell r="X28">
            <v>47.040000000000006</v>
          </cell>
          <cell r="Y28">
            <v>0.49275420267440689</v>
          </cell>
          <cell r="Z28">
            <v>0.49415522680052398</v>
          </cell>
          <cell r="AA28">
            <v>0.29565252160464411</v>
          </cell>
          <cell r="AB28">
            <v>0.51249827698739459</v>
          </cell>
          <cell r="AF28">
            <v>45.010000000000005</v>
          </cell>
          <cell r="AG28">
            <v>0.59480216984678669</v>
          </cell>
          <cell r="AH28">
            <v>0.56229965127961701</v>
          </cell>
          <cell r="BF28">
            <v>47.040000000000006</v>
          </cell>
          <cell r="BH28">
            <v>0.54436654312617605</v>
          </cell>
          <cell r="BM28">
            <v>47.040000000000006</v>
          </cell>
          <cell r="BN28">
            <v>0.184667886494395</v>
          </cell>
        </row>
        <row r="29">
          <cell r="A29">
            <v>49.06</v>
          </cell>
          <cell r="B29">
            <v>0.42741750698074299</v>
          </cell>
          <cell r="D29">
            <v>49.06</v>
          </cell>
          <cell r="E29">
            <v>0.46500000000000002</v>
          </cell>
          <cell r="F29">
            <v>49.06</v>
          </cell>
          <cell r="G29">
            <v>119.68</v>
          </cell>
          <cell r="X29">
            <v>49.06</v>
          </cell>
          <cell r="Y29">
            <v>0.54011439258198735</v>
          </cell>
          <cell r="Z29">
            <v>0.42741750698074299</v>
          </cell>
          <cell r="AA29">
            <v>0.32406863554919241</v>
          </cell>
          <cell r="AB29">
            <v>0.44694140756615458</v>
          </cell>
          <cell r="AF29">
            <v>47.040000000000006</v>
          </cell>
          <cell r="AG29">
            <v>0.49275420267440689</v>
          </cell>
          <cell r="AH29">
            <v>0.49415522680052398</v>
          </cell>
          <cell r="BF29">
            <v>49.06</v>
          </cell>
          <cell r="BH29">
            <v>0.50606231498313603</v>
          </cell>
          <cell r="BM29">
            <v>49.06</v>
          </cell>
          <cell r="BN29">
            <v>0.12952831345676899</v>
          </cell>
        </row>
        <row r="30">
          <cell r="A30">
            <v>51</v>
          </cell>
          <cell r="B30">
            <v>0.354276329120633</v>
          </cell>
          <cell r="D30">
            <v>51</v>
          </cell>
          <cell r="E30">
            <v>0.41699999999999998</v>
          </cell>
          <cell r="F30">
            <v>51</v>
          </cell>
          <cell r="G30">
            <v>118.93</v>
          </cell>
          <cell r="X30">
            <v>51</v>
          </cell>
          <cell r="Y30">
            <v>0.37808324863853388</v>
          </cell>
          <cell r="Z30">
            <v>0.354276329120633</v>
          </cell>
          <cell r="AA30">
            <v>0.22684994918312032</v>
          </cell>
          <cell r="AB30">
            <v>0.3728853866222081</v>
          </cell>
          <cell r="AF30">
            <v>49.06</v>
          </cell>
          <cell r="AG30">
            <v>0.54011439258198735</v>
          </cell>
          <cell r="AH30">
            <v>0.42741750698074299</v>
          </cell>
          <cell r="BF30">
            <v>51</v>
          </cell>
          <cell r="BH30">
            <v>0.51871675125755601</v>
          </cell>
          <cell r="BM30">
            <v>51</v>
          </cell>
          <cell r="BN30">
            <v>0.13240999291003999</v>
          </cell>
        </row>
        <row r="31">
          <cell r="A31">
            <v>53.03</v>
          </cell>
          <cell r="B31">
            <v>0.300703817740469</v>
          </cell>
          <cell r="D31">
            <v>53.03</v>
          </cell>
          <cell r="E31">
            <v>0.41099999999999998</v>
          </cell>
          <cell r="F31">
            <v>53.03</v>
          </cell>
          <cell r="G31">
            <v>113.76</v>
          </cell>
          <cell r="X31">
            <v>53.03</v>
          </cell>
          <cell r="Y31">
            <v>0.29808162438144326</v>
          </cell>
          <cell r="Z31">
            <v>0.300703817740469</v>
          </cell>
          <cell r="AA31">
            <v>0.17884897462886595</v>
          </cell>
          <cell r="AB31">
            <v>0.31441070050533354</v>
          </cell>
          <cell r="AF31">
            <v>51</v>
          </cell>
          <cell r="AG31">
            <v>0.37808324863853388</v>
          </cell>
          <cell r="AH31">
            <v>0.354276329120633</v>
          </cell>
          <cell r="BF31">
            <v>53.03</v>
          </cell>
          <cell r="BH31">
            <v>0.46523352236327598</v>
          </cell>
          <cell r="BM31">
            <v>53.03</v>
          </cell>
          <cell r="BN31">
            <v>5.2920212449210802E-2</v>
          </cell>
        </row>
        <row r="32">
          <cell r="A32">
            <v>55.05</v>
          </cell>
          <cell r="B32">
            <v>0.24217730377211799</v>
          </cell>
          <cell r="D32">
            <v>55.05</v>
          </cell>
          <cell r="E32">
            <v>0.37799999999999995</v>
          </cell>
          <cell r="F32">
            <v>55.05</v>
          </cell>
          <cell r="G32">
            <v>116.35</v>
          </cell>
          <cell r="X32">
            <v>55.05</v>
          </cell>
          <cell r="Y32">
            <v>0.25499524992930755</v>
          </cell>
          <cell r="Z32">
            <v>0.24217730377211799</v>
          </cell>
          <cell r="AA32">
            <v>0.15299714995758454</v>
          </cell>
          <cell r="AB32">
            <v>0.25253594097410875</v>
          </cell>
          <cell r="AF32">
            <v>53.03</v>
          </cell>
          <cell r="AG32">
            <v>0.29808162438144326</v>
          </cell>
          <cell r="AH32">
            <v>0.300703817740469</v>
          </cell>
          <cell r="BF32">
            <v>55.05</v>
          </cell>
          <cell r="BH32">
            <v>0.44289020940170898</v>
          </cell>
          <cell r="BM32">
            <v>55.05</v>
          </cell>
          <cell r="BN32">
            <v>8.2222637919313005E-3</v>
          </cell>
        </row>
        <row r="33">
          <cell r="A33">
            <v>56.989999999999995</v>
          </cell>
          <cell r="B33">
            <v>0.191102320852445</v>
          </cell>
          <cell r="D33">
            <v>56.989999999999995</v>
          </cell>
          <cell r="E33">
            <v>0.35699999999999998</v>
          </cell>
          <cell r="F33">
            <v>56.989999999999995</v>
          </cell>
          <cell r="G33">
            <v>115.59</v>
          </cell>
          <cell r="X33">
            <v>56.989999999999995</v>
          </cell>
          <cell r="Y33">
            <v>0.20881184186819443</v>
          </cell>
          <cell r="Z33">
            <v>0.191102320852445</v>
          </cell>
          <cell r="AA33">
            <v>0.12528710512091665</v>
          </cell>
          <cell r="AB33">
            <v>0.20268023300488983</v>
          </cell>
          <cell r="AF33">
            <v>55.05</v>
          </cell>
          <cell r="AG33">
            <v>0.25499524992930755</v>
          </cell>
          <cell r="AH33">
            <v>0.24217730377211799</v>
          </cell>
          <cell r="BF33">
            <v>56.989999999999995</v>
          </cell>
          <cell r="BH33">
            <v>0.39035273069033399</v>
          </cell>
          <cell r="BM33">
            <v>56.989999999999995</v>
          </cell>
          <cell r="BN33">
            <v>5.0000000000000001E-3</v>
          </cell>
        </row>
        <row r="34">
          <cell r="A34">
            <v>59.02000000000001</v>
          </cell>
          <cell r="B34">
            <v>0.14308384997411799</v>
          </cell>
          <cell r="D34">
            <v>59.02000000000001</v>
          </cell>
          <cell r="E34">
            <v>0.318</v>
          </cell>
          <cell r="F34">
            <v>59.02000000000001</v>
          </cell>
          <cell r="G34">
            <v>114.66</v>
          </cell>
          <cell r="X34">
            <v>59.02000000000001</v>
          </cell>
          <cell r="Y34">
            <v>0.14262802653406698</v>
          </cell>
          <cell r="Z34">
            <v>0.14308384997411799</v>
          </cell>
          <cell r="AA34">
            <v>8.5576815920440183E-2</v>
          </cell>
          <cell r="AB34">
            <v>0.15046695456811196</v>
          </cell>
          <cell r="AF34">
            <v>56.989999999999995</v>
          </cell>
          <cell r="AG34">
            <v>0.20881184186819443</v>
          </cell>
          <cell r="AH34">
            <v>0.191102320852445</v>
          </cell>
          <cell r="BF34">
            <v>59.02000000000001</v>
          </cell>
          <cell r="BH34">
            <v>0.35259867917409199</v>
          </cell>
          <cell r="BM34">
            <v>59.02000000000001</v>
          </cell>
          <cell r="BN34">
            <v>2E-3</v>
          </cell>
        </row>
        <row r="35">
          <cell r="A35">
            <v>61.040000000000006</v>
          </cell>
          <cell r="B35">
            <v>9.8341073773391394E-2</v>
          </cell>
          <cell r="D35">
            <v>61.040000000000006</v>
          </cell>
          <cell r="E35">
            <v>0.27900000000000003</v>
          </cell>
          <cell r="F35">
            <v>61.040000000000006</v>
          </cell>
          <cell r="G35">
            <v>117.15</v>
          </cell>
          <cell r="X35">
            <v>61.040000000000006</v>
          </cell>
          <cell r="Y35">
            <v>0.1056850518431228</v>
          </cell>
          <cell r="Z35">
            <v>9.8341073773391394E-2</v>
          </cell>
          <cell r="AA35">
            <v>6.3411031105873678E-2</v>
          </cell>
          <cell r="AB35">
            <v>0.10273549726723501</v>
          </cell>
          <cell r="AF35">
            <v>59.02000000000001</v>
          </cell>
          <cell r="AG35">
            <v>0.14262802653406698</v>
          </cell>
          <cell r="AH35">
            <v>0.14308384997411799</v>
          </cell>
          <cell r="BF35">
            <v>61.040000000000006</v>
          </cell>
          <cell r="BH35">
            <v>0.292304249447074</v>
          </cell>
          <cell r="BM35">
            <v>61.040000000000006</v>
          </cell>
          <cell r="BN35">
            <v>0</v>
          </cell>
        </row>
        <row r="36">
          <cell r="A36">
            <v>63.070000000000007</v>
          </cell>
          <cell r="B36">
            <v>6.3258958876236698E-2</v>
          </cell>
          <cell r="D36">
            <v>63.070000000000007</v>
          </cell>
          <cell r="E36">
            <v>0.24900000000000003</v>
          </cell>
          <cell r="F36">
            <v>63.070000000000007</v>
          </cell>
          <cell r="G36">
            <v>111.71</v>
          </cell>
          <cell r="X36">
            <v>63.070000000000007</v>
          </cell>
          <cell r="Y36">
            <v>6.167076964952526E-2</v>
          </cell>
          <cell r="Z36">
            <v>6.3258958876236698E-2</v>
          </cell>
          <cell r="AA36">
            <v>3.7002461789715155E-2</v>
          </cell>
          <cell r="AB36">
            <v>6.5093424822480594E-2</v>
          </cell>
          <cell r="AF36">
            <v>61.040000000000006</v>
          </cell>
          <cell r="AG36">
            <v>0.1056850518431228</v>
          </cell>
          <cell r="AH36">
            <v>9.8341073773391394E-2</v>
          </cell>
          <cell r="BM36">
            <v>63.070000000000007</v>
          </cell>
        </row>
        <row r="37">
          <cell r="A37">
            <v>65</v>
          </cell>
          <cell r="B37">
            <v>3.2479575560623801E-2</v>
          </cell>
          <cell r="D37">
            <v>65</v>
          </cell>
          <cell r="E37">
            <v>0.21299999999999999</v>
          </cell>
          <cell r="F37">
            <v>65</v>
          </cell>
          <cell r="G37">
            <v>111.02</v>
          </cell>
          <cell r="X37">
            <v>65</v>
          </cell>
          <cell r="Y37">
            <v>3.7698118717719761E-2</v>
          </cell>
          <cell r="Z37">
            <v>3.2479575560623801E-2</v>
          </cell>
          <cell r="AA37">
            <v>2.2618871230631856E-2</v>
          </cell>
          <cell r="AB37">
            <v>3.4257832657108196E-2</v>
          </cell>
          <cell r="AF37">
            <v>63.070000000000007</v>
          </cell>
          <cell r="AG37">
            <v>6.167076964952526E-2</v>
          </cell>
          <cell r="AH37">
            <v>6.3258958876236698E-2</v>
          </cell>
          <cell r="BM37">
            <v>65</v>
          </cell>
        </row>
        <row r="38">
          <cell r="A38">
            <v>66.06</v>
          </cell>
          <cell r="B38">
            <v>1.7324249856367799E-2</v>
          </cell>
          <cell r="D38">
            <v>66.06</v>
          </cell>
          <cell r="E38">
            <v>0.17400000000000002</v>
          </cell>
          <cell r="F38">
            <v>66.06</v>
          </cell>
          <cell r="G38">
            <v>109.49</v>
          </cell>
          <cell r="X38">
            <v>66.06</v>
          </cell>
          <cell r="Y38">
            <v>1.9516555298785716E-2</v>
          </cell>
          <cell r="Z38">
            <v>1.7324249856367799E-2</v>
          </cell>
          <cell r="AA38">
            <v>1.170993317927143E-2</v>
          </cell>
          <cell r="AB38">
            <v>1.2214964418134399E-2</v>
          </cell>
          <cell r="AF38">
            <v>65</v>
          </cell>
          <cell r="AG38">
            <v>3.7698118717719761E-2</v>
          </cell>
          <cell r="AH38">
            <v>3.2479575560623801E-2</v>
          </cell>
          <cell r="BM38">
            <v>66.06</v>
          </cell>
        </row>
        <row r="39">
          <cell r="A39">
            <v>67.03</v>
          </cell>
          <cell r="B39">
            <v>5.1457025719090204E-3</v>
          </cell>
          <cell r="D39">
            <v>67.03</v>
          </cell>
          <cell r="E39">
            <v>0.15</v>
          </cell>
          <cell r="F39">
            <v>67.03</v>
          </cell>
          <cell r="G39">
            <v>97.47</v>
          </cell>
          <cell r="X39">
            <v>67.03</v>
          </cell>
          <cell r="Y39">
            <v>8.657835641694556E-3</v>
          </cell>
          <cell r="Z39">
            <v>5.1457025719090204E-3</v>
          </cell>
          <cell r="AA39">
            <v>5.1947013850167333E-3</v>
          </cell>
          <cell r="AB39">
            <v>1.4264061908299194E-2</v>
          </cell>
          <cell r="AF39">
            <v>66.06</v>
          </cell>
          <cell r="AG39">
            <v>1.9516555298785716E-2</v>
          </cell>
          <cell r="AH39">
            <v>1.7324249856367799E-2</v>
          </cell>
          <cell r="BM39">
            <v>67.03</v>
          </cell>
        </row>
        <row r="40">
          <cell r="A40">
            <v>68</v>
          </cell>
          <cell r="B40">
            <v>7.5441577664774604E-4</v>
          </cell>
          <cell r="D40">
            <v>68</v>
          </cell>
          <cell r="E40">
            <v>9.2999999999999999E-2</v>
          </cell>
          <cell r="F40">
            <v>68</v>
          </cell>
          <cell r="G40">
            <v>90.88</v>
          </cell>
          <cell r="X40">
            <v>68</v>
          </cell>
          <cell r="Y40">
            <v>1.7240580682670711E-3</v>
          </cell>
          <cell r="Z40">
            <v>7.5441577664774604E-4</v>
          </cell>
          <cell r="AA40">
            <v>1.0344348409602427E-3</v>
          </cell>
          <cell r="AB40">
            <v>4.4269972034381997E-3</v>
          </cell>
          <cell r="AF40">
            <v>67.03</v>
          </cell>
          <cell r="AG40">
            <v>8.657835641694556E-3</v>
          </cell>
          <cell r="AH40">
            <v>5.1457025719090204E-3</v>
          </cell>
          <cell r="BM40">
            <v>68</v>
          </cell>
        </row>
        <row r="41">
          <cell r="A41">
            <v>68.44</v>
          </cell>
          <cell r="B41">
            <v>0</v>
          </cell>
          <cell r="D41">
            <v>68.44</v>
          </cell>
          <cell r="E41">
            <v>0</v>
          </cell>
          <cell r="F41">
            <v>68.44</v>
          </cell>
          <cell r="G41">
            <v>0</v>
          </cell>
          <cell r="X41">
            <v>68.44</v>
          </cell>
          <cell r="Y41">
            <v>0</v>
          </cell>
          <cell r="Z41">
            <v>0</v>
          </cell>
          <cell r="AA41">
            <v>0</v>
          </cell>
          <cell r="AF41">
            <v>68</v>
          </cell>
          <cell r="AG41">
            <v>1.7240580682670711E-3</v>
          </cell>
          <cell r="AH41">
            <v>7.5441577664774604E-4</v>
          </cell>
          <cell r="BM41">
            <v>68.44</v>
          </cell>
        </row>
        <row r="42">
          <cell r="AF42">
            <v>68.44</v>
          </cell>
          <cell r="AG42">
            <v>0</v>
          </cell>
          <cell r="AH42">
            <v>0</v>
          </cell>
        </row>
      </sheetData>
      <sheetData sheetId="1">
        <row r="2">
          <cell r="A2">
            <v>0</v>
          </cell>
          <cell r="B2">
            <v>4.0220049378572904</v>
          </cell>
          <cell r="D2">
            <v>0</v>
          </cell>
          <cell r="E2">
            <v>0.56999999999999995</v>
          </cell>
          <cell r="F2">
            <v>0</v>
          </cell>
          <cell r="G2">
            <v>152.76</v>
          </cell>
          <cell r="W2">
            <v>0</v>
          </cell>
          <cell r="X2">
            <v>8.0175511622986182</v>
          </cell>
          <cell r="Y2">
            <v>4.0220049378572904</v>
          </cell>
          <cell r="AE2">
            <v>0</v>
          </cell>
          <cell r="AG2">
            <v>0.75491249669276905</v>
          </cell>
        </row>
        <row r="3">
          <cell r="A3">
            <v>1.4100000000000001</v>
          </cell>
          <cell r="B3">
            <v>3.9477233995630501</v>
          </cell>
          <cell r="D3">
            <v>1.4100000000000001</v>
          </cell>
          <cell r="E3">
            <v>0.56999999999999995</v>
          </cell>
          <cell r="F3">
            <v>1.4100000000000001</v>
          </cell>
          <cell r="G3">
            <v>150.57</v>
          </cell>
          <cell r="W3">
            <v>1.4100000000000001</v>
          </cell>
          <cell r="X3">
            <v>6.4547945252713346</v>
          </cell>
          <cell r="Y3">
            <v>3.9477233995630501</v>
          </cell>
          <cell r="AE3">
            <v>1.4100000000000001</v>
          </cell>
          <cell r="AG3">
            <v>0.75320068600036805</v>
          </cell>
        </row>
        <row r="4">
          <cell r="A4">
            <v>2.38</v>
          </cell>
          <cell r="B4">
            <v>3.7972887882662101</v>
          </cell>
          <cell r="D4">
            <v>2.38</v>
          </cell>
          <cell r="E4">
            <v>0.56999999999999995</v>
          </cell>
          <cell r="F4">
            <v>2.38</v>
          </cell>
          <cell r="G4">
            <v>150.56</v>
          </cell>
          <cell r="W4">
            <v>2.38</v>
          </cell>
          <cell r="X4">
            <v>6.4608883789593907</v>
          </cell>
          <cell r="Y4">
            <v>3.7972887882662101</v>
          </cell>
          <cell r="AE4">
            <v>2.38</v>
          </cell>
          <cell r="AG4">
            <v>0.75171650316071803</v>
          </cell>
        </row>
        <row r="5">
          <cell r="A5">
            <v>3.4300000000000006</v>
          </cell>
          <cell r="B5">
            <v>3.6536861608140101</v>
          </cell>
          <cell r="D5">
            <v>3.4300000000000006</v>
          </cell>
          <cell r="E5">
            <v>0.56999999999999995</v>
          </cell>
          <cell r="F5">
            <v>3.4300000000000006</v>
          </cell>
          <cell r="G5">
            <v>150.51</v>
          </cell>
          <cell r="W5">
            <v>3.4300000000000006</v>
          </cell>
          <cell r="X5">
            <v>6.4244463552242221</v>
          </cell>
          <cell r="Y5">
            <v>3.6536861608140101</v>
          </cell>
          <cell r="AE5">
            <v>3.4300000000000006</v>
          </cell>
          <cell r="AG5">
            <v>0.75007176089841099</v>
          </cell>
        </row>
        <row r="6">
          <cell r="A6">
            <v>4.3999999999999995</v>
          </cell>
          <cell r="B6">
            <v>3.5357575898543101</v>
          </cell>
          <cell r="D6">
            <v>4.3999999999999995</v>
          </cell>
          <cell r="E6">
            <v>0.56999999999999995</v>
          </cell>
          <cell r="F6">
            <v>4.3999999999999995</v>
          </cell>
          <cell r="G6">
            <v>150.38999999999999</v>
          </cell>
          <cell r="W6">
            <v>4.3999999999999995</v>
          </cell>
          <cell r="X6">
            <v>6.3524259664221949</v>
          </cell>
          <cell r="Y6">
            <v>3.5357575898543101</v>
          </cell>
          <cell r="AE6">
            <v>4.3999999999999995</v>
          </cell>
          <cell r="AG6">
            <v>0.74819848611928097</v>
          </cell>
        </row>
        <row r="7">
          <cell r="A7">
            <v>6.4300000000000006</v>
          </cell>
          <cell r="B7">
            <v>3.3088331582383499</v>
          </cell>
          <cell r="D7">
            <v>6.4300000000000006</v>
          </cell>
          <cell r="E7">
            <v>0.56999999999999995</v>
          </cell>
          <cell r="F7">
            <v>6.4300000000000006</v>
          </cell>
          <cell r="G7">
            <v>148.88999999999999</v>
          </cell>
          <cell r="W7">
            <v>6.4300000000000006</v>
          </cell>
          <cell r="X7">
            <v>5.5408811821066459</v>
          </cell>
          <cell r="Y7">
            <v>3.3088331582383499</v>
          </cell>
          <cell r="AE7">
            <v>6.4300000000000006</v>
          </cell>
          <cell r="AG7">
            <v>0.74420200000000003</v>
          </cell>
        </row>
        <row r="8">
          <cell r="A8">
            <v>8.4499999999999993</v>
          </cell>
          <cell r="B8">
            <v>3.1016504320256799</v>
          </cell>
          <cell r="D8">
            <v>8.4499999999999993</v>
          </cell>
          <cell r="E8">
            <v>0.56999999999999995</v>
          </cell>
          <cell r="F8">
            <v>8.4499999999999993</v>
          </cell>
          <cell r="G8">
            <v>148.72999999999999</v>
          </cell>
          <cell r="W8">
            <v>8.4499999999999993</v>
          </cell>
          <cell r="X8">
            <v>5.4631182209515439</v>
          </cell>
          <cell r="Y8">
            <v>3.1016504320256799</v>
          </cell>
          <cell r="AE8">
            <v>8.4499999999999993</v>
          </cell>
          <cell r="AG8">
            <v>0.74020628504286201</v>
          </cell>
        </row>
        <row r="9">
          <cell r="A9">
            <v>10.39</v>
          </cell>
          <cell r="B9">
            <v>2.85888072441006</v>
          </cell>
          <cell r="D9">
            <v>10.39</v>
          </cell>
          <cell r="E9">
            <v>0.56999999999999995</v>
          </cell>
          <cell r="F9">
            <v>10.39</v>
          </cell>
          <cell r="G9">
            <v>146.32</v>
          </cell>
          <cell r="W9">
            <v>10.39</v>
          </cell>
          <cell r="X9">
            <v>4.4579025491303499</v>
          </cell>
          <cell r="Y9">
            <v>2.85888072441006</v>
          </cell>
          <cell r="AE9">
            <v>10.39</v>
          </cell>
          <cell r="AG9">
            <v>0.72437200000000002</v>
          </cell>
        </row>
        <row r="10">
          <cell r="A10">
            <v>12.419999999999998</v>
          </cell>
          <cell r="B10">
            <v>2.6656138902015898</v>
          </cell>
          <cell r="D10">
            <v>12.419999999999998</v>
          </cell>
          <cell r="E10">
            <v>0.56999999999999995</v>
          </cell>
          <cell r="F10">
            <v>12.419999999999998</v>
          </cell>
          <cell r="G10">
            <v>140.97</v>
          </cell>
          <cell r="W10">
            <v>12.419999999999998</v>
          </cell>
          <cell r="X10">
            <v>2.9989728539192999</v>
          </cell>
          <cell r="Y10">
            <v>2.6656138902015898</v>
          </cell>
          <cell r="AE10">
            <v>12.419999999999998</v>
          </cell>
          <cell r="AG10">
            <v>0.72853802820664904</v>
          </cell>
        </row>
        <row r="11">
          <cell r="A11">
            <v>14.439999999999998</v>
          </cell>
          <cell r="B11">
            <v>2.4348975311199998</v>
          </cell>
          <cell r="D11">
            <v>14.439999999999998</v>
          </cell>
          <cell r="E11">
            <v>0.56999999999999995</v>
          </cell>
          <cell r="F11">
            <v>14.439999999999998</v>
          </cell>
          <cell r="G11">
            <v>141.21</v>
          </cell>
          <cell r="W11">
            <v>14.439999999999998</v>
          </cell>
          <cell r="X11">
            <v>3.0484828349714088</v>
          </cell>
          <cell r="Y11">
            <v>2.4348975311199998</v>
          </cell>
          <cell r="AE11">
            <v>14.439999999999998</v>
          </cell>
          <cell r="AG11">
            <v>0.72202926659597699</v>
          </cell>
        </row>
        <row r="12">
          <cell r="A12">
            <v>16.38</v>
          </cell>
          <cell r="B12">
            <v>2.2067765862428002</v>
          </cell>
          <cell r="D12">
            <v>16.38</v>
          </cell>
          <cell r="E12">
            <v>0.56699999999999995</v>
          </cell>
          <cell r="F12">
            <v>16.38</v>
          </cell>
          <cell r="G12">
            <v>141.63</v>
          </cell>
          <cell r="W12">
            <v>16.38</v>
          </cell>
          <cell r="X12">
            <v>3.0887291749751586</v>
          </cell>
          <cell r="Y12">
            <v>2.2067765862428002</v>
          </cell>
          <cell r="AE12">
            <v>16.38</v>
          </cell>
          <cell r="AG12">
            <v>0.71452700000000002</v>
          </cell>
        </row>
        <row r="13">
          <cell r="A13">
            <v>18.41</v>
          </cell>
          <cell r="B13">
            <v>2.01355911902129</v>
          </cell>
          <cell r="D13">
            <v>18.41</v>
          </cell>
          <cell r="E13">
            <v>0.56399999999999995</v>
          </cell>
          <cell r="F13">
            <v>18.41</v>
          </cell>
          <cell r="G13">
            <v>140.24</v>
          </cell>
          <cell r="W13">
            <v>18.41</v>
          </cell>
          <cell r="X13">
            <v>2.7661237319834795</v>
          </cell>
          <cell r="Y13">
            <v>2.01355911902129</v>
          </cell>
          <cell r="AE13">
            <v>18.41</v>
          </cell>
          <cell r="AG13">
            <v>0.70702450674490602</v>
          </cell>
        </row>
        <row r="14">
          <cell r="A14">
            <v>20.43</v>
          </cell>
          <cell r="B14">
            <v>1.85321226139799</v>
          </cell>
          <cell r="D14">
            <v>20.43</v>
          </cell>
          <cell r="E14">
            <v>0.56400000000000006</v>
          </cell>
          <cell r="F14">
            <v>20.43</v>
          </cell>
          <cell r="G14">
            <v>137.09</v>
          </cell>
          <cell r="W14">
            <v>20.43</v>
          </cell>
          <cell r="X14">
            <v>2.2646258811336177</v>
          </cell>
          <cell r="Y14">
            <v>1.85321226139799</v>
          </cell>
          <cell r="AE14">
            <v>20.43</v>
          </cell>
          <cell r="AG14">
            <v>0.69558663828012002</v>
          </cell>
        </row>
        <row r="15">
          <cell r="A15">
            <v>22.37</v>
          </cell>
          <cell r="B15">
            <v>1.6551763387449201</v>
          </cell>
          <cell r="D15">
            <v>22.37</v>
          </cell>
          <cell r="E15">
            <v>0.56100000000000005</v>
          </cell>
          <cell r="F15">
            <v>22.37</v>
          </cell>
          <cell r="G15">
            <v>134.19999999999999</v>
          </cell>
          <cell r="W15">
            <v>22.37</v>
          </cell>
          <cell r="X15">
            <v>1.8830408620794798</v>
          </cell>
          <cell r="Y15">
            <v>1.6551763387449201</v>
          </cell>
          <cell r="AE15">
            <v>22.37</v>
          </cell>
          <cell r="AG15">
            <v>0.68570298237685201</v>
          </cell>
        </row>
        <row r="16">
          <cell r="A16">
            <v>24.4</v>
          </cell>
          <cell r="B16">
            <v>1.4508083790189099</v>
          </cell>
          <cell r="D16">
            <v>24.4</v>
          </cell>
          <cell r="E16">
            <v>0.56100000000000005</v>
          </cell>
          <cell r="F16">
            <v>24.4</v>
          </cell>
          <cell r="G16">
            <v>134.16999999999999</v>
          </cell>
          <cell r="W16">
            <v>24.4</v>
          </cell>
          <cell r="X16">
            <v>1.8798779497635736</v>
          </cell>
          <cell r="Y16">
            <v>1.4508083790189099</v>
          </cell>
          <cell r="AE16">
            <v>24.4</v>
          </cell>
          <cell r="AG16">
            <v>0.67288711327848105</v>
          </cell>
        </row>
        <row r="17">
          <cell r="A17">
            <v>26.42</v>
          </cell>
          <cell r="B17">
            <v>1.2827828343485299</v>
          </cell>
          <cell r="D17">
            <v>26.42</v>
          </cell>
          <cell r="E17">
            <v>0.56100000000000005</v>
          </cell>
          <cell r="F17">
            <v>26.42</v>
          </cell>
          <cell r="G17">
            <v>129.1</v>
          </cell>
          <cell r="W17">
            <v>26.42</v>
          </cell>
          <cell r="X17">
            <v>1.4404415952686771</v>
          </cell>
          <cell r="Y17">
            <v>1.2827828343485299</v>
          </cell>
          <cell r="AE17">
            <v>26.42</v>
          </cell>
          <cell r="AG17">
            <v>0.64612371467987095</v>
          </cell>
        </row>
        <row r="18">
          <cell r="A18">
            <v>28.450000000000003</v>
          </cell>
          <cell r="B18">
            <v>1.1042952206550101</v>
          </cell>
          <cell r="D18">
            <v>28.450000000000003</v>
          </cell>
          <cell r="E18">
            <v>0.56100000000000005</v>
          </cell>
          <cell r="F18">
            <v>28.450000000000003</v>
          </cell>
          <cell r="G18">
            <v>123.2</v>
          </cell>
          <cell r="W18">
            <v>28.450000000000003</v>
          </cell>
          <cell r="X18">
            <v>1.1988055702790767</v>
          </cell>
          <cell r="Y18">
            <v>1.1042952206550101</v>
          </cell>
          <cell r="AE18">
            <v>28.450000000000003</v>
          </cell>
          <cell r="AG18">
            <v>0.63458938841314705</v>
          </cell>
        </row>
        <row r="19">
          <cell r="A19">
            <v>30.39</v>
          </cell>
          <cell r="B19">
            <v>0.95244440452267198</v>
          </cell>
          <cell r="D19">
            <v>30.39</v>
          </cell>
          <cell r="E19">
            <v>0.55800000000000005</v>
          </cell>
          <cell r="F19">
            <v>30.39</v>
          </cell>
          <cell r="G19">
            <v>122.02</v>
          </cell>
          <cell r="W19">
            <v>30.39</v>
          </cell>
          <cell r="X19">
            <v>1.1194248188848703</v>
          </cell>
          <cell r="Y19">
            <v>0.95244440452267198</v>
          </cell>
          <cell r="AE19">
            <v>30.39</v>
          </cell>
          <cell r="AG19">
            <v>0.61345083101846698</v>
          </cell>
        </row>
        <row r="20">
          <cell r="A20">
            <v>32.409999999999997</v>
          </cell>
          <cell r="B20">
            <v>0.80380854979875604</v>
          </cell>
          <cell r="D20">
            <v>32.409999999999997</v>
          </cell>
          <cell r="E20">
            <v>0.53700000000000003</v>
          </cell>
          <cell r="F20">
            <v>32.409999999999997</v>
          </cell>
          <cell r="G20">
            <v>122</v>
          </cell>
          <cell r="W20">
            <v>32.409999999999997</v>
          </cell>
          <cell r="X20">
            <v>0.91488862914390201</v>
          </cell>
          <cell r="Y20">
            <v>0.80380854979875604</v>
          </cell>
          <cell r="AE20">
            <v>32.409999999999997</v>
          </cell>
          <cell r="AG20">
            <v>0.60163091084055498</v>
          </cell>
        </row>
        <row r="21">
          <cell r="A21">
            <v>34.44</v>
          </cell>
          <cell r="B21">
            <v>0.66140820357190999</v>
          </cell>
          <cell r="D21">
            <v>34.44</v>
          </cell>
          <cell r="E21">
            <v>0.49800000000000005</v>
          </cell>
          <cell r="F21">
            <v>34.44</v>
          </cell>
          <cell r="G21">
            <v>121.31</v>
          </cell>
          <cell r="W21">
            <v>34.44</v>
          </cell>
          <cell r="X21">
            <v>0.70898676495748625</v>
          </cell>
          <cell r="Y21">
            <v>0.66140820357190999</v>
          </cell>
          <cell r="AE21">
            <v>34.44</v>
          </cell>
          <cell r="AG21">
            <v>0.60360850346276596</v>
          </cell>
        </row>
        <row r="22">
          <cell r="A22">
            <v>36.369999999999997</v>
          </cell>
          <cell r="B22">
            <v>0.55314453506586103</v>
          </cell>
          <cell r="D22">
            <v>36.369999999999997</v>
          </cell>
          <cell r="E22">
            <v>0.47699999999999998</v>
          </cell>
          <cell r="F22">
            <v>36.369999999999997</v>
          </cell>
          <cell r="G22">
            <v>120.72</v>
          </cell>
          <cell r="W22">
            <v>36.369999999999997</v>
          </cell>
          <cell r="X22">
            <v>0.60808113734479152</v>
          </cell>
          <cell r="Y22">
            <v>0.55314453506586103</v>
          </cell>
          <cell r="AE22">
            <v>36.369999999999997</v>
          </cell>
          <cell r="AG22">
            <v>0.58626899174137603</v>
          </cell>
        </row>
        <row r="23">
          <cell r="A23">
            <v>38.4</v>
          </cell>
          <cell r="B23">
            <v>0.46443647029750401</v>
          </cell>
          <cell r="D23">
            <v>38.4</v>
          </cell>
          <cell r="E23">
            <v>0.441</v>
          </cell>
          <cell r="F23">
            <v>38.4</v>
          </cell>
          <cell r="G23">
            <v>118.85</v>
          </cell>
          <cell r="W23">
            <v>38.4</v>
          </cell>
          <cell r="X23">
            <v>0.44578482494042626</v>
          </cell>
          <cell r="Y23">
            <v>0.46443647029750401</v>
          </cell>
          <cell r="AE23">
            <v>38.4</v>
          </cell>
          <cell r="AG23">
            <v>0.57536106329807202</v>
          </cell>
        </row>
        <row r="24">
          <cell r="A24">
            <v>40.43</v>
          </cell>
          <cell r="B24">
            <v>0.37706080523901703</v>
          </cell>
          <cell r="D24">
            <v>40.43</v>
          </cell>
          <cell r="E24">
            <v>0.42300000000000004</v>
          </cell>
          <cell r="F24">
            <v>40.43</v>
          </cell>
          <cell r="G24">
            <v>117.33</v>
          </cell>
          <cell r="W24">
            <v>40.43</v>
          </cell>
          <cell r="X24">
            <v>0.37085748506248667</v>
          </cell>
          <cell r="Y24">
            <v>0.37706080523901703</v>
          </cell>
          <cell r="AE24">
            <v>40.43</v>
          </cell>
          <cell r="AG24">
            <v>0.54240404066464099</v>
          </cell>
        </row>
        <row r="25">
          <cell r="A25">
            <v>42.45</v>
          </cell>
          <cell r="B25">
            <v>0.288407705775727</v>
          </cell>
          <cell r="D25">
            <v>42.45</v>
          </cell>
          <cell r="E25">
            <v>0.39300000000000002</v>
          </cell>
          <cell r="F25">
            <v>42.45</v>
          </cell>
          <cell r="G25">
            <v>119.51</v>
          </cell>
          <cell r="W25">
            <v>42.45</v>
          </cell>
          <cell r="X25">
            <v>0.32385662765497958</v>
          </cell>
          <cell r="Y25">
            <v>0.288407705775727</v>
          </cell>
          <cell r="AE25">
            <v>42.45</v>
          </cell>
          <cell r="AG25">
            <v>0.51029542238599002</v>
          </cell>
        </row>
        <row r="26">
          <cell r="A26">
            <v>44.39</v>
          </cell>
          <cell r="B26">
            <v>0.22238419562981401</v>
          </cell>
          <cell r="D26">
            <v>44.39</v>
          </cell>
          <cell r="E26">
            <v>0.35399999999999998</v>
          </cell>
          <cell r="F26">
            <v>44.39</v>
          </cell>
          <cell r="G26">
            <v>116.45</v>
          </cell>
          <cell r="W26">
            <v>44.39</v>
          </cell>
          <cell r="X26">
            <v>0.21023194649982188</v>
          </cell>
          <cell r="Y26">
            <v>0.22238419562981401</v>
          </cell>
          <cell r="AE26">
            <v>44.39</v>
          </cell>
          <cell r="AG26">
            <v>0.48199305910934898</v>
          </cell>
        </row>
        <row r="27">
          <cell r="A27">
            <v>46.42</v>
          </cell>
          <cell r="B27">
            <v>0.15719381700607701</v>
          </cell>
          <cell r="D27">
            <v>46.42</v>
          </cell>
          <cell r="E27">
            <v>0.33300000000000002</v>
          </cell>
          <cell r="F27">
            <v>46.42</v>
          </cell>
          <cell r="G27">
            <v>117.22</v>
          </cell>
          <cell r="W27">
            <v>46.42</v>
          </cell>
          <cell r="X27">
            <v>0.18017447691597993</v>
          </cell>
          <cell r="Y27">
            <v>0.15719381700607701</v>
          </cell>
          <cell r="AE27">
            <v>46.42</v>
          </cell>
          <cell r="AG27">
            <v>0.38680890077781399</v>
          </cell>
        </row>
        <row r="28">
          <cell r="A28">
            <v>48.44</v>
          </cell>
          <cell r="B28">
            <v>0.104449856706</v>
          </cell>
          <cell r="D28">
            <v>48.44</v>
          </cell>
          <cell r="E28">
            <v>0.29399999999999998</v>
          </cell>
          <cell r="F28">
            <v>48.44</v>
          </cell>
          <cell r="G28">
            <v>116.04</v>
          </cell>
          <cell r="W28">
            <v>48.44</v>
          </cell>
          <cell r="X28">
            <v>0.11859273259748691</v>
          </cell>
          <cell r="Y28">
            <v>0.104449856706</v>
          </cell>
          <cell r="AE28">
            <v>48.44</v>
          </cell>
          <cell r="AG28">
            <v>0.27435070133831702</v>
          </cell>
        </row>
        <row r="29">
          <cell r="A29">
            <v>49.41</v>
          </cell>
          <cell r="B29">
            <v>8.0029653823856697E-2</v>
          </cell>
          <cell r="D29">
            <v>49.41</v>
          </cell>
          <cell r="E29">
            <v>0.26699999999999996</v>
          </cell>
          <cell r="F29">
            <v>49.41</v>
          </cell>
          <cell r="G29">
            <v>117.12</v>
          </cell>
          <cell r="W29">
            <v>49.41</v>
          </cell>
          <cell r="X29">
            <v>9.25205559576293E-2</v>
          </cell>
          <cell r="Y29">
            <v>8.0029653823856697E-2</v>
          </cell>
          <cell r="AE29">
            <v>49.41</v>
          </cell>
          <cell r="AG29">
            <v>0.212764565081138</v>
          </cell>
        </row>
        <row r="30">
          <cell r="A30">
            <v>50.38</v>
          </cell>
          <cell r="B30">
            <v>5.5895643749270502E-2</v>
          </cell>
          <cell r="D30">
            <v>50.38</v>
          </cell>
          <cell r="E30">
            <v>0.25800000000000001</v>
          </cell>
          <cell r="F30">
            <v>50.38</v>
          </cell>
          <cell r="G30">
            <v>114.68</v>
          </cell>
          <cell r="W30">
            <v>50.38</v>
          </cell>
          <cell r="X30">
            <v>7.622525102328373E-2</v>
          </cell>
          <cell r="Y30">
            <v>5.5895643749270502E-2</v>
          </cell>
          <cell r="AE30">
            <v>50.38</v>
          </cell>
          <cell r="AG30">
            <v>1.26255338562306E-2</v>
          </cell>
        </row>
        <row r="31">
          <cell r="A31">
            <v>51.44</v>
          </cell>
          <cell r="B31">
            <v>2.4105000608023001E-2</v>
          </cell>
          <cell r="D31">
            <v>51.44</v>
          </cell>
          <cell r="E31">
            <v>0.22500000000000001</v>
          </cell>
          <cell r="F31">
            <v>51.44</v>
          </cell>
          <cell r="G31">
            <v>109.5</v>
          </cell>
          <cell r="W31">
            <v>51.44</v>
          </cell>
          <cell r="X31">
            <v>4.2213148461910058E-2</v>
          </cell>
          <cell r="Y31">
            <v>2.4105000608023001E-2</v>
          </cell>
        </row>
        <row r="32">
          <cell r="A32">
            <v>52.41</v>
          </cell>
          <cell r="B32">
            <v>1.03718173493793E-2</v>
          </cell>
          <cell r="D32">
            <v>52.41</v>
          </cell>
          <cell r="E32">
            <v>0.17699999999999999</v>
          </cell>
          <cell r="F32">
            <v>52.41</v>
          </cell>
          <cell r="G32">
            <v>103.42</v>
          </cell>
          <cell r="W32">
            <v>52.41</v>
          </cell>
          <cell r="X32">
            <v>1.6934107369986646E-2</v>
          </cell>
          <cell r="Y32">
            <v>1.03718173493793E-2</v>
          </cell>
        </row>
        <row r="33">
          <cell r="A33">
            <v>54.17</v>
          </cell>
          <cell r="B33">
            <v>1.5251175696116999E-4</v>
          </cell>
          <cell r="D33">
            <v>54.17</v>
          </cell>
          <cell r="E33">
            <v>6.3E-2</v>
          </cell>
          <cell r="F33">
            <v>54.17</v>
          </cell>
          <cell r="G33">
            <v>95.92</v>
          </cell>
          <cell r="W33">
            <v>54.17</v>
          </cell>
          <cell r="X33">
            <v>6.1420549252643244E-4</v>
          </cell>
          <cell r="Y33">
            <v>1.5251175696116999E-4</v>
          </cell>
        </row>
        <row r="34">
          <cell r="A34">
            <v>54.43</v>
          </cell>
          <cell r="B34">
            <v>0</v>
          </cell>
          <cell r="D34">
            <v>54.43</v>
          </cell>
          <cell r="E34">
            <v>0</v>
          </cell>
          <cell r="F34">
            <v>54.43</v>
          </cell>
          <cell r="G34">
            <v>30.67</v>
          </cell>
          <cell r="W34">
            <v>54.43</v>
          </cell>
          <cell r="X34">
            <v>0</v>
          </cell>
          <cell r="Y34">
            <v>0</v>
          </cell>
        </row>
      </sheetData>
      <sheetData sheetId="2">
        <row r="2">
          <cell r="A2">
            <v>5.55</v>
          </cell>
          <cell r="B2">
            <v>3.9413355489550201</v>
          </cell>
          <cell r="D2">
            <v>0</v>
          </cell>
          <cell r="E2">
            <v>0.56999999999999995</v>
          </cell>
        </row>
        <row r="3">
          <cell r="A3">
            <v>6.08</v>
          </cell>
          <cell r="B3">
            <v>3.89947081720018</v>
          </cell>
          <cell r="D3">
            <v>0.53000000000000025</v>
          </cell>
          <cell r="E3">
            <v>0.56999999999999995</v>
          </cell>
        </row>
        <row r="4">
          <cell r="A4">
            <v>7.05</v>
          </cell>
          <cell r="B4">
            <v>3.7444976663772098</v>
          </cell>
          <cell r="D4">
            <v>1.5</v>
          </cell>
          <cell r="E4">
            <v>0.56699999999999995</v>
          </cell>
        </row>
        <row r="5">
          <cell r="A5">
            <v>8.02</v>
          </cell>
          <cell r="B5">
            <v>3.5574537868615699</v>
          </cell>
          <cell r="D5">
            <v>2.4699999999999998</v>
          </cell>
          <cell r="E5">
            <v>0.56400000000000006</v>
          </cell>
        </row>
        <row r="6">
          <cell r="A6">
            <v>9.07</v>
          </cell>
          <cell r="B6">
            <v>3.4086706794067898</v>
          </cell>
          <cell r="D6">
            <v>3.5200000000000005</v>
          </cell>
          <cell r="E6">
            <v>0.56699999999999995</v>
          </cell>
        </row>
        <row r="7">
          <cell r="A7">
            <v>10.039999999999999</v>
          </cell>
          <cell r="B7">
            <v>3.2807321460227401</v>
          </cell>
          <cell r="D7">
            <v>4.4899999999999993</v>
          </cell>
          <cell r="E7">
            <v>0.56699999999999995</v>
          </cell>
        </row>
        <row r="8">
          <cell r="A8">
            <v>11.01</v>
          </cell>
          <cell r="B8">
            <v>3.07203261489463</v>
          </cell>
          <cell r="D8">
            <v>5.46</v>
          </cell>
          <cell r="E8">
            <v>0.56699999999999995</v>
          </cell>
        </row>
        <row r="9">
          <cell r="A9">
            <v>12.07</v>
          </cell>
          <cell r="B9">
            <v>2.8841206567801199</v>
          </cell>
          <cell r="D9">
            <v>6.5200000000000005</v>
          </cell>
          <cell r="E9">
            <v>0.56400000000000006</v>
          </cell>
        </row>
        <row r="10">
          <cell r="A10">
            <v>14.09</v>
          </cell>
          <cell r="B10">
            <v>2.57493725321102</v>
          </cell>
          <cell r="D10">
            <v>8.5399999999999991</v>
          </cell>
          <cell r="E10">
            <v>0.56400000000000006</v>
          </cell>
        </row>
        <row r="11">
          <cell r="A11">
            <v>16.03</v>
          </cell>
          <cell r="B11">
            <v>2.2955090800356301</v>
          </cell>
          <cell r="D11">
            <v>10.48</v>
          </cell>
          <cell r="E11">
            <v>0.56100000000000005</v>
          </cell>
        </row>
        <row r="12">
          <cell r="A12">
            <v>18.059999999999999</v>
          </cell>
          <cell r="B12">
            <v>2.03236624459245</v>
          </cell>
          <cell r="D12">
            <v>12.509999999999998</v>
          </cell>
          <cell r="E12">
            <v>0.56400000000000006</v>
          </cell>
        </row>
        <row r="13">
          <cell r="A13">
            <v>20.079999999999998</v>
          </cell>
          <cell r="B13">
            <v>1.7091963762817799</v>
          </cell>
          <cell r="D13">
            <v>14.529999999999998</v>
          </cell>
          <cell r="E13">
            <v>0.55800000000000005</v>
          </cell>
        </row>
        <row r="14">
          <cell r="A14">
            <v>22.02</v>
          </cell>
          <cell r="B14">
            <v>1.4531461009443001</v>
          </cell>
          <cell r="D14">
            <v>16.47</v>
          </cell>
          <cell r="E14">
            <v>0.56100000000000005</v>
          </cell>
        </row>
        <row r="15">
          <cell r="A15">
            <v>24.05</v>
          </cell>
          <cell r="B15">
            <v>1.1593923406667801</v>
          </cell>
          <cell r="D15">
            <v>18.5</v>
          </cell>
          <cell r="E15">
            <v>0.56100000000000005</v>
          </cell>
        </row>
        <row r="16">
          <cell r="A16">
            <v>26.07</v>
          </cell>
          <cell r="B16">
            <v>0.921832970750321</v>
          </cell>
          <cell r="D16">
            <v>20.52</v>
          </cell>
          <cell r="E16">
            <v>0.55499999999999994</v>
          </cell>
        </row>
        <row r="17">
          <cell r="A17">
            <v>28.01</v>
          </cell>
          <cell r="B17">
            <v>0.68858159144150799</v>
          </cell>
          <cell r="D17">
            <v>22.46</v>
          </cell>
          <cell r="E17">
            <v>0.54600000000000004</v>
          </cell>
        </row>
        <row r="18">
          <cell r="A18">
            <v>30.04</v>
          </cell>
          <cell r="B18">
            <v>0.48125263037400701</v>
          </cell>
          <cell r="D18">
            <v>24.49</v>
          </cell>
          <cell r="E18">
            <v>0.48899999999999999</v>
          </cell>
        </row>
        <row r="19">
          <cell r="A19">
            <v>32.06</v>
          </cell>
          <cell r="B19">
            <v>0.31349020665472999</v>
          </cell>
          <cell r="D19">
            <v>26.51</v>
          </cell>
          <cell r="E19">
            <v>0.432</v>
          </cell>
        </row>
        <row r="20">
          <cell r="A20">
            <v>34.090000000000003</v>
          </cell>
          <cell r="B20">
            <v>0.18126285266140199</v>
          </cell>
          <cell r="D20">
            <v>28.540000000000003</v>
          </cell>
          <cell r="E20">
            <v>0.36300000000000004</v>
          </cell>
        </row>
        <row r="21">
          <cell r="A21">
            <v>36.03</v>
          </cell>
          <cell r="B21">
            <v>9.9740144362555794E-2</v>
          </cell>
          <cell r="D21">
            <v>30.48</v>
          </cell>
          <cell r="E21">
            <v>0.29699999999999999</v>
          </cell>
        </row>
        <row r="22">
          <cell r="A22">
            <v>37.08</v>
          </cell>
          <cell r="B22">
            <v>6.7291444374531495E-2</v>
          </cell>
          <cell r="D22">
            <v>31.529999999999998</v>
          </cell>
          <cell r="E22">
            <v>0.252</v>
          </cell>
        </row>
        <row r="23">
          <cell r="A23">
            <v>38.049999999999997</v>
          </cell>
          <cell r="B23">
            <v>4.0699433358220703E-2</v>
          </cell>
          <cell r="D23">
            <v>32.5</v>
          </cell>
          <cell r="E23">
            <v>0.216</v>
          </cell>
        </row>
        <row r="24">
          <cell r="A24">
            <v>39.020000000000003</v>
          </cell>
          <cell r="B24">
            <v>1.8669712308491401E-2</v>
          </cell>
          <cell r="D24">
            <v>33.470000000000006</v>
          </cell>
          <cell r="E24">
            <v>0.17699999999999999</v>
          </cell>
        </row>
        <row r="25">
          <cell r="A25">
            <v>40.08</v>
          </cell>
          <cell r="B25">
            <v>1.29219360708925E-3</v>
          </cell>
          <cell r="D25">
            <v>34.53</v>
          </cell>
          <cell r="E25">
            <v>0.111</v>
          </cell>
        </row>
        <row r="26">
          <cell r="A26">
            <v>40.69</v>
          </cell>
          <cell r="B26">
            <v>0</v>
          </cell>
          <cell r="D26">
            <v>35.14</v>
          </cell>
          <cell r="E26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2CFC-D4B6-4D82-939B-62A8EAEF0028}">
  <dimension ref="A1:P61"/>
  <sheetViews>
    <sheetView workbookViewId="0">
      <selection activeCell="G35" sqref="G35"/>
    </sheetView>
  </sheetViews>
  <sheetFormatPr defaultRowHeight="14.25" x14ac:dyDescent="0.2"/>
  <cols>
    <col min="1" max="1" width="11.75" customWidth="1"/>
  </cols>
  <sheetData>
    <row r="1" spans="1:16" x14ac:dyDescent="0.2">
      <c r="A1" t="s">
        <v>38</v>
      </c>
    </row>
    <row r="2" spans="1:16" x14ac:dyDescent="0.2">
      <c r="A2">
        <v>20.260000000000002</v>
      </c>
      <c r="B2">
        <v>4.0616011632560998</v>
      </c>
      <c r="C2">
        <v>191</v>
      </c>
      <c r="D2">
        <v>296</v>
      </c>
      <c r="E2">
        <f t="shared" ref="E2:E31" si="0">A2-20.26</f>
        <v>0</v>
      </c>
      <c r="F2">
        <f>C2/52*0.312/2</f>
        <v>0.57299999999999995</v>
      </c>
      <c r="G2">
        <f>D2/52*0.312</f>
        <v>1.776</v>
      </c>
      <c r="H2">
        <v>153.66999999999999</v>
      </c>
      <c r="I2">
        <f>E2/500.3</f>
        <v>0</v>
      </c>
      <c r="J2">
        <v>0.52080822740160904</v>
      </c>
      <c r="K2">
        <v>31.305172454767298</v>
      </c>
      <c r="L2">
        <v>38.763236802323</v>
      </c>
      <c r="N2">
        <f>O2*500.3</f>
        <v>8.3383333333333329</v>
      </c>
      <c r="O2">
        <v>1.6666666666666666E-2</v>
      </c>
      <c r="P2">
        <v>32.353527900000003</v>
      </c>
    </row>
    <row r="3" spans="1:16" x14ac:dyDescent="0.2">
      <c r="A3">
        <v>40.520000000000003</v>
      </c>
      <c r="B3">
        <v>3.8177470783874199</v>
      </c>
      <c r="C3">
        <v>190</v>
      </c>
      <c r="D3">
        <v>289</v>
      </c>
      <c r="E3">
        <f t="shared" si="0"/>
        <v>20.260000000000002</v>
      </c>
      <c r="F3">
        <f t="shared" ref="F3:F31" si="1">C3/52*0.312/2</f>
        <v>0.56999999999999995</v>
      </c>
      <c r="G3">
        <f t="shared" ref="G3:G31" si="2">D3/52*0.312</f>
        <v>1.734</v>
      </c>
      <c r="H3">
        <v>151.74</v>
      </c>
      <c r="I3">
        <f t="shared" ref="I3:I27" si="3">E3/500.3</f>
        <v>4.0495702578452933E-2</v>
      </c>
      <c r="J3">
        <v>0.51177624476816397</v>
      </c>
      <c r="K3">
        <v>31.430198201979401</v>
      </c>
      <c r="L3">
        <v>38.7941147446099</v>
      </c>
      <c r="N3">
        <f t="shared" ref="N3:N61" si="4">O3*500.3</f>
        <v>16.676666666666666</v>
      </c>
      <c r="O3">
        <v>3.3333333333333333E-2</v>
      </c>
      <c r="P3">
        <v>33.074143899999996</v>
      </c>
    </row>
    <row r="4" spans="1:16" x14ac:dyDescent="0.2">
      <c r="A4">
        <v>60.78</v>
      </c>
      <c r="B4">
        <v>3.5756693568192399</v>
      </c>
      <c r="C4">
        <v>189</v>
      </c>
      <c r="D4">
        <v>283</v>
      </c>
      <c r="E4">
        <f t="shared" si="0"/>
        <v>40.519999999999996</v>
      </c>
      <c r="F4">
        <f t="shared" si="1"/>
        <v>0.56699999999999995</v>
      </c>
      <c r="G4">
        <f t="shared" si="2"/>
        <v>1.698</v>
      </c>
      <c r="H4">
        <v>149.65</v>
      </c>
      <c r="I4">
        <f t="shared" si="3"/>
        <v>8.0991405156905852E-2</v>
      </c>
      <c r="J4">
        <v>0.50169886416790699</v>
      </c>
      <c r="K4">
        <v>31.5590518468616</v>
      </c>
      <c r="L4">
        <v>38.825220023981501</v>
      </c>
      <c r="N4">
        <f t="shared" si="4"/>
        <v>25.015000000000001</v>
      </c>
      <c r="O4">
        <v>0.05</v>
      </c>
      <c r="P4">
        <v>32.6778051</v>
      </c>
    </row>
    <row r="5" spans="1:16" x14ac:dyDescent="0.2">
      <c r="A5">
        <v>80.150000000000006</v>
      </c>
      <c r="B5">
        <v>3.3384329928930598</v>
      </c>
      <c r="C5">
        <v>191</v>
      </c>
      <c r="D5">
        <v>274</v>
      </c>
      <c r="E5">
        <f t="shared" si="0"/>
        <v>59.89</v>
      </c>
      <c r="F5">
        <f t="shared" si="1"/>
        <v>0.57299999999999995</v>
      </c>
      <c r="G5">
        <f t="shared" si="2"/>
        <v>1.6439999999999999</v>
      </c>
      <c r="H5">
        <v>148.88999999999999</v>
      </c>
      <c r="I5">
        <f t="shared" si="3"/>
        <v>0.11970817509494303</v>
      </c>
      <c r="J5">
        <v>0.49205725920909898</v>
      </c>
      <c r="K5">
        <v>31.879146271720099</v>
      </c>
      <c r="L5">
        <v>38.890412256076701</v>
      </c>
      <c r="N5">
        <f t="shared" si="4"/>
        <v>33.353333333333332</v>
      </c>
      <c r="O5">
        <v>6.6666666666666666E-2</v>
      </c>
      <c r="P5">
        <v>32.5246742</v>
      </c>
    </row>
    <row r="6" spans="1:16" x14ac:dyDescent="0.2">
      <c r="A6">
        <v>100.41</v>
      </c>
      <c r="B6">
        <v>3.11206669662793</v>
      </c>
      <c r="C6">
        <v>190</v>
      </c>
      <c r="D6">
        <v>268</v>
      </c>
      <c r="E6">
        <f t="shared" si="0"/>
        <v>80.149999999999991</v>
      </c>
      <c r="F6">
        <f t="shared" si="1"/>
        <v>0.56999999999999995</v>
      </c>
      <c r="G6">
        <f t="shared" si="2"/>
        <v>1.6080000000000001</v>
      </c>
      <c r="H6">
        <v>148.28</v>
      </c>
      <c r="I6">
        <f t="shared" si="3"/>
        <v>0.16020387767339594</v>
      </c>
      <c r="J6">
        <v>0.481343554069945</v>
      </c>
      <c r="K6">
        <v>32.025562807099298</v>
      </c>
      <c r="L6">
        <v>38.921171654994097</v>
      </c>
      <c r="N6">
        <f t="shared" si="4"/>
        <v>41.691666666666663</v>
      </c>
      <c r="O6">
        <v>8.3333333333333329E-2</v>
      </c>
      <c r="P6">
        <v>33.128190099999998</v>
      </c>
    </row>
    <row r="7" spans="1:16" x14ac:dyDescent="0.2">
      <c r="A7">
        <v>120.64</v>
      </c>
      <c r="B7">
        <v>2.8819010084730201</v>
      </c>
      <c r="C7">
        <v>190</v>
      </c>
      <c r="D7">
        <v>260</v>
      </c>
      <c r="E7">
        <f t="shared" si="0"/>
        <v>100.38</v>
      </c>
      <c r="F7">
        <f t="shared" si="1"/>
        <v>0.56999999999999995</v>
      </c>
      <c r="G7">
        <f t="shared" si="2"/>
        <v>1.56</v>
      </c>
      <c r="H7">
        <v>147.07</v>
      </c>
      <c r="I7">
        <f t="shared" si="3"/>
        <v>0.20063961623026183</v>
      </c>
      <c r="J7">
        <v>0.47127336363820399</v>
      </c>
      <c r="K7">
        <v>32.250225453188897</v>
      </c>
      <c r="L7">
        <v>38.9630866441235</v>
      </c>
      <c r="N7">
        <f t="shared" si="4"/>
        <v>50.03</v>
      </c>
      <c r="O7">
        <v>0.1</v>
      </c>
      <c r="P7">
        <v>34.632475999999997</v>
      </c>
    </row>
    <row r="8" spans="1:16" x14ac:dyDescent="0.2">
      <c r="A8">
        <v>140.05000000000001</v>
      </c>
      <c r="B8">
        <v>2.6763550269001399</v>
      </c>
      <c r="C8">
        <v>190</v>
      </c>
      <c r="D8">
        <v>253</v>
      </c>
      <c r="E8">
        <f t="shared" si="0"/>
        <v>119.79</v>
      </c>
      <c r="F8">
        <f t="shared" si="1"/>
        <v>0.56999999999999995</v>
      </c>
      <c r="G8">
        <f t="shared" si="2"/>
        <v>1.5179999999999998</v>
      </c>
      <c r="H8">
        <v>145.06</v>
      </c>
      <c r="I8">
        <f t="shared" si="3"/>
        <v>0.23943633819708177</v>
      </c>
      <c r="J8">
        <v>0.46055080453633002</v>
      </c>
      <c r="K8">
        <v>32.463435690153197</v>
      </c>
      <c r="L8">
        <v>39.002901570442503</v>
      </c>
      <c r="N8">
        <f t="shared" si="4"/>
        <v>58.368333333333332</v>
      </c>
      <c r="O8">
        <v>0.11666666666666667</v>
      </c>
      <c r="P8">
        <v>34.515375900000002</v>
      </c>
    </row>
    <row r="9" spans="1:16" x14ac:dyDescent="0.2">
      <c r="A9">
        <v>160.31</v>
      </c>
      <c r="B9">
        <v>2.4795928064398098</v>
      </c>
      <c r="C9">
        <v>189</v>
      </c>
      <c r="D9">
        <v>245</v>
      </c>
      <c r="E9">
        <f t="shared" si="0"/>
        <v>140.05000000000001</v>
      </c>
      <c r="F9">
        <f t="shared" si="1"/>
        <v>0.56699999999999995</v>
      </c>
      <c r="G9">
        <f t="shared" si="2"/>
        <v>1.47</v>
      </c>
      <c r="H9">
        <v>143.88999999999999</v>
      </c>
      <c r="I9">
        <f t="shared" si="3"/>
        <v>0.27993204077553469</v>
      </c>
      <c r="J9">
        <v>0.45055134154785098</v>
      </c>
      <c r="K9">
        <v>32.650330041939803</v>
      </c>
      <c r="L9">
        <v>39.033755475468801</v>
      </c>
      <c r="N9">
        <f t="shared" si="4"/>
        <v>66.706666666666663</v>
      </c>
      <c r="O9">
        <v>0.13333333333333333</v>
      </c>
      <c r="P9">
        <v>34.380260399999997</v>
      </c>
    </row>
    <row r="10" spans="1:16" x14ac:dyDescent="0.2">
      <c r="A10">
        <v>180.57</v>
      </c>
      <c r="B10">
        <v>2.2798049495107202</v>
      </c>
      <c r="C10">
        <v>191</v>
      </c>
      <c r="D10">
        <v>236</v>
      </c>
      <c r="E10">
        <f t="shared" si="0"/>
        <v>160.31</v>
      </c>
      <c r="F10">
        <f t="shared" si="1"/>
        <v>0.57299999999999995</v>
      </c>
      <c r="G10">
        <f t="shared" si="2"/>
        <v>1.4159999999999999</v>
      </c>
      <c r="H10">
        <v>142.72999999999999</v>
      </c>
      <c r="I10">
        <f t="shared" si="3"/>
        <v>0.3204277433539876</v>
      </c>
      <c r="J10">
        <v>0.438837857049311</v>
      </c>
      <c r="K10">
        <v>33.009102005813801</v>
      </c>
      <c r="L10">
        <v>39.093960900021301</v>
      </c>
      <c r="N10">
        <f t="shared" si="4"/>
        <v>75.045000000000002</v>
      </c>
      <c r="O10">
        <v>0.15</v>
      </c>
      <c r="P10">
        <v>34.064990899999998</v>
      </c>
    </row>
    <row r="11" spans="1:16" x14ac:dyDescent="0.2">
      <c r="A11">
        <v>200.83</v>
      </c>
      <c r="B11">
        <v>2.1013733189982902</v>
      </c>
      <c r="C11">
        <v>189</v>
      </c>
      <c r="D11">
        <v>229</v>
      </c>
      <c r="E11">
        <f t="shared" si="0"/>
        <v>180.57000000000002</v>
      </c>
      <c r="F11">
        <f t="shared" si="1"/>
        <v>0.56699999999999995</v>
      </c>
      <c r="G11">
        <f t="shared" si="2"/>
        <v>1.3740000000000001</v>
      </c>
      <c r="H11">
        <v>140.86000000000001</v>
      </c>
      <c r="I11">
        <f t="shared" si="3"/>
        <v>0.36092344593244058</v>
      </c>
      <c r="J11">
        <v>0.42419379287605402</v>
      </c>
      <c r="K11">
        <v>33.051343100027303</v>
      </c>
      <c r="L11">
        <v>39.1165328376864</v>
      </c>
      <c r="N11">
        <f t="shared" si="4"/>
        <v>83.383333333333326</v>
      </c>
      <c r="O11">
        <v>0.16666666666666666</v>
      </c>
      <c r="P11">
        <v>34.191098699999998</v>
      </c>
    </row>
    <row r="12" spans="1:16" x14ac:dyDescent="0.2">
      <c r="A12">
        <v>221.08</v>
      </c>
      <c r="B12">
        <v>1.92662351569534</v>
      </c>
      <c r="C12">
        <v>189</v>
      </c>
      <c r="D12">
        <v>221</v>
      </c>
      <c r="E12">
        <f t="shared" si="0"/>
        <v>200.82000000000002</v>
      </c>
      <c r="F12">
        <f t="shared" si="1"/>
        <v>0.56699999999999995</v>
      </c>
      <c r="G12">
        <f t="shared" si="2"/>
        <v>1.3260000000000001</v>
      </c>
      <c r="H12">
        <v>139.53</v>
      </c>
      <c r="I12">
        <f t="shared" si="3"/>
        <v>0.40139916050369784</v>
      </c>
      <c r="J12">
        <v>0.41201733835813698</v>
      </c>
      <c r="K12">
        <v>33.318796556796897</v>
      </c>
      <c r="L12">
        <v>39.156367611868198</v>
      </c>
      <c r="N12">
        <f t="shared" si="4"/>
        <v>91.721666666666664</v>
      </c>
      <c r="O12">
        <v>0.18333333333333332</v>
      </c>
      <c r="P12">
        <v>35.866530900000001</v>
      </c>
    </row>
    <row r="13" spans="1:16" x14ac:dyDescent="0.2">
      <c r="A13">
        <v>240.46</v>
      </c>
      <c r="B13">
        <v>1.7587260537574501</v>
      </c>
      <c r="C13">
        <v>189</v>
      </c>
      <c r="D13">
        <v>212</v>
      </c>
      <c r="E13">
        <f t="shared" si="0"/>
        <v>220.20000000000002</v>
      </c>
      <c r="F13">
        <f t="shared" si="1"/>
        <v>0.56699999999999995</v>
      </c>
      <c r="G13">
        <f t="shared" si="2"/>
        <v>1.272</v>
      </c>
      <c r="H13">
        <v>138.13</v>
      </c>
      <c r="I13">
        <f t="shared" si="3"/>
        <v>0.44013591844893069</v>
      </c>
      <c r="J13">
        <v>0.401135667001215</v>
      </c>
      <c r="K13">
        <v>33.587922234164601</v>
      </c>
      <c r="L13">
        <v>39.1940721918658</v>
      </c>
      <c r="N13">
        <f t="shared" si="4"/>
        <v>100.06</v>
      </c>
      <c r="O13">
        <v>0.2</v>
      </c>
      <c r="P13">
        <v>35.506222899999997</v>
      </c>
    </row>
    <row r="14" spans="1:16" x14ac:dyDescent="0.2">
      <c r="A14">
        <v>260.72000000000003</v>
      </c>
      <c r="B14">
        <v>1.6167203041342599</v>
      </c>
      <c r="C14">
        <v>189</v>
      </c>
      <c r="D14">
        <v>204</v>
      </c>
      <c r="E14">
        <f t="shared" si="0"/>
        <v>240.46000000000004</v>
      </c>
      <c r="F14">
        <f t="shared" si="1"/>
        <v>0.56699999999999995</v>
      </c>
      <c r="G14">
        <f t="shared" si="2"/>
        <v>1.224</v>
      </c>
      <c r="H14">
        <v>136.58000000000001</v>
      </c>
      <c r="I14">
        <f t="shared" si="3"/>
        <v>0.4806316210273836</v>
      </c>
      <c r="J14">
        <v>0.38397080969706598</v>
      </c>
      <c r="K14">
        <v>33.781000018182098</v>
      </c>
      <c r="L14">
        <v>39.234173586449501</v>
      </c>
      <c r="N14">
        <f t="shared" si="4"/>
        <v>108.39833333333334</v>
      </c>
      <c r="O14">
        <v>0.21666666666666667</v>
      </c>
      <c r="P14">
        <v>35.551261400000001</v>
      </c>
    </row>
    <row r="15" spans="1:16" x14ac:dyDescent="0.2">
      <c r="A15">
        <v>280.98</v>
      </c>
      <c r="B15">
        <v>1.4556689066592801</v>
      </c>
      <c r="C15">
        <v>190</v>
      </c>
      <c r="D15">
        <v>194</v>
      </c>
      <c r="E15">
        <f t="shared" si="0"/>
        <v>260.72000000000003</v>
      </c>
      <c r="F15">
        <f t="shared" si="1"/>
        <v>0.56999999999999995</v>
      </c>
      <c r="G15">
        <f t="shared" si="2"/>
        <v>1.1639999999999999</v>
      </c>
      <c r="H15">
        <v>134.31</v>
      </c>
      <c r="I15">
        <f t="shared" si="3"/>
        <v>0.52112732360583658</v>
      </c>
      <c r="J15">
        <v>0.37103291919419201</v>
      </c>
      <c r="K15">
        <v>34.134640283259003</v>
      </c>
      <c r="L15">
        <v>39.280098943836798</v>
      </c>
      <c r="N15">
        <f t="shared" si="4"/>
        <v>116.73666666666666</v>
      </c>
      <c r="O15">
        <v>0.23333333333333334</v>
      </c>
      <c r="P15">
        <v>35.362099699999995</v>
      </c>
    </row>
    <row r="16" spans="1:16" x14ac:dyDescent="0.2">
      <c r="A16">
        <v>300.36</v>
      </c>
      <c r="B16">
        <v>1.32419020047849</v>
      </c>
      <c r="C16">
        <v>189</v>
      </c>
      <c r="D16">
        <v>186</v>
      </c>
      <c r="E16">
        <f t="shared" si="0"/>
        <v>280.10000000000002</v>
      </c>
      <c r="F16">
        <f t="shared" si="1"/>
        <v>0.56699999999999995</v>
      </c>
      <c r="G16">
        <f t="shared" si="2"/>
        <v>1.1160000000000001</v>
      </c>
      <c r="H16">
        <v>132.65</v>
      </c>
      <c r="I16">
        <f t="shared" si="3"/>
        <v>0.55986408155106937</v>
      </c>
      <c r="J16">
        <v>0.35387827444359299</v>
      </c>
      <c r="K16">
        <v>34.297136095147003</v>
      </c>
      <c r="L16">
        <v>39.309783405330101</v>
      </c>
      <c r="N16">
        <f t="shared" si="4"/>
        <v>125.075</v>
      </c>
      <c r="O16">
        <v>0.25</v>
      </c>
      <c r="P16">
        <v>35.100876399999997</v>
      </c>
    </row>
    <row r="17" spans="1:16" x14ac:dyDescent="0.2">
      <c r="A17">
        <v>320.62</v>
      </c>
      <c r="B17">
        <v>1.1913147987525801</v>
      </c>
      <c r="C17">
        <v>190</v>
      </c>
      <c r="D17">
        <v>177</v>
      </c>
      <c r="E17">
        <f t="shared" si="0"/>
        <v>300.36</v>
      </c>
      <c r="F17">
        <f t="shared" si="1"/>
        <v>0.56999999999999995</v>
      </c>
      <c r="G17">
        <f t="shared" si="2"/>
        <v>1.0620000000000001</v>
      </c>
      <c r="H17">
        <v>130.27000000000001</v>
      </c>
      <c r="I17">
        <f t="shared" si="3"/>
        <v>0.60035978412952229</v>
      </c>
      <c r="J17">
        <v>0.333723159956065</v>
      </c>
      <c r="K17">
        <v>34.584109148434798</v>
      </c>
      <c r="L17">
        <v>39.3549219662372</v>
      </c>
      <c r="N17">
        <f t="shared" si="4"/>
        <v>133.41333333333333</v>
      </c>
      <c r="O17">
        <v>0.26666666666666666</v>
      </c>
      <c r="P17">
        <v>35.046830199999995</v>
      </c>
    </row>
    <row r="18" spans="1:16" x14ac:dyDescent="0.2">
      <c r="A18">
        <v>340.88</v>
      </c>
      <c r="B18">
        <v>1.05649576276694</v>
      </c>
      <c r="C18">
        <v>189</v>
      </c>
      <c r="D18">
        <v>167</v>
      </c>
      <c r="E18">
        <f t="shared" si="0"/>
        <v>320.62</v>
      </c>
      <c r="F18">
        <f t="shared" si="1"/>
        <v>0.56699999999999995</v>
      </c>
      <c r="G18">
        <f t="shared" si="2"/>
        <v>1.002</v>
      </c>
      <c r="H18">
        <v>128.18</v>
      </c>
      <c r="I18">
        <f t="shared" si="3"/>
        <v>0.64085548670797521</v>
      </c>
      <c r="J18">
        <v>0.31956851631244398</v>
      </c>
      <c r="K18">
        <v>34.878648877116497</v>
      </c>
      <c r="L18">
        <v>39.384734169700003</v>
      </c>
      <c r="N18">
        <f t="shared" si="4"/>
        <v>141.75166666666667</v>
      </c>
      <c r="O18">
        <v>0.28333333333333333</v>
      </c>
      <c r="P18">
        <v>35.073853299999996</v>
      </c>
    </row>
    <row r="19" spans="1:16" x14ac:dyDescent="0.2">
      <c r="A19">
        <v>360.25</v>
      </c>
      <c r="B19">
        <v>0.92496582349314704</v>
      </c>
      <c r="C19">
        <v>191</v>
      </c>
      <c r="D19">
        <v>156</v>
      </c>
      <c r="E19">
        <f t="shared" si="0"/>
        <v>339.99</v>
      </c>
      <c r="F19">
        <f t="shared" si="1"/>
        <v>0.57299999999999995</v>
      </c>
      <c r="G19">
        <f t="shared" si="2"/>
        <v>0.93599999999999994</v>
      </c>
      <c r="H19">
        <v>125.82</v>
      </c>
      <c r="I19">
        <f t="shared" si="3"/>
        <v>0.6795722566460124</v>
      </c>
      <c r="J19">
        <v>0.294588170055328</v>
      </c>
      <c r="K19">
        <v>35.175666392563002</v>
      </c>
      <c r="L19">
        <v>39.433308971646298</v>
      </c>
      <c r="N19">
        <f t="shared" si="4"/>
        <v>150.09</v>
      </c>
      <c r="O19">
        <v>0.3</v>
      </c>
      <c r="P19">
        <v>36.109738799999995</v>
      </c>
    </row>
    <row r="20" spans="1:16" x14ac:dyDescent="0.2">
      <c r="A20">
        <v>380.52</v>
      </c>
      <c r="B20">
        <v>0.79438064281170395</v>
      </c>
      <c r="C20">
        <v>190</v>
      </c>
      <c r="D20">
        <v>144</v>
      </c>
      <c r="E20">
        <f t="shared" si="0"/>
        <v>360.26</v>
      </c>
      <c r="F20">
        <f t="shared" si="1"/>
        <v>0.56999999999999995</v>
      </c>
      <c r="G20">
        <f t="shared" si="2"/>
        <v>0.86399999999999999</v>
      </c>
      <c r="H20">
        <v>122.06</v>
      </c>
      <c r="I20">
        <f t="shared" si="3"/>
        <v>0.72008794723166092</v>
      </c>
      <c r="J20">
        <v>0.240423655644046</v>
      </c>
      <c r="K20">
        <v>35.837483947281399</v>
      </c>
      <c r="L20">
        <v>39.489318250324501</v>
      </c>
      <c r="N20">
        <f t="shared" si="4"/>
        <v>158.42833333333334</v>
      </c>
      <c r="O20">
        <v>0.31666666666666665</v>
      </c>
      <c r="P20">
        <v>36.100731099999997</v>
      </c>
    </row>
    <row r="21" spans="1:16" x14ac:dyDescent="0.2">
      <c r="A21">
        <v>400.77</v>
      </c>
      <c r="B21">
        <v>0.68752418790297698</v>
      </c>
      <c r="C21">
        <v>187</v>
      </c>
      <c r="D21">
        <v>135</v>
      </c>
      <c r="E21">
        <f t="shared" si="0"/>
        <v>380.51</v>
      </c>
      <c r="F21">
        <f t="shared" si="1"/>
        <v>0.56100000000000005</v>
      </c>
      <c r="G21">
        <f t="shared" si="2"/>
        <v>0.81</v>
      </c>
      <c r="H21">
        <v>117.43</v>
      </c>
      <c r="I21">
        <f t="shared" si="3"/>
        <v>0.76056366180291823</v>
      </c>
      <c r="J21">
        <v>0.23128451580343601</v>
      </c>
      <c r="K21">
        <v>35.791374461643102</v>
      </c>
      <c r="L21">
        <v>39.462923717759701</v>
      </c>
      <c r="N21">
        <f t="shared" si="4"/>
        <v>166.76666666666665</v>
      </c>
      <c r="O21">
        <v>0.33333333333333331</v>
      </c>
      <c r="P21">
        <v>36.361954399999995</v>
      </c>
    </row>
    <row r="22" spans="1:16" x14ac:dyDescent="0.2">
      <c r="A22">
        <v>420.15</v>
      </c>
      <c r="B22">
        <v>0.58243222107451098</v>
      </c>
      <c r="C22">
        <v>182</v>
      </c>
      <c r="D22">
        <v>126</v>
      </c>
      <c r="E22">
        <f t="shared" si="0"/>
        <v>399.89</v>
      </c>
      <c r="F22">
        <f t="shared" si="1"/>
        <v>0.54600000000000004</v>
      </c>
      <c r="G22">
        <f t="shared" si="2"/>
        <v>0.75599999999999989</v>
      </c>
      <c r="H22">
        <v>115.61</v>
      </c>
      <c r="I22">
        <f t="shared" si="3"/>
        <v>0.79930041974815103</v>
      </c>
      <c r="J22">
        <v>0.22426254878559199</v>
      </c>
      <c r="K22">
        <v>35.891816154715997</v>
      </c>
      <c r="L22">
        <v>39.447041907307003</v>
      </c>
      <c r="N22">
        <f t="shared" si="4"/>
        <v>175.10499999999999</v>
      </c>
      <c r="O22">
        <v>0.35</v>
      </c>
      <c r="P22">
        <v>35.740423100000001</v>
      </c>
    </row>
    <row r="23" spans="1:16" x14ac:dyDescent="0.2">
      <c r="A23">
        <v>440.41</v>
      </c>
      <c r="B23">
        <v>0.48344920682465597</v>
      </c>
      <c r="C23">
        <v>171</v>
      </c>
      <c r="D23">
        <v>119</v>
      </c>
      <c r="E23">
        <f t="shared" si="0"/>
        <v>420.15000000000003</v>
      </c>
      <c r="F23">
        <f t="shared" si="1"/>
        <v>0.51300000000000001</v>
      </c>
      <c r="G23">
        <f t="shared" si="2"/>
        <v>0.71399999999999997</v>
      </c>
      <c r="H23">
        <v>115.21</v>
      </c>
      <c r="I23">
        <f t="shared" si="3"/>
        <v>0.83979612232660406</v>
      </c>
      <c r="J23">
        <v>0.22144469035258499</v>
      </c>
      <c r="K23">
        <v>36.021022706450701</v>
      </c>
      <c r="L23">
        <v>39.4271434804241</v>
      </c>
      <c r="N23">
        <f t="shared" si="4"/>
        <v>183.44333333333333</v>
      </c>
      <c r="O23">
        <v>0.36666666666666664</v>
      </c>
      <c r="P23">
        <v>35.731415400000003</v>
      </c>
    </row>
    <row r="24" spans="1:16" x14ac:dyDescent="0.2">
      <c r="A24">
        <v>460.67</v>
      </c>
      <c r="B24">
        <v>0.38422767029416899</v>
      </c>
      <c r="C24">
        <v>162</v>
      </c>
      <c r="D24">
        <v>108</v>
      </c>
      <c r="E24">
        <f t="shared" si="0"/>
        <v>440.41</v>
      </c>
      <c r="F24">
        <f t="shared" si="1"/>
        <v>0.48599999999999999</v>
      </c>
      <c r="G24">
        <f t="shared" si="2"/>
        <v>0.64800000000000002</v>
      </c>
      <c r="H24">
        <v>115.8</v>
      </c>
      <c r="I24">
        <f t="shared" si="3"/>
        <v>0.88029182490505697</v>
      </c>
      <c r="J24">
        <v>0.24141940349874599</v>
      </c>
      <c r="K24">
        <v>35.846212026846302</v>
      </c>
      <c r="L24">
        <v>39.3271048601407</v>
      </c>
      <c r="N24">
        <f t="shared" si="4"/>
        <v>191.78166666666669</v>
      </c>
      <c r="O24">
        <v>0.38333333333333336</v>
      </c>
      <c r="P24">
        <v>35.542253699999996</v>
      </c>
    </row>
    <row r="25" spans="1:16" x14ac:dyDescent="0.2">
      <c r="A25">
        <v>480.04</v>
      </c>
      <c r="B25">
        <v>0.30256653085663499</v>
      </c>
      <c r="C25">
        <v>153</v>
      </c>
      <c r="D25">
        <v>98</v>
      </c>
      <c r="E25">
        <f t="shared" si="0"/>
        <v>459.78000000000003</v>
      </c>
      <c r="F25">
        <f t="shared" si="1"/>
        <v>0.45900000000000002</v>
      </c>
      <c r="G25">
        <f t="shared" si="2"/>
        <v>0.58799999999999997</v>
      </c>
      <c r="H25">
        <v>115.19</v>
      </c>
      <c r="I25">
        <f t="shared" si="3"/>
        <v>0.91900859484309416</v>
      </c>
      <c r="J25">
        <v>0.25036781458484503</v>
      </c>
      <c r="K25">
        <v>36.094872273733003</v>
      </c>
      <c r="L25">
        <v>39.294268122275803</v>
      </c>
      <c r="N25">
        <f t="shared" si="4"/>
        <v>200.12</v>
      </c>
      <c r="O25">
        <v>0.4</v>
      </c>
      <c r="P25">
        <v>36.289892799999997</v>
      </c>
    </row>
    <row r="26" spans="1:16" x14ac:dyDescent="0.2">
      <c r="A26">
        <v>501.18</v>
      </c>
      <c r="B26">
        <v>0.22045464198834999</v>
      </c>
      <c r="C26">
        <v>135</v>
      </c>
      <c r="D26">
        <v>89</v>
      </c>
      <c r="E26">
        <f t="shared" si="0"/>
        <v>480.92</v>
      </c>
      <c r="F26">
        <f t="shared" si="1"/>
        <v>0.40500000000000003</v>
      </c>
      <c r="G26">
        <f t="shared" si="2"/>
        <v>0.53399999999999992</v>
      </c>
      <c r="H26">
        <v>114.42</v>
      </c>
      <c r="I26">
        <f t="shared" si="3"/>
        <v>0.9612632420547671</v>
      </c>
      <c r="J26">
        <v>0.31017924852101902</v>
      </c>
      <c r="K26">
        <v>35.876183945807199</v>
      </c>
      <c r="L26">
        <v>39.0756885406891</v>
      </c>
      <c r="N26">
        <f t="shared" si="4"/>
        <v>208.45833333333334</v>
      </c>
      <c r="O26">
        <v>0.41666666666666669</v>
      </c>
      <c r="P26">
        <v>36.028669499999999</v>
      </c>
    </row>
    <row r="27" spans="1:16" x14ac:dyDescent="0.2">
      <c r="A27">
        <v>520.55999999999995</v>
      </c>
      <c r="B27">
        <v>0.15176175198060801</v>
      </c>
      <c r="C27">
        <v>126</v>
      </c>
      <c r="D27">
        <v>76</v>
      </c>
      <c r="E27">
        <f t="shared" si="0"/>
        <v>500.29999999999995</v>
      </c>
      <c r="F27">
        <f t="shared" si="1"/>
        <v>0.37799999999999995</v>
      </c>
      <c r="G27">
        <f t="shared" si="2"/>
        <v>0.45599999999999996</v>
      </c>
      <c r="H27">
        <v>113.76</v>
      </c>
      <c r="I27">
        <f t="shared" si="3"/>
        <v>0.99999999999999989</v>
      </c>
      <c r="J27">
        <v>0.41216530699513698</v>
      </c>
      <c r="K27">
        <v>35.949084106188899</v>
      </c>
      <c r="L27">
        <v>38.722535994493803</v>
      </c>
      <c r="N27">
        <f t="shared" si="4"/>
        <v>216.79666666666668</v>
      </c>
      <c r="O27">
        <v>0.43333333333333335</v>
      </c>
      <c r="P27">
        <v>36.325923599999996</v>
      </c>
    </row>
    <row r="28" spans="1:16" x14ac:dyDescent="0.2">
      <c r="A28">
        <v>540.82000000000005</v>
      </c>
      <c r="B28">
        <v>9.0716334155349396E-2</v>
      </c>
      <c r="C28">
        <v>105</v>
      </c>
      <c r="D28">
        <v>64</v>
      </c>
      <c r="E28">
        <f t="shared" si="0"/>
        <v>520.56000000000006</v>
      </c>
      <c r="F28">
        <f t="shared" si="1"/>
        <v>0.315</v>
      </c>
      <c r="G28">
        <f t="shared" si="2"/>
        <v>0.38400000000000001</v>
      </c>
      <c r="H28">
        <v>111.38</v>
      </c>
      <c r="J28">
        <v>0.62676578241247605</v>
      </c>
      <c r="K28">
        <v>30.181285530859601</v>
      </c>
      <c r="L28">
        <v>34.822693939744099</v>
      </c>
      <c r="N28">
        <f t="shared" si="4"/>
        <v>225.13500000000002</v>
      </c>
      <c r="O28">
        <v>0.45</v>
      </c>
      <c r="P28">
        <v>36.2448543</v>
      </c>
    </row>
    <row r="29" spans="1:16" x14ac:dyDescent="0.2">
      <c r="A29">
        <v>561.08000000000004</v>
      </c>
      <c r="B29">
        <v>3.8394453111467199E-2</v>
      </c>
      <c r="C29">
        <v>85</v>
      </c>
      <c r="D29">
        <v>45</v>
      </c>
      <c r="E29">
        <f t="shared" si="0"/>
        <v>540.82000000000005</v>
      </c>
      <c r="F29">
        <f t="shared" si="1"/>
        <v>0.255</v>
      </c>
      <c r="G29">
        <f t="shared" si="2"/>
        <v>0.27</v>
      </c>
      <c r="H29">
        <v>107.71</v>
      </c>
      <c r="J29">
        <v>0.71387301052623398</v>
      </c>
      <c r="K29">
        <v>16.2438854366771</v>
      </c>
      <c r="L29">
        <v>24.389183071336699</v>
      </c>
      <c r="N29">
        <f t="shared" si="4"/>
        <v>233.47333333333333</v>
      </c>
      <c r="O29">
        <v>0.46666666666666667</v>
      </c>
      <c r="P29">
        <v>36.452031399999996</v>
      </c>
    </row>
    <row r="30" spans="1:16" x14ac:dyDescent="0.2">
      <c r="A30">
        <v>580.46</v>
      </c>
      <c r="B30">
        <v>4.4888332471552401E-3</v>
      </c>
      <c r="C30">
        <v>40</v>
      </c>
      <c r="D30">
        <v>23</v>
      </c>
      <c r="E30">
        <f t="shared" si="0"/>
        <v>560.20000000000005</v>
      </c>
      <c r="F30">
        <f t="shared" si="1"/>
        <v>0.12000000000000001</v>
      </c>
      <c r="G30">
        <f t="shared" si="2"/>
        <v>0.13799999999999998</v>
      </c>
      <c r="H30">
        <v>100.01</v>
      </c>
      <c r="N30">
        <f t="shared" si="4"/>
        <v>241.81166666666667</v>
      </c>
      <c r="O30">
        <v>0.48333333333333334</v>
      </c>
      <c r="P30">
        <v>36.136761899999996</v>
      </c>
    </row>
    <row r="31" spans="1:16" x14ac:dyDescent="0.2">
      <c r="A31">
        <v>593.66999999999996</v>
      </c>
      <c r="B31">
        <v>9.0574001158585905E-4</v>
      </c>
      <c r="C31">
        <v>22</v>
      </c>
      <c r="D31">
        <v>14</v>
      </c>
      <c r="E31">
        <f t="shared" si="0"/>
        <v>573.41</v>
      </c>
      <c r="F31">
        <f t="shared" si="1"/>
        <v>6.6000000000000003E-2</v>
      </c>
      <c r="G31">
        <f t="shared" si="2"/>
        <v>8.3999999999999991E-2</v>
      </c>
      <c r="H31">
        <v>90.57</v>
      </c>
      <c r="N31">
        <f t="shared" si="4"/>
        <v>250.15</v>
      </c>
      <c r="O31">
        <v>0.5</v>
      </c>
      <c r="P31">
        <v>36.190808099999998</v>
      </c>
    </row>
    <row r="32" spans="1:16" x14ac:dyDescent="0.2">
      <c r="N32">
        <f t="shared" si="4"/>
        <v>258.48833333333334</v>
      </c>
      <c r="O32">
        <v>0.51666666666666672</v>
      </c>
      <c r="P32">
        <v>36.226838899999997</v>
      </c>
    </row>
    <row r="33" spans="14:16" x14ac:dyDescent="0.2">
      <c r="N33">
        <f t="shared" si="4"/>
        <v>266.82666666666665</v>
      </c>
      <c r="O33">
        <v>0.53333333333333333</v>
      </c>
      <c r="P33">
        <v>36.325923599999996</v>
      </c>
    </row>
    <row r="34" spans="14:16" x14ac:dyDescent="0.2">
      <c r="N34">
        <f t="shared" si="4"/>
        <v>275.16500000000002</v>
      </c>
      <c r="O34">
        <v>0.55000000000000004</v>
      </c>
      <c r="P34">
        <v>36.208823499999994</v>
      </c>
    </row>
    <row r="35" spans="14:16" x14ac:dyDescent="0.2">
      <c r="N35">
        <f t="shared" si="4"/>
        <v>283.50333333333333</v>
      </c>
      <c r="O35">
        <v>0.56666666666666665</v>
      </c>
      <c r="P35">
        <v>36.388977499999996</v>
      </c>
    </row>
    <row r="36" spans="14:16" x14ac:dyDescent="0.2">
      <c r="N36">
        <f t="shared" si="4"/>
        <v>291.8416666666667</v>
      </c>
      <c r="O36">
        <v>0.58333333333333337</v>
      </c>
      <c r="P36">
        <v>36.425008299999995</v>
      </c>
    </row>
    <row r="37" spans="14:16" x14ac:dyDescent="0.2">
      <c r="N37">
        <f t="shared" si="4"/>
        <v>300.18</v>
      </c>
      <c r="O37">
        <v>0.6</v>
      </c>
      <c r="P37">
        <v>36.235846599999995</v>
      </c>
    </row>
    <row r="38" spans="14:16" x14ac:dyDescent="0.2">
      <c r="N38">
        <f t="shared" si="4"/>
        <v>308.51833333333337</v>
      </c>
      <c r="O38">
        <v>0.6166666666666667</v>
      </c>
      <c r="P38">
        <v>36.289892799999997</v>
      </c>
    </row>
    <row r="39" spans="14:16" x14ac:dyDescent="0.2">
      <c r="N39">
        <f t="shared" si="4"/>
        <v>316.85666666666668</v>
      </c>
      <c r="O39">
        <v>0.6333333333333333</v>
      </c>
      <c r="P39">
        <v>36.298900499999995</v>
      </c>
    </row>
    <row r="40" spans="14:16" x14ac:dyDescent="0.2">
      <c r="N40">
        <f t="shared" si="4"/>
        <v>325.19499999999999</v>
      </c>
      <c r="O40">
        <v>0.65</v>
      </c>
      <c r="P40">
        <v>36.199815799999996</v>
      </c>
    </row>
    <row r="41" spans="14:16" x14ac:dyDescent="0.2">
      <c r="N41">
        <f t="shared" si="4"/>
        <v>333.5333333333333</v>
      </c>
      <c r="O41">
        <v>0.66666666666666663</v>
      </c>
      <c r="P41">
        <v>36.352946699999997</v>
      </c>
    </row>
    <row r="42" spans="14:16" x14ac:dyDescent="0.2">
      <c r="N42">
        <f t="shared" si="4"/>
        <v>341.87166666666667</v>
      </c>
      <c r="O42">
        <v>0.68333333333333335</v>
      </c>
      <c r="P42">
        <v>36.533100699999991</v>
      </c>
    </row>
    <row r="43" spans="14:16" x14ac:dyDescent="0.2">
      <c r="N43">
        <f t="shared" si="4"/>
        <v>350.21</v>
      </c>
      <c r="O43">
        <v>0.7</v>
      </c>
      <c r="P43">
        <v>36.668216199999996</v>
      </c>
    </row>
    <row r="44" spans="14:16" x14ac:dyDescent="0.2">
      <c r="N44">
        <f t="shared" si="4"/>
        <v>358.54833333333335</v>
      </c>
      <c r="O44">
        <v>0.71666666666666667</v>
      </c>
      <c r="P44">
        <v>36.587146899999993</v>
      </c>
    </row>
    <row r="45" spans="14:16" x14ac:dyDescent="0.2">
      <c r="N45">
        <f t="shared" si="4"/>
        <v>366.88666666666666</v>
      </c>
      <c r="O45">
        <v>0.73333333333333328</v>
      </c>
      <c r="P45">
        <v>36.425008299999995</v>
      </c>
    </row>
    <row r="46" spans="14:16" x14ac:dyDescent="0.2">
      <c r="N46">
        <f t="shared" si="4"/>
        <v>375.22500000000002</v>
      </c>
      <c r="O46">
        <v>0.75</v>
      </c>
      <c r="P46">
        <v>36.551116099999994</v>
      </c>
    </row>
    <row r="47" spans="14:16" x14ac:dyDescent="0.2">
      <c r="N47">
        <f t="shared" si="4"/>
        <v>383.56333333333339</v>
      </c>
      <c r="O47">
        <v>0.76666666666666672</v>
      </c>
      <c r="P47">
        <v>36.641193099999995</v>
      </c>
    </row>
    <row r="48" spans="14:16" x14ac:dyDescent="0.2">
      <c r="N48">
        <f t="shared" si="4"/>
        <v>391.9016666666667</v>
      </c>
      <c r="O48">
        <v>0.78333333333333333</v>
      </c>
      <c r="P48">
        <v>36.587146899999993</v>
      </c>
    </row>
    <row r="49" spans="14:16" x14ac:dyDescent="0.2">
      <c r="N49">
        <f t="shared" si="4"/>
        <v>400.24</v>
      </c>
      <c r="O49">
        <v>0.8</v>
      </c>
      <c r="P49">
        <v>36.406992899999999</v>
      </c>
    </row>
    <row r="50" spans="14:16" x14ac:dyDescent="0.2">
      <c r="N50">
        <f t="shared" si="4"/>
        <v>408.57833333333332</v>
      </c>
      <c r="O50">
        <v>0.81666666666666665</v>
      </c>
      <c r="P50">
        <v>36.578139199999995</v>
      </c>
    </row>
    <row r="51" spans="14:16" x14ac:dyDescent="0.2">
      <c r="N51">
        <f t="shared" si="4"/>
        <v>416.91666666666669</v>
      </c>
      <c r="O51">
        <v>0.83333333333333337</v>
      </c>
      <c r="P51">
        <v>36.488062199999995</v>
      </c>
    </row>
    <row r="52" spans="14:16" x14ac:dyDescent="0.2">
      <c r="N52">
        <f t="shared" si="4"/>
        <v>425.255</v>
      </c>
      <c r="O52">
        <v>0.85</v>
      </c>
      <c r="P52">
        <v>36.686231599999999</v>
      </c>
    </row>
    <row r="53" spans="14:16" x14ac:dyDescent="0.2">
      <c r="N53">
        <f t="shared" si="4"/>
        <v>433.59333333333336</v>
      </c>
      <c r="O53">
        <v>0.8666666666666667</v>
      </c>
      <c r="P53">
        <v>36.515085299999996</v>
      </c>
    </row>
    <row r="54" spans="14:16" x14ac:dyDescent="0.2">
      <c r="N54">
        <f t="shared" si="4"/>
        <v>441.93166666666667</v>
      </c>
      <c r="O54">
        <v>0.8833333333333333</v>
      </c>
      <c r="P54">
        <v>36.722262399999998</v>
      </c>
    </row>
    <row r="55" spans="14:16" x14ac:dyDescent="0.2">
      <c r="N55">
        <f t="shared" si="4"/>
        <v>450.27000000000004</v>
      </c>
      <c r="O55">
        <v>0.9</v>
      </c>
      <c r="P55">
        <v>36.6502008</v>
      </c>
    </row>
    <row r="56" spans="14:16" x14ac:dyDescent="0.2">
      <c r="N56">
        <f t="shared" si="4"/>
        <v>458.60833333333335</v>
      </c>
      <c r="O56">
        <v>0.91666666666666663</v>
      </c>
      <c r="P56">
        <v>36.533100699999991</v>
      </c>
    </row>
    <row r="57" spans="14:16" x14ac:dyDescent="0.2">
      <c r="N57">
        <f t="shared" si="4"/>
        <v>466.94666666666666</v>
      </c>
      <c r="O57">
        <v>0.93333333333333335</v>
      </c>
      <c r="P57">
        <v>36.506077599999998</v>
      </c>
    </row>
    <row r="58" spans="14:16" x14ac:dyDescent="0.2">
      <c r="N58">
        <f t="shared" si="4"/>
        <v>475.28499999999997</v>
      </c>
      <c r="O58">
        <v>0.95</v>
      </c>
      <c r="P58">
        <v>36.623177699999999</v>
      </c>
    </row>
    <row r="59" spans="14:16" x14ac:dyDescent="0.2">
      <c r="N59">
        <f t="shared" si="4"/>
        <v>483.62333333333333</v>
      </c>
      <c r="O59">
        <v>0.96666666666666667</v>
      </c>
      <c r="P59">
        <v>36.740277800000001</v>
      </c>
    </row>
    <row r="60" spans="14:16" x14ac:dyDescent="0.2">
      <c r="N60">
        <f t="shared" si="4"/>
        <v>491.96166666666664</v>
      </c>
      <c r="O60">
        <v>0.98333333333333328</v>
      </c>
      <c r="P60">
        <v>36.533100699999991</v>
      </c>
    </row>
    <row r="61" spans="14:16" x14ac:dyDescent="0.2">
      <c r="N61">
        <f t="shared" si="4"/>
        <v>500.3</v>
      </c>
      <c r="O61">
        <v>1</v>
      </c>
      <c r="P61">
        <v>36.605162299999996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42CD4-263F-4AB7-BB19-351C2988D628}">
  <dimension ref="A1:AQ34"/>
  <sheetViews>
    <sheetView workbookViewId="0">
      <selection activeCell="P2" sqref="P2:P30"/>
    </sheetView>
  </sheetViews>
  <sheetFormatPr defaultRowHeight="14.25" x14ac:dyDescent="0.2"/>
  <sheetData>
    <row r="1" spans="1:43" x14ac:dyDescent="0.2">
      <c r="A1" t="s">
        <v>0</v>
      </c>
      <c r="B1" t="s">
        <v>1</v>
      </c>
      <c r="C1" t="s">
        <v>29</v>
      </c>
      <c r="E1" t="s">
        <v>2</v>
      </c>
      <c r="G1" t="s">
        <v>30</v>
      </c>
    </row>
    <row r="2" spans="1:43" x14ac:dyDescent="0.2">
      <c r="A2">
        <v>0</v>
      </c>
      <c r="B2">
        <v>4.0220049378572904</v>
      </c>
      <c r="C2">
        <v>189</v>
      </c>
      <c r="D2">
        <v>0</v>
      </c>
      <c r="E2">
        <v>0.56999999999999995</v>
      </c>
      <c r="F2">
        <v>0</v>
      </c>
      <c r="G2">
        <v>152.76</v>
      </c>
      <c r="H2">
        <f>G2/180*3.1415926535</f>
        <v>2.6661649652703332</v>
      </c>
      <c r="I2">
        <f>COS(H2)</f>
        <v>-0.88909704198372297</v>
      </c>
      <c r="J2">
        <f>SIN(H2)</f>
        <v>0.45771874544942337</v>
      </c>
      <c r="K2">
        <f t="shared" ref="K2:K34" si="0">3.1415926*E2^3/3*(1-I2)^2*(2+I2)/J2^3</f>
        <v>8.0175511622986182</v>
      </c>
      <c r="M2">
        <v>5.64</v>
      </c>
      <c r="N2">
        <v>299</v>
      </c>
      <c r="P2">
        <f>N2/52*0.312</f>
        <v>1.794</v>
      </c>
      <c r="Q2">
        <v>5.64</v>
      </c>
      <c r="R2">
        <v>4.0220049378572904</v>
      </c>
      <c r="S2">
        <v>189</v>
      </c>
      <c r="T2">
        <v>299</v>
      </c>
      <c r="U2">
        <f>S2/52*0.312/2</f>
        <v>0.56699999999999995</v>
      </c>
      <c r="W2">
        <v>0</v>
      </c>
      <c r="X2">
        <v>8.0175511622986182</v>
      </c>
      <c r="Y2">
        <v>4.0220049378572904</v>
      </c>
      <c r="AE2">
        <v>0</v>
      </c>
      <c r="AF2">
        <v>0.75491249669276905</v>
      </c>
      <c r="AG2">
        <v>0.75491249669276905</v>
      </c>
      <c r="AH2">
        <v>69.6913676203243</v>
      </c>
      <c r="AI2">
        <v>97.062710921590195</v>
      </c>
      <c r="AK2">
        <v>1</v>
      </c>
      <c r="AL2">
        <v>0.51052039751297895</v>
      </c>
      <c r="AM2">
        <v>78.853272999182394</v>
      </c>
      <c r="AN2">
        <v>103.81857534390301</v>
      </c>
      <c r="AO2">
        <f>AP2*49.41</f>
        <v>0</v>
      </c>
      <c r="AP2">
        <v>0</v>
      </c>
      <c r="AQ2">
        <v>78.7792137</v>
      </c>
    </row>
    <row r="3" spans="1:43" x14ac:dyDescent="0.2">
      <c r="A3">
        <v>1.4100000000000001</v>
      </c>
      <c r="B3">
        <v>3.9477233995630501</v>
      </c>
      <c r="C3">
        <v>189</v>
      </c>
      <c r="D3">
        <v>1.4100000000000001</v>
      </c>
      <c r="E3">
        <v>0.56999999999999995</v>
      </c>
      <c r="F3">
        <v>1.4100000000000001</v>
      </c>
      <c r="G3">
        <v>150.57</v>
      </c>
      <c r="H3">
        <f t="shared" ref="H3:H34" si="1">G3/180*3.1415926535</f>
        <v>2.6279422546527496</v>
      </c>
      <c r="I3">
        <f t="shared" ref="I3:I34" si="2">COS(H3)</f>
        <v>-0.87095665506659359</v>
      </c>
      <c r="J3">
        <f t="shared" ref="J3:J34" si="3">SIN(H3)</f>
        <v>0.49135985285247985</v>
      </c>
      <c r="K3">
        <f t="shared" si="0"/>
        <v>6.4608883789593907</v>
      </c>
      <c r="M3">
        <v>7.05</v>
      </c>
      <c r="N3">
        <v>295</v>
      </c>
      <c r="P3">
        <f t="shared" ref="P3:P34" si="4">N3/52*0.312</f>
        <v>1.77</v>
      </c>
      <c r="Q3">
        <v>7.05</v>
      </c>
      <c r="R3">
        <v>3.9477233995630501</v>
      </c>
      <c r="S3">
        <v>189</v>
      </c>
      <c r="T3">
        <v>295</v>
      </c>
      <c r="U3">
        <f t="shared" ref="U3:U34" si="5">S3/52*0.312/2</f>
        <v>0.56699999999999995</v>
      </c>
      <c r="W3">
        <v>1.4100000000000001</v>
      </c>
      <c r="X3">
        <v>6.4547945252713346</v>
      </c>
      <c r="Y3">
        <v>3.9477233995630501</v>
      </c>
      <c r="AE3">
        <v>1.4100000000000001</v>
      </c>
      <c r="AF3">
        <v>0.75320068600036805</v>
      </c>
      <c r="AG3">
        <v>0.75320068600036805</v>
      </c>
      <c r="AH3">
        <v>63.195758056912297</v>
      </c>
      <c r="AI3">
        <v>97.262710921590198</v>
      </c>
      <c r="AK3">
        <v>2</v>
      </c>
      <c r="AL3">
        <v>0.50837168076304495</v>
      </c>
      <c r="AM3">
        <v>79.185387342746097</v>
      </c>
      <c r="AN3">
        <v>103.869283192417</v>
      </c>
      <c r="AO3">
        <f t="shared" ref="AO3:AO34" si="6">AP3*49.41</f>
        <v>1.5440624999999999</v>
      </c>
      <c r="AP3">
        <v>3.125E-2</v>
      </c>
      <c r="AQ3">
        <v>80.400599700000001</v>
      </c>
    </row>
    <row r="4" spans="1:43" x14ac:dyDescent="0.2">
      <c r="A4">
        <v>2.38</v>
      </c>
      <c r="B4">
        <v>3.7972887882662101</v>
      </c>
      <c r="C4">
        <v>189</v>
      </c>
      <c r="D4">
        <v>2.38</v>
      </c>
      <c r="E4">
        <v>0.56999999999999995</v>
      </c>
      <c r="F4">
        <v>2.38</v>
      </c>
      <c r="G4">
        <v>150.56</v>
      </c>
      <c r="H4">
        <f t="shared" si="1"/>
        <v>2.6277677217275555</v>
      </c>
      <c r="I4">
        <f t="shared" si="2"/>
        <v>-0.8708708833291593</v>
      </c>
      <c r="J4">
        <f t="shared" si="3"/>
        <v>0.49151185598059566</v>
      </c>
      <c r="K4">
        <f t="shared" si="0"/>
        <v>6.4547945252713346</v>
      </c>
      <c r="M4">
        <v>8.02</v>
      </c>
      <c r="N4">
        <v>291</v>
      </c>
      <c r="P4">
        <f t="shared" si="4"/>
        <v>1.746</v>
      </c>
      <c r="Q4">
        <v>8.02</v>
      </c>
      <c r="R4">
        <v>3.7972887882662101</v>
      </c>
      <c r="S4">
        <v>189</v>
      </c>
      <c r="T4">
        <v>291</v>
      </c>
      <c r="U4">
        <f t="shared" si="5"/>
        <v>0.56699999999999995</v>
      </c>
      <c r="W4">
        <v>2.38</v>
      </c>
      <c r="X4">
        <v>6.4608883789593907</v>
      </c>
      <c r="Y4">
        <v>3.7972887882662101</v>
      </c>
      <c r="AE4">
        <v>2.38</v>
      </c>
      <c r="AF4">
        <v>0.75171650316071803</v>
      </c>
      <c r="AG4">
        <v>0.75171650316071803</v>
      </c>
      <c r="AH4">
        <v>63.599617401522401</v>
      </c>
      <c r="AI4">
        <v>97.562710921590195</v>
      </c>
      <c r="AK4">
        <v>3</v>
      </c>
      <c r="AL4">
        <v>0.50736492709718495</v>
      </c>
      <c r="AM4">
        <v>79.456441203263495</v>
      </c>
      <c r="AN4">
        <v>103.907687527826</v>
      </c>
      <c r="AO4">
        <f t="shared" si="6"/>
        <v>3.0881249999999998</v>
      </c>
      <c r="AP4">
        <v>6.25E-2</v>
      </c>
      <c r="AQ4">
        <v>80.535715199999999</v>
      </c>
    </row>
    <row r="5" spans="1:43" x14ac:dyDescent="0.2">
      <c r="A5">
        <v>3.4300000000000006</v>
      </c>
      <c r="B5">
        <v>3.6536861608140101</v>
      </c>
      <c r="C5">
        <v>192</v>
      </c>
      <c r="D5">
        <v>3.4300000000000006</v>
      </c>
      <c r="E5">
        <v>0.56999999999999995</v>
      </c>
      <c r="F5">
        <v>3.4300000000000006</v>
      </c>
      <c r="G5">
        <v>150.51</v>
      </c>
      <c r="H5">
        <f t="shared" si="1"/>
        <v>2.6268950571015832</v>
      </c>
      <c r="I5">
        <f t="shared" si="2"/>
        <v>-0.87044162677060921</v>
      </c>
      <c r="J5">
        <f t="shared" si="3"/>
        <v>0.49227164694397696</v>
      </c>
      <c r="K5">
        <f t="shared" si="0"/>
        <v>6.4244463552242221</v>
      </c>
      <c r="M5">
        <v>9.07</v>
      </c>
      <c r="N5">
        <v>286</v>
      </c>
      <c r="P5">
        <f t="shared" si="4"/>
        <v>1.716</v>
      </c>
      <c r="Q5">
        <v>9.07</v>
      </c>
      <c r="R5">
        <v>3.6536861608140101</v>
      </c>
      <c r="S5">
        <v>192</v>
      </c>
      <c r="T5">
        <v>283</v>
      </c>
      <c r="U5">
        <f t="shared" si="5"/>
        <v>0.57600000000000007</v>
      </c>
      <c r="W5">
        <v>3.4300000000000006</v>
      </c>
      <c r="X5">
        <v>6.4244463552242221</v>
      </c>
      <c r="Y5">
        <v>3.6536861608140101</v>
      </c>
      <c r="AE5">
        <v>3.4300000000000006</v>
      </c>
      <c r="AF5">
        <v>0.75007176089841099</v>
      </c>
      <c r="AG5">
        <v>0.75007176089841099</v>
      </c>
      <c r="AH5">
        <v>64.082034754858</v>
      </c>
      <c r="AI5">
        <v>97.862710921590207</v>
      </c>
      <c r="AK5">
        <v>4</v>
      </c>
      <c r="AL5">
        <v>0.50644470543156705</v>
      </c>
      <c r="AM5">
        <v>79.7806029442159</v>
      </c>
      <c r="AN5">
        <v>103.952487226496</v>
      </c>
      <c r="AO5">
        <f t="shared" si="6"/>
        <v>4.6321874999999997</v>
      </c>
      <c r="AP5">
        <v>9.375E-2</v>
      </c>
      <c r="AQ5">
        <v>80.643807599999988</v>
      </c>
    </row>
    <row r="6" spans="1:43" x14ac:dyDescent="0.2">
      <c r="A6">
        <v>4.3999999999999995</v>
      </c>
      <c r="B6">
        <v>3.5357575898543101</v>
      </c>
      <c r="C6">
        <v>190</v>
      </c>
      <c r="D6">
        <v>4.3999999999999995</v>
      </c>
      <c r="E6">
        <v>0.56999999999999995</v>
      </c>
      <c r="F6">
        <v>4.3999999999999995</v>
      </c>
      <c r="G6">
        <v>150.38999999999999</v>
      </c>
      <c r="H6">
        <f t="shared" si="1"/>
        <v>2.6248006619992497</v>
      </c>
      <c r="I6">
        <f t="shared" si="2"/>
        <v>-0.86940870710657003</v>
      </c>
      <c r="J6">
        <f t="shared" si="3"/>
        <v>0.49409361461901358</v>
      </c>
      <c r="K6">
        <f t="shared" si="0"/>
        <v>6.3524259664221949</v>
      </c>
      <c r="M6">
        <v>10.039999999999999</v>
      </c>
      <c r="N6">
        <v>282</v>
      </c>
      <c r="P6">
        <f t="shared" si="4"/>
        <v>1.6920000000000002</v>
      </c>
      <c r="Q6">
        <v>10.039999999999999</v>
      </c>
      <c r="R6">
        <v>3.5357575898543101</v>
      </c>
      <c r="S6">
        <v>190</v>
      </c>
      <c r="T6">
        <v>282</v>
      </c>
      <c r="U6">
        <f t="shared" si="5"/>
        <v>0.56999999999999995</v>
      </c>
      <c r="W6">
        <v>4.3999999999999995</v>
      </c>
      <c r="X6">
        <v>6.3524259664221949</v>
      </c>
      <c r="Y6">
        <v>3.5357575898543101</v>
      </c>
      <c r="AE6">
        <v>4.3999999999999995</v>
      </c>
      <c r="AF6">
        <v>0.74819848611928097</v>
      </c>
      <c r="AG6">
        <v>0.74819848611928097</v>
      </c>
      <c r="AH6">
        <v>64.534241652121906</v>
      </c>
      <c r="AI6">
        <v>98.262710921590198</v>
      </c>
      <c r="AK6">
        <v>5</v>
      </c>
      <c r="AL6">
        <v>0.50480147952770504</v>
      </c>
      <c r="AM6">
        <v>79.601862785442293</v>
      </c>
      <c r="AN6">
        <v>104.003117966914</v>
      </c>
      <c r="AO6">
        <f t="shared" si="6"/>
        <v>6.1762499999999996</v>
      </c>
      <c r="AP6">
        <v>0.125</v>
      </c>
      <c r="AQ6">
        <v>81.130223399999991</v>
      </c>
    </row>
    <row r="7" spans="1:43" x14ac:dyDescent="0.2">
      <c r="A7">
        <v>6.4300000000000006</v>
      </c>
      <c r="B7">
        <v>3.3088331582383499</v>
      </c>
      <c r="C7">
        <v>188</v>
      </c>
      <c r="D7">
        <v>6.4300000000000006</v>
      </c>
      <c r="E7">
        <v>0.56999999999999995</v>
      </c>
      <c r="F7">
        <v>6.4300000000000006</v>
      </c>
      <c r="G7">
        <v>148.88999999999999</v>
      </c>
      <c r="H7">
        <f t="shared" si="1"/>
        <v>2.5986207232200833</v>
      </c>
      <c r="I7">
        <f t="shared" si="2"/>
        <v>-0.85617691944786622</v>
      </c>
      <c r="J7">
        <f t="shared" si="3"/>
        <v>0.51668276786124967</v>
      </c>
      <c r="K7">
        <f t="shared" si="0"/>
        <v>5.5408811821066459</v>
      </c>
      <c r="M7">
        <v>12.07</v>
      </c>
      <c r="N7">
        <v>277</v>
      </c>
      <c r="P7">
        <f t="shared" si="4"/>
        <v>1.6619999999999999</v>
      </c>
      <c r="Q7">
        <v>12.07</v>
      </c>
      <c r="R7">
        <v>3.3088331582383499</v>
      </c>
      <c r="S7">
        <v>188</v>
      </c>
      <c r="T7">
        <v>277</v>
      </c>
      <c r="U7">
        <f t="shared" si="5"/>
        <v>0.56400000000000006</v>
      </c>
      <c r="W7">
        <v>6.4300000000000006</v>
      </c>
      <c r="X7">
        <v>5.5408811821066459</v>
      </c>
      <c r="Y7">
        <v>3.3088331582383499</v>
      </c>
      <c r="AE7">
        <v>6.4300000000000006</v>
      </c>
      <c r="AF7">
        <v>0.722116536779012</v>
      </c>
      <c r="AG7" s="1">
        <v>0.74420200000000003</v>
      </c>
      <c r="AH7" s="1">
        <v>64.921234999999996</v>
      </c>
      <c r="AI7">
        <v>98.562710921590195</v>
      </c>
      <c r="AK7">
        <v>6</v>
      </c>
      <c r="AL7">
        <v>0.49860351217800197</v>
      </c>
      <c r="AM7">
        <v>80.2236891844761</v>
      </c>
      <c r="AN7">
        <v>104.105086760351</v>
      </c>
      <c r="AO7">
        <f t="shared" si="6"/>
        <v>7.7203124999999995</v>
      </c>
      <c r="AP7">
        <v>0.15625</v>
      </c>
      <c r="AQ7">
        <v>80.968084799999986</v>
      </c>
    </row>
    <row r="8" spans="1:43" x14ac:dyDescent="0.2">
      <c r="A8">
        <v>8.4499999999999993</v>
      </c>
      <c r="B8">
        <v>3.1016504320256799</v>
      </c>
      <c r="C8">
        <v>190</v>
      </c>
      <c r="D8">
        <v>8.4499999999999993</v>
      </c>
      <c r="E8">
        <v>0.56999999999999995</v>
      </c>
      <c r="F8">
        <v>8.4499999999999993</v>
      </c>
      <c r="G8">
        <v>148.72999999999999</v>
      </c>
      <c r="H8">
        <f t="shared" si="1"/>
        <v>2.595828196416972</v>
      </c>
      <c r="I8">
        <f t="shared" si="2"/>
        <v>-0.85473073252537879</v>
      </c>
      <c r="J8">
        <f t="shared" si="3"/>
        <v>0.51907164715155596</v>
      </c>
      <c r="K8">
        <f t="shared" si="0"/>
        <v>5.4631182209515439</v>
      </c>
      <c r="M8">
        <v>14.09</v>
      </c>
      <c r="N8">
        <v>268</v>
      </c>
      <c r="P8">
        <f t="shared" si="4"/>
        <v>1.6080000000000001</v>
      </c>
      <c r="Q8">
        <v>14.09</v>
      </c>
      <c r="R8">
        <v>3.1016504320256799</v>
      </c>
      <c r="S8">
        <v>190</v>
      </c>
      <c r="T8">
        <v>268</v>
      </c>
      <c r="U8">
        <f t="shared" si="5"/>
        <v>0.56999999999999995</v>
      </c>
      <c r="W8">
        <v>8.4499999999999993</v>
      </c>
      <c r="X8">
        <v>5.4631182209515439</v>
      </c>
      <c r="Y8">
        <v>3.1016504320256799</v>
      </c>
      <c r="AE8">
        <v>8.4499999999999993</v>
      </c>
      <c r="AF8">
        <v>0.74020628504286201</v>
      </c>
      <c r="AG8">
        <v>0.74020628504286201</v>
      </c>
      <c r="AH8">
        <v>65.308229534913593</v>
      </c>
      <c r="AI8">
        <v>98.884322000039305</v>
      </c>
      <c r="AK8">
        <v>7</v>
      </c>
      <c r="AL8">
        <v>0.49361458390811802</v>
      </c>
      <c r="AM8">
        <v>80.534015287048902</v>
      </c>
      <c r="AN8">
        <v>104.224949372846</v>
      </c>
      <c r="AO8">
        <f t="shared" si="6"/>
        <v>9.2643749999999994</v>
      </c>
      <c r="AP8">
        <v>0.1875</v>
      </c>
      <c r="AQ8">
        <v>81.211292700000001</v>
      </c>
    </row>
    <row r="9" spans="1:43" x14ac:dyDescent="0.2">
      <c r="A9">
        <v>10.39</v>
      </c>
      <c r="B9">
        <v>2.85888072441006</v>
      </c>
      <c r="C9">
        <v>190</v>
      </c>
      <c r="D9">
        <v>10.39</v>
      </c>
      <c r="E9">
        <v>0.56999999999999995</v>
      </c>
      <c r="F9">
        <v>10.39</v>
      </c>
      <c r="G9">
        <v>146.32</v>
      </c>
      <c r="H9">
        <f t="shared" si="1"/>
        <v>2.5537657614451112</v>
      </c>
      <c r="I9">
        <f t="shared" si="2"/>
        <v>-0.83214774864243457</v>
      </c>
      <c r="J9">
        <f t="shared" si="3"/>
        <v>0.55455398693844726</v>
      </c>
      <c r="K9">
        <f t="shared" si="0"/>
        <v>4.4579025491303499</v>
      </c>
      <c r="M9">
        <v>16.03</v>
      </c>
      <c r="N9">
        <v>265</v>
      </c>
      <c r="P9">
        <f t="shared" si="4"/>
        <v>1.5899999999999999</v>
      </c>
      <c r="Q9">
        <v>16.03</v>
      </c>
      <c r="R9">
        <v>2.85888072441006</v>
      </c>
      <c r="S9">
        <v>190</v>
      </c>
      <c r="T9">
        <v>261</v>
      </c>
      <c r="U9">
        <f t="shared" si="5"/>
        <v>0.56999999999999995</v>
      </c>
      <c r="W9">
        <v>10.39</v>
      </c>
      <c r="X9">
        <v>4.4579025491303499</v>
      </c>
      <c r="Y9">
        <v>2.85888072441006</v>
      </c>
      <c r="AE9">
        <v>10.39</v>
      </c>
      <c r="AF9">
        <v>0.70812917776842899</v>
      </c>
      <c r="AG9" s="1">
        <v>0.72437200000000002</v>
      </c>
      <c r="AH9" s="1">
        <v>65.953424999999996</v>
      </c>
      <c r="AI9">
        <v>99.018068206733801</v>
      </c>
      <c r="AK9">
        <v>8</v>
      </c>
      <c r="AL9">
        <v>0.48360985811053198</v>
      </c>
      <c r="AM9">
        <v>80.769666437108199</v>
      </c>
      <c r="AN9">
        <v>104.351614089097</v>
      </c>
      <c r="AO9">
        <f t="shared" si="6"/>
        <v>10.8084375</v>
      </c>
      <c r="AP9">
        <v>0.21875</v>
      </c>
      <c r="AQ9">
        <v>81.157246499999999</v>
      </c>
    </row>
    <row r="10" spans="1:43" x14ac:dyDescent="0.2">
      <c r="A10">
        <v>12.419999999999998</v>
      </c>
      <c r="B10">
        <v>2.6656138902015898</v>
      </c>
      <c r="C10">
        <v>191</v>
      </c>
      <c r="D10">
        <v>12.419999999999998</v>
      </c>
      <c r="E10">
        <v>0.56999999999999995</v>
      </c>
      <c r="F10">
        <v>12.419999999999998</v>
      </c>
      <c r="G10">
        <v>140.97</v>
      </c>
      <c r="H10">
        <f t="shared" si="1"/>
        <v>2.4603906464660836</v>
      </c>
      <c r="I10">
        <f t="shared" si="2"/>
        <v>-0.77681634351204376</v>
      </c>
      <c r="J10">
        <f t="shared" si="3"/>
        <v>0.62972721749387528</v>
      </c>
      <c r="K10">
        <f t="shared" si="0"/>
        <v>2.9989728539192999</v>
      </c>
      <c r="M10">
        <v>18.059999999999999</v>
      </c>
      <c r="N10">
        <v>253</v>
      </c>
      <c r="P10">
        <f t="shared" si="4"/>
        <v>1.5179999999999998</v>
      </c>
      <c r="Q10">
        <v>18.059999999999999</v>
      </c>
      <c r="R10">
        <v>2.6656138902015898</v>
      </c>
      <c r="S10">
        <v>191</v>
      </c>
      <c r="T10">
        <v>254</v>
      </c>
      <c r="U10">
        <f t="shared" si="5"/>
        <v>0.57299999999999995</v>
      </c>
      <c r="W10">
        <v>12.419999999999998</v>
      </c>
      <c r="X10">
        <v>2.9989728539192999</v>
      </c>
      <c r="Y10">
        <v>2.6656138902015898</v>
      </c>
      <c r="AE10">
        <v>12.419999999999998</v>
      </c>
      <c r="AF10">
        <v>0.72853802820664904</v>
      </c>
      <c r="AG10">
        <v>0.72853802820664904</v>
      </c>
      <c r="AH10">
        <v>66.598615919855405</v>
      </c>
      <c r="AI10">
        <v>99.399220689251706</v>
      </c>
      <c r="AK10">
        <v>9</v>
      </c>
      <c r="AL10">
        <v>0.47842686670906998</v>
      </c>
      <c r="AM10">
        <v>81.766322564816903</v>
      </c>
      <c r="AN10">
        <v>104.489896345907</v>
      </c>
      <c r="AO10">
        <f t="shared" si="6"/>
        <v>12.352499999999999</v>
      </c>
      <c r="AP10">
        <v>0.25</v>
      </c>
      <c r="AQ10">
        <v>81.580608400000003</v>
      </c>
    </row>
    <row r="11" spans="1:43" x14ac:dyDescent="0.2">
      <c r="A11">
        <v>14.439999999999998</v>
      </c>
      <c r="B11">
        <v>2.4348975311199998</v>
      </c>
      <c r="C11">
        <v>190</v>
      </c>
      <c r="D11">
        <v>14.439999999999998</v>
      </c>
      <c r="E11">
        <v>0.56999999999999995</v>
      </c>
      <c r="F11">
        <v>14.439999999999998</v>
      </c>
      <c r="G11">
        <v>141.21</v>
      </c>
      <c r="H11">
        <f t="shared" si="1"/>
        <v>2.4645794366707503</v>
      </c>
      <c r="I11">
        <f t="shared" si="2"/>
        <v>-0.77944731601293149</v>
      </c>
      <c r="J11">
        <f t="shared" si="3"/>
        <v>0.62646778174159701</v>
      </c>
      <c r="K11">
        <f t="shared" si="0"/>
        <v>3.0484828349714088</v>
      </c>
      <c r="M11">
        <v>20.079999999999998</v>
      </c>
      <c r="N11">
        <v>245</v>
      </c>
      <c r="P11">
        <f t="shared" si="4"/>
        <v>1.47</v>
      </c>
      <c r="Q11">
        <v>20.079999999999998</v>
      </c>
      <c r="R11">
        <v>2.4348975311199998</v>
      </c>
      <c r="S11">
        <v>190</v>
      </c>
      <c r="T11">
        <v>245</v>
      </c>
      <c r="U11">
        <f t="shared" si="5"/>
        <v>0.56999999999999995</v>
      </c>
      <c r="W11">
        <v>14.439999999999998</v>
      </c>
      <c r="X11">
        <v>3.0484828349714088</v>
      </c>
      <c r="Y11">
        <v>2.4348975311199998</v>
      </c>
      <c r="AE11">
        <v>14.439999999999998</v>
      </c>
      <c r="AF11">
        <v>0.72202926659597699</v>
      </c>
      <c r="AG11">
        <v>0.72202926659597699</v>
      </c>
      <c r="AH11">
        <v>66.904683286208595</v>
      </c>
      <c r="AI11">
        <v>99.703034706792707</v>
      </c>
      <c r="AK11">
        <v>10</v>
      </c>
      <c r="AL11">
        <v>0.46850469305778097</v>
      </c>
      <c r="AM11">
        <v>82.313447333232801</v>
      </c>
      <c r="AN11">
        <v>104.645315592366</v>
      </c>
      <c r="AO11">
        <f t="shared" si="6"/>
        <v>13.896562499999998</v>
      </c>
      <c r="AP11">
        <v>0.28125</v>
      </c>
      <c r="AQ11">
        <v>81.913893299999998</v>
      </c>
    </row>
    <row r="12" spans="1:43" x14ac:dyDescent="0.2">
      <c r="A12">
        <v>16.38</v>
      </c>
      <c r="B12">
        <v>2.2067765862428002</v>
      </c>
      <c r="C12">
        <v>188</v>
      </c>
      <c r="D12">
        <v>16.38</v>
      </c>
      <c r="E12">
        <v>0.56699999999999995</v>
      </c>
      <c r="F12">
        <v>16.38</v>
      </c>
      <c r="G12">
        <v>141.63</v>
      </c>
      <c r="H12">
        <f t="shared" si="1"/>
        <v>2.4719098195289164</v>
      </c>
      <c r="I12">
        <f t="shared" si="2"/>
        <v>-0.78401858205733865</v>
      </c>
      <c r="J12">
        <f t="shared" si="3"/>
        <v>0.62073735427215926</v>
      </c>
      <c r="K12">
        <f t="shared" si="0"/>
        <v>3.0887291749751586</v>
      </c>
      <c r="M12">
        <v>22.02</v>
      </c>
      <c r="N12">
        <v>238</v>
      </c>
      <c r="P12">
        <f t="shared" si="4"/>
        <v>1.4279999999999999</v>
      </c>
      <c r="Q12">
        <v>22.02</v>
      </c>
      <c r="R12">
        <v>2.2067765862428002</v>
      </c>
      <c r="S12">
        <v>188</v>
      </c>
      <c r="T12">
        <v>236</v>
      </c>
      <c r="U12">
        <f t="shared" si="5"/>
        <v>0.56400000000000006</v>
      </c>
      <c r="W12">
        <v>16.38</v>
      </c>
      <c r="X12">
        <v>3.0887291749751586</v>
      </c>
      <c r="Y12">
        <v>2.2067765862428002</v>
      </c>
      <c r="AE12">
        <v>16.38</v>
      </c>
      <c r="AF12">
        <v>0.68438085716245001</v>
      </c>
      <c r="AG12" s="1">
        <v>0.71452700000000002</v>
      </c>
      <c r="AH12" s="1">
        <v>67.678025000000005</v>
      </c>
      <c r="AI12">
        <v>99.772746679315304</v>
      </c>
      <c r="AK12">
        <v>11</v>
      </c>
      <c r="AL12">
        <v>0.45905267180911302</v>
      </c>
      <c r="AM12">
        <v>82.688968515920493</v>
      </c>
      <c r="AN12">
        <v>104.75078904676801</v>
      </c>
      <c r="AO12">
        <f t="shared" si="6"/>
        <v>15.440624999999999</v>
      </c>
      <c r="AP12">
        <v>0.3125</v>
      </c>
      <c r="AQ12">
        <v>81.769770099999988</v>
      </c>
    </row>
    <row r="13" spans="1:43" x14ac:dyDescent="0.2">
      <c r="A13">
        <v>18.41</v>
      </c>
      <c r="B13">
        <v>2.01355911902129</v>
      </c>
      <c r="C13">
        <v>189</v>
      </c>
      <c r="D13">
        <v>18.41</v>
      </c>
      <c r="E13">
        <v>0.56399999999999995</v>
      </c>
      <c r="F13">
        <v>18.41</v>
      </c>
      <c r="G13">
        <v>140.24</v>
      </c>
      <c r="H13">
        <f t="shared" si="1"/>
        <v>2.4476497429268891</v>
      </c>
      <c r="I13">
        <f t="shared" si="2"/>
        <v>-0.7687302171596494</v>
      </c>
      <c r="J13">
        <f t="shared" si="3"/>
        <v>0.63957318050843737</v>
      </c>
      <c r="K13">
        <f t="shared" si="0"/>
        <v>2.7661237319834795</v>
      </c>
      <c r="M13">
        <v>24.05</v>
      </c>
      <c r="N13">
        <v>229</v>
      </c>
      <c r="P13">
        <f t="shared" si="4"/>
        <v>1.3740000000000001</v>
      </c>
      <c r="Q13">
        <v>24.05</v>
      </c>
      <c r="R13">
        <v>2.01355911902129</v>
      </c>
      <c r="S13">
        <v>189</v>
      </c>
      <c r="T13">
        <v>226</v>
      </c>
      <c r="U13">
        <f t="shared" si="5"/>
        <v>0.56699999999999995</v>
      </c>
      <c r="W13">
        <v>18.41</v>
      </c>
      <c r="X13">
        <v>2.7661237319834795</v>
      </c>
      <c r="Y13">
        <v>2.01355911902129</v>
      </c>
      <c r="AE13">
        <v>18.41</v>
      </c>
      <c r="AF13">
        <v>0.70702450674490602</v>
      </c>
      <c r="AG13">
        <v>0.70702450674490602</v>
      </c>
      <c r="AH13">
        <v>68.451371246852702</v>
      </c>
      <c r="AI13">
        <v>100.14470242731601</v>
      </c>
      <c r="AK13">
        <v>12</v>
      </c>
      <c r="AL13">
        <v>0.44855751972994801</v>
      </c>
      <c r="AM13">
        <v>83.256379147675204</v>
      </c>
      <c r="AN13">
        <v>104.87797695126601</v>
      </c>
      <c r="AO13">
        <f t="shared" si="6"/>
        <v>16.9846875</v>
      </c>
      <c r="AP13">
        <v>0.34375</v>
      </c>
      <c r="AQ13">
        <v>82.391301399999989</v>
      </c>
    </row>
    <row r="14" spans="1:43" x14ac:dyDescent="0.2">
      <c r="A14">
        <v>20.43</v>
      </c>
      <c r="B14">
        <v>1.85321226139799</v>
      </c>
      <c r="C14">
        <v>188</v>
      </c>
      <c r="D14">
        <v>20.43</v>
      </c>
      <c r="E14">
        <v>0.56400000000000006</v>
      </c>
      <c r="F14">
        <v>20.43</v>
      </c>
      <c r="G14">
        <v>137.09</v>
      </c>
      <c r="H14">
        <f t="shared" si="1"/>
        <v>2.3926718714906392</v>
      </c>
      <c r="I14">
        <f t="shared" si="2"/>
        <v>-0.73242407937965059</v>
      </c>
      <c r="J14">
        <f t="shared" si="3"/>
        <v>0.68084871149534487</v>
      </c>
      <c r="K14">
        <f t="shared" si="0"/>
        <v>2.2646258811336177</v>
      </c>
      <c r="M14">
        <v>26.07</v>
      </c>
      <c r="N14">
        <v>221</v>
      </c>
      <c r="P14">
        <f t="shared" si="4"/>
        <v>1.3260000000000001</v>
      </c>
      <c r="Q14">
        <v>26.07</v>
      </c>
      <c r="R14">
        <v>1.85321226139799</v>
      </c>
      <c r="S14">
        <v>188</v>
      </c>
      <c r="T14">
        <v>220</v>
      </c>
      <c r="U14">
        <f t="shared" si="5"/>
        <v>0.56400000000000006</v>
      </c>
      <c r="W14">
        <v>20.43</v>
      </c>
      <c r="X14">
        <v>2.2646258811336177</v>
      </c>
      <c r="Y14">
        <v>1.85321226139799</v>
      </c>
      <c r="AE14">
        <v>20.43</v>
      </c>
      <c r="AF14">
        <v>0.69558663828012002</v>
      </c>
      <c r="AG14">
        <v>0.69558663828012002</v>
      </c>
      <c r="AH14">
        <v>69.284787865043896</v>
      </c>
      <c r="AI14">
        <v>100.522835335091</v>
      </c>
      <c r="AK14">
        <v>13</v>
      </c>
      <c r="AL14">
        <v>0.43200265341369598</v>
      </c>
      <c r="AM14">
        <v>83.727633737877596</v>
      </c>
      <c r="AN14">
        <v>105.077378411651</v>
      </c>
      <c r="AO14">
        <f t="shared" si="6"/>
        <v>18.528749999999999</v>
      </c>
      <c r="AP14">
        <v>0.375</v>
      </c>
      <c r="AQ14">
        <v>82.292216699999983</v>
      </c>
    </row>
    <row r="15" spans="1:43" x14ac:dyDescent="0.2">
      <c r="A15">
        <v>22.37</v>
      </c>
      <c r="B15">
        <v>1.6551763387449201</v>
      </c>
      <c r="C15">
        <v>187</v>
      </c>
      <c r="D15">
        <v>22.37</v>
      </c>
      <c r="E15">
        <v>0.56100000000000005</v>
      </c>
      <c r="F15">
        <v>22.37</v>
      </c>
      <c r="G15">
        <v>134.19999999999999</v>
      </c>
      <c r="H15">
        <f t="shared" si="1"/>
        <v>2.3422318561094442</v>
      </c>
      <c r="I15">
        <f t="shared" si="2"/>
        <v>-0.69716510280657018</v>
      </c>
      <c r="J15">
        <f t="shared" si="3"/>
        <v>0.71691060769715531</v>
      </c>
      <c r="K15">
        <f t="shared" si="0"/>
        <v>1.8830408620794798</v>
      </c>
      <c r="M15">
        <v>28.01</v>
      </c>
      <c r="N15">
        <v>211</v>
      </c>
      <c r="P15">
        <f t="shared" si="4"/>
        <v>1.266</v>
      </c>
      <c r="Q15">
        <v>28.01</v>
      </c>
      <c r="R15">
        <v>1.6551763387449201</v>
      </c>
      <c r="S15">
        <v>187</v>
      </c>
      <c r="T15">
        <v>210</v>
      </c>
      <c r="U15">
        <f t="shared" si="5"/>
        <v>0.56100000000000005</v>
      </c>
      <c r="W15">
        <v>22.37</v>
      </c>
      <c r="X15">
        <v>1.8830408620794798</v>
      </c>
      <c r="Y15">
        <v>1.6551763387449201</v>
      </c>
      <c r="AE15">
        <v>22.37</v>
      </c>
      <c r="AF15">
        <v>0.68570298237685201</v>
      </c>
      <c r="AG15">
        <v>0.68570298237685201</v>
      </c>
      <c r="AH15">
        <v>70.027544097938204</v>
      </c>
      <c r="AI15">
        <v>100.810078466788</v>
      </c>
      <c r="AK15">
        <v>14</v>
      </c>
      <c r="AL15">
        <v>0.41891083245308902</v>
      </c>
      <c r="AM15">
        <v>84.507390603143506</v>
      </c>
      <c r="AN15">
        <v>105.224343415783</v>
      </c>
      <c r="AO15">
        <f t="shared" si="6"/>
        <v>20.072812499999998</v>
      </c>
      <c r="AP15">
        <v>0.40625</v>
      </c>
      <c r="AQ15">
        <v>82.796647899999996</v>
      </c>
    </row>
    <row r="16" spans="1:43" x14ac:dyDescent="0.2">
      <c r="A16">
        <v>24.4</v>
      </c>
      <c r="B16">
        <v>1.4508083790189099</v>
      </c>
      <c r="C16">
        <v>188</v>
      </c>
      <c r="D16">
        <v>24.4</v>
      </c>
      <c r="E16">
        <v>0.56100000000000005</v>
      </c>
      <c r="F16">
        <v>24.4</v>
      </c>
      <c r="G16">
        <v>134.16999999999999</v>
      </c>
      <c r="H16">
        <f t="shared" si="1"/>
        <v>2.3417082573338606</v>
      </c>
      <c r="I16">
        <f t="shared" si="2"/>
        <v>-0.69678963374144531</v>
      </c>
      <c r="J16">
        <f t="shared" si="3"/>
        <v>0.71727554420213047</v>
      </c>
      <c r="K16">
        <f t="shared" si="0"/>
        <v>1.8798779497635736</v>
      </c>
      <c r="M16">
        <v>30.04</v>
      </c>
      <c r="N16">
        <v>198</v>
      </c>
      <c r="P16">
        <f t="shared" si="4"/>
        <v>1.1879999999999999</v>
      </c>
      <c r="Q16">
        <v>30.04</v>
      </c>
      <c r="R16">
        <v>1.4508083790189099</v>
      </c>
      <c r="S16">
        <v>188</v>
      </c>
      <c r="T16">
        <v>197</v>
      </c>
      <c r="U16">
        <f t="shared" si="5"/>
        <v>0.56400000000000006</v>
      </c>
      <c r="W16">
        <v>24.4</v>
      </c>
      <c r="X16">
        <v>1.8798779497635736</v>
      </c>
      <c r="Y16">
        <v>1.4508083790189099</v>
      </c>
      <c r="AE16">
        <v>24.4</v>
      </c>
      <c r="AF16">
        <v>0.67288711327848105</v>
      </c>
      <c r="AG16">
        <v>0.67288711327848105</v>
      </c>
      <c r="AH16">
        <v>70.615495822778399</v>
      </c>
      <c r="AI16">
        <v>101.251807391615</v>
      </c>
      <c r="AK16">
        <v>15</v>
      </c>
      <c r="AL16">
        <v>0.40116591729498202</v>
      </c>
      <c r="AM16">
        <v>85.412790429187496</v>
      </c>
      <c r="AN16">
        <v>105.449619447393</v>
      </c>
      <c r="AO16">
        <f t="shared" si="6"/>
        <v>21.616875</v>
      </c>
      <c r="AP16">
        <v>0.4375</v>
      </c>
      <c r="AQ16">
        <v>83.165963599999998</v>
      </c>
    </row>
    <row r="17" spans="1:43" x14ac:dyDescent="0.2">
      <c r="A17">
        <v>26.42</v>
      </c>
      <c r="B17">
        <v>1.2827828343485299</v>
      </c>
      <c r="C17">
        <v>187</v>
      </c>
      <c r="D17">
        <v>26.42</v>
      </c>
      <c r="E17">
        <v>0.56100000000000005</v>
      </c>
      <c r="F17">
        <v>26.42</v>
      </c>
      <c r="G17">
        <v>129.1</v>
      </c>
      <c r="H17">
        <f t="shared" si="1"/>
        <v>2.2532200642602778</v>
      </c>
      <c r="I17">
        <f t="shared" si="2"/>
        <v>-0.63067580738130746</v>
      </c>
      <c r="J17">
        <f t="shared" si="3"/>
        <v>0.77604640710716255</v>
      </c>
      <c r="K17">
        <f t="shared" si="0"/>
        <v>1.4404415952686771</v>
      </c>
      <c r="M17">
        <v>32.06</v>
      </c>
      <c r="N17">
        <v>189</v>
      </c>
      <c r="P17">
        <f t="shared" si="4"/>
        <v>1.1339999999999999</v>
      </c>
      <c r="Q17">
        <v>32.06</v>
      </c>
      <c r="R17">
        <v>1.2827828343485299</v>
      </c>
      <c r="S17">
        <v>187</v>
      </c>
      <c r="T17">
        <v>188</v>
      </c>
      <c r="U17">
        <f t="shared" si="5"/>
        <v>0.56100000000000005</v>
      </c>
      <c r="W17">
        <v>26.42</v>
      </c>
      <c r="X17">
        <v>1.4404415952686771</v>
      </c>
      <c r="Y17">
        <v>1.2827828343485299</v>
      </c>
      <c r="AE17">
        <v>26.42</v>
      </c>
      <c r="AF17">
        <v>0.64612371467987095</v>
      </c>
      <c r="AG17">
        <v>0.64612371467987095</v>
      </c>
      <c r="AH17">
        <v>72.610433914240005</v>
      </c>
      <c r="AI17">
        <v>101.648959189591</v>
      </c>
      <c r="AK17">
        <v>16</v>
      </c>
      <c r="AL17">
        <v>0.37656290909784401</v>
      </c>
      <c r="AM17">
        <v>86.327965085946403</v>
      </c>
      <c r="AN17">
        <v>105.685142149157</v>
      </c>
      <c r="AO17">
        <f t="shared" si="6"/>
        <v>23.160937499999999</v>
      </c>
      <c r="AP17">
        <v>0.46875</v>
      </c>
      <c r="AQ17">
        <v>83.337109900000002</v>
      </c>
    </row>
    <row r="18" spans="1:43" x14ac:dyDescent="0.2">
      <c r="A18">
        <v>28.450000000000003</v>
      </c>
      <c r="B18">
        <v>1.1042952206550101</v>
      </c>
      <c r="C18">
        <v>187</v>
      </c>
      <c r="D18">
        <v>28.450000000000003</v>
      </c>
      <c r="E18">
        <v>0.56100000000000005</v>
      </c>
      <c r="F18">
        <v>28.450000000000003</v>
      </c>
      <c r="G18">
        <v>123.2</v>
      </c>
      <c r="H18">
        <f t="shared" si="1"/>
        <v>2.1502456383955555</v>
      </c>
      <c r="I18">
        <f t="shared" si="2"/>
        <v>-0.54756322344112396</v>
      </c>
      <c r="J18">
        <f t="shared" si="3"/>
        <v>0.83676431349261415</v>
      </c>
      <c r="K18">
        <f t="shared" si="0"/>
        <v>1.0977457951936733</v>
      </c>
      <c r="M18">
        <v>34.090000000000003</v>
      </c>
      <c r="N18">
        <v>178</v>
      </c>
      <c r="P18">
        <f t="shared" si="4"/>
        <v>1.0679999999999998</v>
      </c>
      <c r="Q18">
        <v>34.090000000000003</v>
      </c>
      <c r="R18">
        <v>1.1042952206550101</v>
      </c>
      <c r="S18">
        <v>187</v>
      </c>
      <c r="T18">
        <v>175</v>
      </c>
      <c r="U18">
        <f t="shared" si="5"/>
        <v>0.56100000000000005</v>
      </c>
      <c r="W18">
        <v>28.450000000000003</v>
      </c>
      <c r="X18">
        <v>1.1988055702790767</v>
      </c>
      <c r="Y18">
        <v>1.1042952206550101</v>
      </c>
      <c r="AE18">
        <v>28.450000000000003</v>
      </c>
      <c r="AF18">
        <v>0.63458938841314705</v>
      </c>
      <c r="AG18">
        <v>0.63458938841314705</v>
      </c>
      <c r="AH18">
        <v>72.524700867735405</v>
      </c>
      <c r="AI18">
        <v>102.1959674939</v>
      </c>
      <c r="AK18">
        <v>17</v>
      </c>
      <c r="AL18">
        <v>0.34787061071423098</v>
      </c>
      <c r="AM18">
        <v>87.187271857332405</v>
      </c>
      <c r="AN18">
        <v>105.937343126054</v>
      </c>
      <c r="AO18">
        <f t="shared" si="6"/>
        <v>24.704999999999998</v>
      </c>
      <c r="AP18">
        <v>0.5</v>
      </c>
      <c r="AQ18">
        <v>83.841541100000001</v>
      </c>
    </row>
    <row r="19" spans="1:43" x14ac:dyDescent="0.2">
      <c r="A19">
        <v>30.39</v>
      </c>
      <c r="B19">
        <v>0.95244440452267198</v>
      </c>
      <c r="C19">
        <v>186</v>
      </c>
      <c r="D19">
        <v>30.39</v>
      </c>
      <c r="E19">
        <v>0.55800000000000005</v>
      </c>
      <c r="F19">
        <v>30.39</v>
      </c>
      <c r="G19">
        <v>122.02</v>
      </c>
      <c r="H19">
        <f t="shared" si="1"/>
        <v>2.1296507532226112</v>
      </c>
      <c r="I19">
        <f t="shared" si="2"/>
        <v>-0.53021525652092061</v>
      </c>
      <c r="J19">
        <f t="shared" si="3"/>
        <v>0.84786306780780019</v>
      </c>
      <c r="K19">
        <f t="shared" si="0"/>
        <v>1.0273367953022179</v>
      </c>
      <c r="M19">
        <v>36.03</v>
      </c>
      <c r="N19">
        <v>165</v>
      </c>
      <c r="P19">
        <f t="shared" si="4"/>
        <v>0.99</v>
      </c>
      <c r="Q19">
        <v>36.03</v>
      </c>
      <c r="R19">
        <v>0.95244440452267198</v>
      </c>
      <c r="S19">
        <v>186</v>
      </c>
      <c r="T19">
        <v>164</v>
      </c>
      <c r="U19">
        <f t="shared" si="5"/>
        <v>0.55800000000000005</v>
      </c>
      <c r="W19">
        <v>30.39</v>
      </c>
      <c r="X19">
        <v>1.1194248188848703</v>
      </c>
      <c r="Y19">
        <v>0.95244440452267198</v>
      </c>
      <c r="AE19">
        <v>30.39</v>
      </c>
      <c r="AF19">
        <v>0.61345083101846698</v>
      </c>
      <c r="AG19">
        <v>0.61345083101846698</v>
      </c>
      <c r="AH19">
        <v>73.813468030232102</v>
      </c>
      <c r="AI19">
        <v>102.59929017461</v>
      </c>
      <c r="AK19">
        <v>18</v>
      </c>
      <c r="AL19">
        <v>0.32016684778723198</v>
      </c>
      <c r="AM19">
        <v>88.093543901892403</v>
      </c>
      <c r="AN19">
        <v>106.14773967589799</v>
      </c>
      <c r="AO19">
        <f t="shared" si="6"/>
        <v>26.249062499999997</v>
      </c>
      <c r="AP19">
        <v>0.53125</v>
      </c>
      <c r="AQ19">
        <v>83.391156100000003</v>
      </c>
    </row>
    <row r="20" spans="1:43" x14ac:dyDescent="0.2">
      <c r="A20">
        <v>32.409999999999997</v>
      </c>
      <c r="B20">
        <v>0.80380854979875604</v>
      </c>
      <c r="C20">
        <v>179</v>
      </c>
      <c r="D20">
        <v>32.409999999999997</v>
      </c>
      <c r="E20">
        <v>0.53700000000000003</v>
      </c>
      <c r="F20">
        <v>32.409999999999997</v>
      </c>
      <c r="G20">
        <v>122</v>
      </c>
      <c r="H20">
        <f t="shared" si="1"/>
        <v>2.1293016873722226</v>
      </c>
      <c r="I20">
        <f t="shared" si="2"/>
        <v>-0.52991926418159319</v>
      </c>
      <c r="J20">
        <f t="shared" si="3"/>
        <v>0.8480480961886766</v>
      </c>
      <c r="K20">
        <f t="shared" si="0"/>
        <v>0.91488862914390201</v>
      </c>
      <c r="M20">
        <v>38.049999999999997</v>
      </c>
      <c r="N20">
        <v>155</v>
      </c>
      <c r="P20">
        <f t="shared" si="4"/>
        <v>0.93</v>
      </c>
      <c r="Q20">
        <v>38.049999999999997</v>
      </c>
      <c r="R20">
        <v>0.80380854979875604</v>
      </c>
      <c r="S20">
        <v>179</v>
      </c>
      <c r="T20">
        <v>154</v>
      </c>
      <c r="U20">
        <f t="shared" si="5"/>
        <v>0.53700000000000003</v>
      </c>
      <c r="W20">
        <v>32.409999999999997</v>
      </c>
      <c r="X20">
        <v>0.91488862914390201</v>
      </c>
      <c r="Y20">
        <v>0.80380854979875604</v>
      </c>
      <c r="AE20">
        <v>32.409999999999997</v>
      </c>
      <c r="AF20">
        <v>0.60163091084055498</v>
      </c>
      <c r="AG20">
        <v>0.60163091084055498</v>
      </c>
      <c r="AH20">
        <v>74.2625177183331</v>
      </c>
      <c r="AI20">
        <v>102.566026753275</v>
      </c>
      <c r="AK20">
        <v>19</v>
      </c>
      <c r="AL20">
        <v>0.30191579992955397</v>
      </c>
      <c r="AM20">
        <v>88.315750574647396</v>
      </c>
      <c r="AN20">
        <v>106.13270770096</v>
      </c>
      <c r="AO20">
        <f t="shared" si="6"/>
        <v>27.793124999999996</v>
      </c>
      <c r="AP20">
        <v>0.5625</v>
      </c>
      <c r="AQ20">
        <v>83.445202299999991</v>
      </c>
    </row>
    <row r="21" spans="1:43" x14ac:dyDescent="0.2">
      <c r="A21">
        <v>34.44</v>
      </c>
      <c r="B21">
        <v>0.66140820357190999</v>
      </c>
      <c r="C21">
        <v>166</v>
      </c>
      <c r="D21">
        <v>34.44</v>
      </c>
      <c r="E21">
        <v>0.49800000000000005</v>
      </c>
      <c r="F21">
        <v>34.44</v>
      </c>
      <c r="G21">
        <v>121.31</v>
      </c>
      <c r="H21">
        <f t="shared" si="1"/>
        <v>2.1172589155338057</v>
      </c>
      <c r="I21">
        <f t="shared" si="2"/>
        <v>-0.51966823511340676</v>
      </c>
      <c r="J21">
        <f t="shared" si="3"/>
        <v>0.85436814396027017</v>
      </c>
      <c r="K21">
        <f t="shared" si="0"/>
        <v>0.70898676495748625</v>
      </c>
      <c r="M21">
        <v>40.08</v>
      </c>
      <c r="N21">
        <v>146</v>
      </c>
      <c r="P21">
        <f t="shared" si="4"/>
        <v>0.87599999999999989</v>
      </c>
      <c r="Q21">
        <v>40.08</v>
      </c>
      <c r="R21">
        <v>0.66140820357190999</v>
      </c>
      <c r="S21">
        <v>166</v>
      </c>
      <c r="T21">
        <v>144</v>
      </c>
      <c r="U21">
        <f t="shared" si="5"/>
        <v>0.49800000000000005</v>
      </c>
      <c r="W21">
        <v>34.44</v>
      </c>
      <c r="X21">
        <v>0.70898676495748625</v>
      </c>
      <c r="Y21">
        <v>0.66140820357190999</v>
      </c>
      <c r="AE21">
        <v>34.44</v>
      </c>
      <c r="AF21">
        <v>0.60360850346276596</v>
      </c>
      <c r="AG21">
        <v>0.60360850346276596</v>
      </c>
      <c r="AH21">
        <v>73.670989036674499</v>
      </c>
      <c r="AI21">
        <v>102.021685123824</v>
      </c>
      <c r="AK21">
        <v>20</v>
      </c>
      <c r="AL21">
        <v>0.30061706768711299</v>
      </c>
      <c r="AM21">
        <v>88.002869770843802</v>
      </c>
      <c r="AN21">
        <v>105.849530976783</v>
      </c>
      <c r="AO21">
        <f t="shared" si="6"/>
        <v>29.337187499999999</v>
      </c>
      <c r="AP21">
        <v>0.59375</v>
      </c>
      <c r="AQ21">
        <v>83.751464099999993</v>
      </c>
    </row>
    <row r="22" spans="1:43" x14ac:dyDescent="0.2">
      <c r="A22">
        <v>36.369999999999997</v>
      </c>
      <c r="B22">
        <v>0.55314453506586103</v>
      </c>
      <c r="C22">
        <v>159</v>
      </c>
      <c r="D22">
        <v>36.369999999999997</v>
      </c>
      <c r="E22">
        <v>0.47699999999999998</v>
      </c>
      <c r="F22">
        <v>36.369999999999997</v>
      </c>
      <c r="G22">
        <v>120.72</v>
      </c>
      <c r="H22">
        <f t="shared" si="1"/>
        <v>2.1069614729473334</v>
      </c>
      <c r="I22">
        <f t="shared" si="2"/>
        <v>-0.51084303181408919</v>
      </c>
      <c r="J22">
        <f t="shared" si="3"/>
        <v>0.85967400614825473</v>
      </c>
      <c r="K22">
        <f t="shared" si="0"/>
        <v>0.60808113734479152</v>
      </c>
      <c r="M22">
        <v>42.01</v>
      </c>
      <c r="N22">
        <v>136</v>
      </c>
      <c r="P22">
        <f t="shared" si="4"/>
        <v>0.81600000000000006</v>
      </c>
      <c r="Q22">
        <v>42.01</v>
      </c>
      <c r="R22">
        <v>0.55314453506586103</v>
      </c>
      <c r="S22">
        <v>159</v>
      </c>
      <c r="T22">
        <v>136</v>
      </c>
      <c r="U22">
        <f t="shared" si="5"/>
        <v>0.47699999999999998</v>
      </c>
      <c r="W22">
        <v>36.369999999999997</v>
      </c>
      <c r="X22">
        <v>0.60808113734479152</v>
      </c>
      <c r="Y22">
        <v>0.55314453506586103</v>
      </c>
      <c r="AE22">
        <v>36.369999999999997</v>
      </c>
      <c r="AF22">
        <v>0.58626899174137603</v>
      </c>
      <c r="AG22">
        <v>0.58626899174137603</v>
      </c>
      <c r="AH22">
        <v>74.524490336837701</v>
      </c>
      <c r="AI22">
        <v>102.03536810555499</v>
      </c>
      <c r="AK22">
        <v>21</v>
      </c>
      <c r="AL22">
        <v>0.27378775621807599</v>
      </c>
      <c r="AM22">
        <v>88.243825656068395</v>
      </c>
      <c r="AN22">
        <v>105.863531544087</v>
      </c>
      <c r="AO22">
        <f t="shared" si="6"/>
        <v>30.881249999999998</v>
      </c>
      <c r="AP22">
        <v>0.625</v>
      </c>
      <c r="AQ22">
        <v>84.066733600000006</v>
      </c>
    </row>
    <row r="23" spans="1:43" x14ac:dyDescent="0.2">
      <c r="A23">
        <v>38.4</v>
      </c>
      <c r="B23">
        <v>0.46443647029750401</v>
      </c>
      <c r="C23">
        <v>147</v>
      </c>
      <c r="D23">
        <v>38.4</v>
      </c>
      <c r="E23">
        <v>0.441</v>
      </c>
      <c r="F23">
        <v>38.4</v>
      </c>
      <c r="G23">
        <v>118.85</v>
      </c>
      <c r="H23">
        <f t="shared" si="1"/>
        <v>2.0743238159359723</v>
      </c>
      <c r="I23">
        <f t="shared" si="2"/>
        <v>-0.48251821235573333</v>
      </c>
      <c r="J23">
        <f t="shared" si="3"/>
        <v>0.87588593706316997</v>
      </c>
      <c r="K23">
        <f t="shared" si="0"/>
        <v>0.44578482494042626</v>
      </c>
      <c r="M23">
        <v>44.04</v>
      </c>
      <c r="N23">
        <v>137</v>
      </c>
      <c r="P23">
        <f t="shared" si="4"/>
        <v>0.82199999999999995</v>
      </c>
      <c r="Q23">
        <v>44.04</v>
      </c>
      <c r="R23">
        <v>0.46443647029750401</v>
      </c>
      <c r="S23">
        <v>147</v>
      </c>
      <c r="T23">
        <v>130</v>
      </c>
      <c r="U23">
        <f t="shared" si="5"/>
        <v>0.441</v>
      </c>
      <c r="W23">
        <v>38.4</v>
      </c>
      <c r="X23">
        <v>0.44578482494042626</v>
      </c>
      <c r="Y23">
        <v>0.46443647029750401</v>
      </c>
      <c r="AE23">
        <v>38.4</v>
      </c>
      <c r="AF23">
        <v>0.57536106329807202</v>
      </c>
      <c r="AG23">
        <v>0.57536106329807202</v>
      </c>
      <c r="AH23">
        <v>73.177662849841099</v>
      </c>
      <c r="AI23">
        <v>101.61491788158</v>
      </c>
      <c r="AK23">
        <v>22</v>
      </c>
      <c r="AL23">
        <v>0.24233135569504499</v>
      </c>
      <c r="AM23">
        <v>87.142404562425199</v>
      </c>
      <c r="AN23">
        <v>105.652436957185</v>
      </c>
      <c r="AO23">
        <f t="shared" si="6"/>
        <v>32.425312499999997</v>
      </c>
      <c r="AP23">
        <v>0.65625</v>
      </c>
      <c r="AQ23">
        <v>84.436049299999993</v>
      </c>
    </row>
    <row r="24" spans="1:43" x14ac:dyDescent="0.2">
      <c r="A24">
        <v>40.43</v>
      </c>
      <c r="B24">
        <v>0.37706080523901703</v>
      </c>
      <c r="C24">
        <v>141</v>
      </c>
      <c r="D24">
        <v>40.43</v>
      </c>
      <c r="E24">
        <v>0.42300000000000004</v>
      </c>
      <c r="F24">
        <v>40.43</v>
      </c>
      <c r="G24">
        <v>117.33</v>
      </c>
      <c r="H24">
        <f t="shared" si="1"/>
        <v>2.0477948113064168</v>
      </c>
      <c r="I24">
        <f t="shared" si="2"/>
        <v>-0.45911477043536375</v>
      </c>
      <c r="J24">
        <f t="shared" si="3"/>
        <v>0.8883769625379101</v>
      </c>
      <c r="K24">
        <f t="shared" si="0"/>
        <v>0.37085748506248667</v>
      </c>
      <c r="M24">
        <v>46.07</v>
      </c>
      <c r="N24">
        <v>118</v>
      </c>
      <c r="P24">
        <f t="shared" si="4"/>
        <v>0.70799999999999996</v>
      </c>
      <c r="Q24">
        <v>46.07</v>
      </c>
      <c r="R24">
        <v>0.37706080523901703</v>
      </c>
      <c r="S24">
        <v>141</v>
      </c>
      <c r="T24">
        <v>118</v>
      </c>
      <c r="U24">
        <f t="shared" si="5"/>
        <v>0.42300000000000004</v>
      </c>
      <c r="W24">
        <v>40.43</v>
      </c>
      <c r="X24">
        <v>0.37085748506248667</v>
      </c>
      <c r="Y24">
        <v>0.37706080523901703</v>
      </c>
      <c r="AE24">
        <v>40.43</v>
      </c>
      <c r="AF24">
        <v>0.54240404066464099</v>
      </c>
      <c r="AG24">
        <v>0.54240404066464099</v>
      </c>
      <c r="AH24">
        <v>74.434595674667605</v>
      </c>
      <c r="AI24">
        <v>101.974659468895</v>
      </c>
      <c r="AK24">
        <v>23</v>
      </c>
      <c r="AL24">
        <v>0.19931097675567899</v>
      </c>
      <c r="AM24">
        <v>88.6023252749753</v>
      </c>
      <c r="AN24">
        <v>105.831017044902</v>
      </c>
      <c r="AO24">
        <f t="shared" si="6"/>
        <v>33.969374999999999</v>
      </c>
      <c r="AP24">
        <v>0.6875</v>
      </c>
      <c r="AQ24">
        <v>84.598187899999985</v>
      </c>
    </row>
    <row r="25" spans="1:43" x14ac:dyDescent="0.2">
      <c r="A25">
        <v>42.45</v>
      </c>
      <c r="B25">
        <v>0.288407705775727</v>
      </c>
      <c r="C25">
        <v>131</v>
      </c>
      <c r="D25">
        <v>42.45</v>
      </c>
      <c r="E25">
        <v>0.39300000000000002</v>
      </c>
      <c r="F25">
        <v>42.45</v>
      </c>
      <c r="G25">
        <v>119.51</v>
      </c>
      <c r="H25">
        <f t="shared" si="1"/>
        <v>2.0858429889988055</v>
      </c>
      <c r="I25">
        <f t="shared" si="2"/>
        <v>-0.49257545827634902</v>
      </c>
      <c r="J25">
        <f t="shared" si="3"/>
        <v>0.87026973858904499</v>
      </c>
      <c r="K25">
        <f t="shared" si="0"/>
        <v>0.32385662765497958</v>
      </c>
      <c r="M25">
        <v>48.09</v>
      </c>
      <c r="N25">
        <v>107</v>
      </c>
      <c r="P25">
        <f t="shared" si="4"/>
        <v>0.6419999999999999</v>
      </c>
      <c r="Q25">
        <v>48.09</v>
      </c>
      <c r="R25">
        <v>0.288407705775727</v>
      </c>
      <c r="S25">
        <v>131</v>
      </c>
      <c r="T25">
        <v>107</v>
      </c>
      <c r="U25">
        <f t="shared" si="5"/>
        <v>0.39300000000000002</v>
      </c>
      <c r="W25">
        <v>42.45</v>
      </c>
      <c r="X25">
        <v>0.32385662765497958</v>
      </c>
      <c r="Y25">
        <v>0.288407705775727</v>
      </c>
      <c r="AE25">
        <v>42.45</v>
      </c>
      <c r="AF25">
        <v>0.51029542238599002</v>
      </c>
      <c r="AG25">
        <v>0.51029542238599002</v>
      </c>
      <c r="AH25">
        <v>74.881539472382002</v>
      </c>
      <c r="AI25">
        <v>101.97582268132599</v>
      </c>
      <c r="AK25">
        <v>24</v>
      </c>
      <c r="AL25">
        <v>0.147193162136557</v>
      </c>
      <c r="AM25">
        <v>88.928059501017103</v>
      </c>
      <c r="AN25">
        <v>105.83463763022201</v>
      </c>
      <c r="AO25">
        <f t="shared" si="6"/>
        <v>35.513437499999995</v>
      </c>
      <c r="AP25">
        <v>0.71875</v>
      </c>
      <c r="AQ25">
        <v>84.742311099999995</v>
      </c>
    </row>
    <row r="26" spans="1:43" x14ac:dyDescent="0.2">
      <c r="A26">
        <v>44.39</v>
      </c>
      <c r="B26">
        <v>0.22238419562981401</v>
      </c>
      <c r="C26">
        <v>118</v>
      </c>
      <c r="D26">
        <v>44.39</v>
      </c>
      <c r="E26">
        <v>0.35399999999999998</v>
      </c>
      <c r="F26">
        <v>44.39</v>
      </c>
      <c r="G26">
        <v>116.45</v>
      </c>
      <c r="H26">
        <f t="shared" si="1"/>
        <v>2.0324359138893056</v>
      </c>
      <c r="I26">
        <f t="shared" si="2"/>
        <v>-0.44541666569744126</v>
      </c>
      <c r="J26">
        <f t="shared" si="3"/>
        <v>0.89532340186045278</v>
      </c>
      <c r="K26">
        <f t="shared" si="0"/>
        <v>0.21023194649982188</v>
      </c>
      <c r="M26">
        <v>50.03</v>
      </c>
      <c r="N26">
        <v>99</v>
      </c>
      <c r="P26">
        <f t="shared" si="4"/>
        <v>0.59399999999999997</v>
      </c>
      <c r="Q26">
        <v>50.03</v>
      </c>
      <c r="R26">
        <v>0.22238419562981401</v>
      </c>
      <c r="S26">
        <v>118</v>
      </c>
      <c r="T26">
        <v>99</v>
      </c>
      <c r="U26">
        <f t="shared" si="5"/>
        <v>0.35399999999999998</v>
      </c>
      <c r="W26">
        <v>44.39</v>
      </c>
      <c r="X26">
        <v>0.21023194649982188</v>
      </c>
      <c r="Y26">
        <v>0.22238419562981401</v>
      </c>
      <c r="AE26">
        <v>44.39</v>
      </c>
      <c r="AF26">
        <v>0.48199305910934898</v>
      </c>
      <c r="AG26">
        <v>0.48199305910934898</v>
      </c>
      <c r="AH26">
        <v>74.290226929107504</v>
      </c>
      <c r="AI26">
        <v>101.65776882937099</v>
      </c>
      <c r="AK26">
        <v>25</v>
      </c>
      <c r="AL26">
        <v>9.0543485129493603E-2</v>
      </c>
      <c r="AM26">
        <v>88.449651396037794</v>
      </c>
      <c r="AN26">
        <v>105.677420577858</v>
      </c>
      <c r="AO26">
        <f t="shared" si="6"/>
        <v>37.057499999999997</v>
      </c>
      <c r="AP26">
        <v>0.75</v>
      </c>
      <c r="AQ26">
        <v>84.958495900000003</v>
      </c>
    </row>
    <row r="27" spans="1:43" x14ac:dyDescent="0.2">
      <c r="A27">
        <v>46.42</v>
      </c>
      <c r="B27">
        <v>0.15719381700607701</v>
      </c>
      <c r="C27">
        <v>111</v>
      </c>
      <c r="D27">
        <v>46.42</v>
      </c>
      <c r="E27">
        <v>0.33300000000000002</v>
      </c>
      <c r="F27">
        <v>46.42</v>
      </c>
      <c r="G27">
        <v>117.22</v>
      </c>
      <c r="H27">
        <f t="shared" si="1"/>
        <v>2.0458749491292778</v>
      </c>
      <c r="I27">
        <f t="shared" si="2"/>
        <v>-0.45740836403509338</v>
      </c>
      <c r="J27">
        <f t="shared" si="3"/>
        <v>0.88925676185831704</v>
      </c>
      <c r="K27">
        <f t="shared" si="0"/>
        <v>0.18017447691597993</v>
      </c>
      <c r="M27">
        <v>52.06</v>
      </c>
      <c r="N27">
        <v>86</v>
      </c>
      <c r="P27">
        <f t="shared" si="4"/>
        <v>0.51600000000000001</v>
      </c>
      <c r="Q27">
        <v>52.06</v>
      </c>
      <c r="R27">
        <v>0.15719381700607701</v>
      </c>
      <c r="S27">
        <v>111</v>
      </c>
      <c r="T27">
        <v>86</v>
      </c>
      <c r="U27">
        <f t="shared" si="5"/>
        <v>0.33300000000000002</v>
      </c>
      <c r="W27">
        <v>46.42</v>
      </c>
      <c r="X27">
        <v>0.18017447691597993</v>
      </c>
      <c r="Y27">
        <v>0.15719381700607701</v>
      </c>
      <c r="AE27">
        <v>46.42</v>
      </c>
      <c r="AF27">
        <v>0.38680890077781399</v>
      </c>
      <c r="AG27">
        <v>0.38680890077781399</v>
      </c>
      <c r="AH27">
        <v>75.984351403516598</v>
      </c>
      <c r="AI27">
        <v>102.516435089878</v>
      </c>
      <c r="AK27">
        <v>26</v>
      </c>
      <c r="AL27">
        <v>0.06</v>
      </c>
      <c r="AM27">
        <v>89</v>
      </c>
      <c r="AO27">
        <f t="shared" si="6"/>
        <v>38.6015625</v>
      </c>
      <c r="AP27">
        <v>0.78125</v>
      </c>
      <c r="AQ27">
        <v>86.138504600000005</v>
      </c>
    </row>
    <row r="28" spans="1:43" s="1" customFormat="1" x14ac:dyDescent="0.2">
      <c r="A28" s="1">
        <v>48.44</v>
      </c>
      <c r="B28" s="1">
        <v>0.104449856706</v>
      </c>
      <c r="C28" s="1">
        <v>98</v>
      </c>
      <c r="D28" s="1">
        <v>48.44</v>
      </c>
      <c r="E28" s="1">
        <v>0.29399999999999998</v>
      </c>
      <c r="F28" s="1">
        <v>48.44</v>
      </c>
      <c r="G28" s="1">
        <v>116.04</v>
      </c>
      <c r="H28" s="1">
        <f t="shared" si="1"/>
        <v>2.0252800639563335</v>
      </c>
      <c r="I28" s="1">
        <f t="shared" si="2"/>
        <v>-0.4389985164739203</v>
      </c>
      <c r="J28" s="1">
        <f t="shared" si="3"/>
        <v>0.8984877865245009</v>
      </c>
      <c r="K28" s="1">
        <f t="shared" si="0"/>
        <v>0.11859273259748691</v>
      </c>
      <c r="M28" s="1">
        <v>54.08</v>
      </c>
      <c r="N28" s="1">
        <v>74</v>
      </c>
      <c r="P28" s="1">
        <f t="shared" si="4"/>
        <v>0.44400000000000001</v>
      </c>
      <c r="Q28" s="1">
        <v>54.08</v>
      </c>
      <c r="R28" s="1">
        <v>0.104449856706</v>
      </c>
      <c r="S28" s="1">
        <v>98</v>
      </c>
      <c r="T28" s="1">
        <v>74</v>
      </c>
      <c r="U28" s="1">
        <f t="shared" si="5"/>
        <v>0.29399999999999998</v>
      </c>
      <c r="W28" s="1">
        <v>48.44</v>
      </c>
      <c r="X28" s="1">
        <v>0.11859273259748691</v>
      </c>
      <c r="Y28" s="1">
        <v>0.104449856706</v>
      </c>
      <c r="AE28" s="1">
        <v>48.44</v>
      </c>
      <c r="AF28" s="1">
        <v>0.27435070133831702</v>
      </c>
      <c r="AG28" s="1">
        <v>0.27435070133831702</v>
      </c>
      <c r="AH28" s="1">
        <v>76.236611213699206</v>
      </c>
      <c r="AI28" s="1">
        <v>102.92757803415201</v>
      </c>
      <c r="AK28" s="1">
        <v>27</v>
      </c>
      <c r="AL28" s="1">
        <v>0.04</v>
      </c>
      <c r="AM28" s="1">
        <v>89.5</v>
      </c>
      <c r="AO28" s="1">
        <f t="shared" si="6"/>
        <v>40.145624999999995</v>
      </c>
      <c r="AP28" s="1">
        <v>0.8125</v>
      </c>
      <c r="AQ28" s="1">
        <v>85.697127299999991</v>
      </c>
    </row>
    <row r="29" spans="1:43" x14ac:dyDescent="0.2">
      <c r="A29">
        <v>49.41</v>
      </c>
      <c r="B29">
        <v>8.0029653823856697E-2</v>
      </c>
      <c r="C29">
        <v>89</v>
      </c>
      <c r="D29">
        <v>49.41</v>
      </c>
      <c r="E29">
        <v>0.26699999999999996</v>
      </c>
      <c r="F29">
        <v>49.41</v>
      </c>
      <c r="G29">
        <v>117.12</v>
      </c>
      <c r="H29">
        <f t="shared" si="1"/>
        <v>2.0441296198773338</v>
      </c>
      <c r="I29">
        <f t="shared" si="2"/>
        <v>-0.45585562231149857</v>
      </c>
      <c r="J29">
        <f t="shared" si="3"/>
        <v>0.89005373523568587</v>
      </c>
      <c r="K29">
        <f t="shared" si="0"/>
        <v>9.25205559576293E-2</v>
      </c>
      <c r="M29">
        <v>55.05</v>
      </c>
      <c r="N29">
        <v>68</v>
      </c>
      <c r="P29">
        <f t="shared" si="4"/>
        <v>0.40800000000000003</v>
      </c>
      <c r="Q29">
        <v>55.05</v>
      </c>
      <c r="R29">
        <v>8.0029653823856697E-2</v>
      </c>
      <c r="S29">
        <v>89</v>
      </c>
      <c r="T29">
        <v>68</v>
      </c>
      <c r="U29">
        <f t="shared" si="5"/>
        <v>0.26699999999999996</v>
      </c>
      <c r="W29">
        <v>49.41</v>
      </c>
      <c r="X29">
        <v>9.25205559576293E-2</v>
      </c>
      <c r="Y29">
        <v>8.0029653823856697E-2</v>
      </c>
      <c r="AE29">
        <v>49.41</v>
      </c>
      <c r="AF29">
        <v>0.212764565081138</v>
      </c>
      <c r="AG29">
        <v>0.212764565081138</v>
      </c>
      <c r="AH29">
        <v>76.127316054258102</v>
      </c>
      <c r="AI29">
        <v>102.89308824640899</v>
      </c>
      <c r="AK29">
        <v>28</v>
      </c>
      <c r="AL29">
        <v>0</v>
      </c>
      <c r="AM29">
        <v>89.5</v>
      </c>
      <c r="AO29">
        <f t="shared" si="6"/>
        <v>41.689687499999998</v>
      </c>
      <c r="AP29">
        <v>0.84375</v>
      </c>
      <c r="AQ29">
        <v>85.589034900000001</v>
      </c>
    </row>
    <row r="30" spans="1:43" x14ac:dyDescent="0.2">
      <c r="A30" s="1">
        <v>50.38</v>
      </c>
      <c r="B30" s="1">
        <v>5.5895643749270502E-2</v>
      </c>
      <c r="C30" s="1">
        <v>86</v>
      </c>
      <c r="D30" s="1">
        <v>50.38</v>
      </c>
      <c r="E30" s="1">
        <v>0.25800000000000001</v>
      </c>
      <c r="F30" s="1">
        <v>50.38</v>
      </c>
      <c r="G30" s="1">
        <v>114.68</v>
      </c>
      <c r="H30" s="1">
        <f t="shared" si="1"/>
        <v>2.0015435861298894</v>
      </c>
      <c r="I30" s="1">
        <f t="shared" si="2"/>
        <v>-0.41754991911803446</v>
      </c>
      <c r="J30" s="1">
        <f t="shared" si="3"/>
        <v>0.90865398532363395</v>
      </c>
      <c r="K30" s="1">
        <f t="shared" si="0"/>
        <v>7.622525102328373E-2</v>
      </c>
      <c r="L30" s="1"/>
      <c r="M30" s="1">
        <v>56.02</v>
      </c>
      <c r="N30" s="1">
        <v>62</v>
      </c>
      <c r="O30" s="1"/>
      <c r="P30" s="1">
        <f t="shared" si="4"/>
        <v>0.372</v>
      </c>
      <c r="Q30" s="1">
        <v>56.02</v>
      </c>
      <c r="R30" s="1">
        <v>5.5895643749270502E-2</v>
      </c>
      <c r="S30" s="1">
        <v>86</v>
      </c>
      <c r="T30" s="1">
        <v>58</v>
      </c>
      <c r="U30" s="1">
        <f t="shared" si="5"/>
        <v>0.25800000000000001</v>
      </c>
      <c r="V30" s="1"/>
      <c r="W30" s="1">
        <v>50.38</v>
      </c>
      <c r="X30" s="1">
        <v>7.622525102328373E-2</v>
      </c>
      <c r="Y30" s="1">
        <v>5.5895643749270502E-2</v>
      </c>
      <c r="Z30" s="1"/>
      <c r="AA30" s="1"/>
      <c r="AB30" s="1"/>
      <c r="AC30" s="1"/>
      <c r="AD30" s="1"/>
      <c r="AE30" s="1">
        <v>50.38</v>
      </c>
      <c r="AF30" s="1">
        <v>1.26255338562306E-2</v>
      </c>
      <c r="AG30" s="1">
        <v>1.26255338562306E-2</v>
      </c>
      <c r="AH30" s="1">
        <v>83.331444510775199</v>
      </c>
      <c r="AI30" s="1">
        <v>103.85405745566101</v>
      </c>
      <c r="AJ30" s="1"/>
      <c r="AK30" s="1">
        <v>29</v>
      </c>
      <c r="AL30" s="1"/>
      <c r="AM30" s="1"/>
      <c r="AN30" s="1"/>
      <c r="AO30">
        <f t="shared" si="6"/>
        <v>43.233750000000001</v>
      </c>
      <c r="AP30">
        <v>0.875</v>
      </c>
      <c r="AQ30">
        <v>85.507965599999991</v>
      </c>
    </row>
    <row r="31" spans="1:43" x14ac:dyDescent="0.2">
      <c r="A31">
        <v>51.44</v>
      </c>
      <c r="B31">
        <v>2.4105000608023001E-2</v>
      </c>
      <c r="C31">
        <v>75</v>
      </c>
      <c r="D31">
        <v>51.44</v>
      </c>
      <c r="E31">
        <v>0.22500000000000001</v>
      </c>
      <c r="F31">
        <v>51.44</v>
      </c>
      <c r="G31">
        <v>109.5</v>
      </c>
      <c r="H31">
        <f t="shared" si="1"/>
        <v>1.9111355308791664</v>
      </c>
      <c r="I31">
        <f t="shared" si="2"/>
        <v>-0.33380685918227965</v>
      </c>
      <c r="J31">
        <f t="shared" si="3"/>
        <v>0.9426414911104124</v>
      </c>
      <c r="K31">
        <f t="shared" si="0"/>
        <v>4.2213148461910058E-2</v>
      </c>
      <c r="M31">
        <v>57.08</v>
      </c>
      <c r="N31">
        <v>53</v>
      </c>
      <c r="P31">
        <f t="shared" si="4"/>
        <v>0.318</v>
      </c>
      <c r="Q31">
        <v>57.08</v>
      </c>
      <c r="R31">
        <v>2.4105000608023001E-2</v>
      </c>
      <c r="S31">
        <v>75</v>
      </c>
      <c r="T31">
        <v>37</v>
      </c>
      <c r="U31">
        <f t="shared" si="5"/>
        <v>0.22500000000000001</v>
      </c>
      <c r="W31">
        <v>51.44</v>
      </c>
      <c r="X31">
        <v>4.2213148461910058E-2</v>
      </c>
      <c r="Y31">
        <v>2.4105000608023001E-2</v>
      </c>
      <c r="AO31">
        <f t="shared" si="6"/>
        <v>44.777812499999996</v>
      </c>
      <c r="AP31">
        <v>0.90625</v>
      </c>
      <c r="AQ31">
        <v>85.778196599999987</v>
      </c>
    </row>
    <row r="32" spans="1:43" x14ac:dyDescent="0.2">
      <c r="A32">
        <v>52.41</v>
      </c>
      <c r="B32">
        <v>1.03718173493793E-2</v>
      </c>
      <c r="C32">
        <v>59</v>
      </c>
      <c r="D32">
        <v>52.41</v>
      </c>
      <c r="E32">
        <v>0.17699999999999999</v>
      </c>
      <c r="F32">
        <v>52.41</v>
      </c>
      <c r="G32">
        <v>103.42</v>
      </c>
      <c r="H32">
        <f t="shared" si="1"/>
        <v>1.8050195123609447</v>
      </c>
      <c r="I32">
        <f t="shared" si="2"/>
        <v>-0.23208745215736443</v>
      </c>
      <c r="J32">
        <f t="shared" si="3"/>
        <v>0.97269492367910659</v>
      </c>
      <c r="K32">
        <f t="shared" si="0"/>
        <v>1.6934107369986646E-2</v>
      </c>
      <c r="M32">
        <v>58.05</v>
      </c>
      <c r="N32">
        <v>47</v>
      </c>
      <c r="P32">
        <f t="shared" si="4"/>
        <v>0.28200000000000003</v>
      </c>
      <c r="Q32">
        <v>58.05</v>
      </c>
      <c r="R32">
        <v>1.03718173493793E-2</v>
      </c>
      <c r="S32">
        <v>59</v>
      </c>
      <c r="T32">
        <v>26</v>
      </c>
      <c r="U32">
        <f t="shared" si="5"/>
        <v>0.17699999999999999</v>
      </c>
      <c r="W32">
        <v>52.41</v>
      </c>
      <c r="X32">
        <v>1.6934107369986646E-2</v>
      </c>
      <c r="Y32">
        <v>1.03718173493793E-2</v>
      </c>
      <c r="AO32">
        <f t="shared" si="6"/>
        <v>46.321874999999999</v>
      </c>
      <c r="AP32">
        <v>0.9375</v>
      </c>
      <c r="AQ32">
        <v>85.958350600000003</v>
      </c>
    </row>
    <row r="33" spans="1:43" x14ac:dyDescent="0.2">
      <c r="A33">
        <v>54.17</v>
      </c>
      <c r="B33">
        <v>1.5251175696116999E-4</v>
      </c>
      <c r="C33">
        <v>21</v>
      </c>
      <c r="D33">
        <v>54.17</v>
      </c>
      <c r="E33">
        <v>6.3E-2</v>
      </c>
      <c r="F33">
        <v>54.17</v>
      </c>
      <c r="G33">
        <v>95.92</v>
      </c>
      <c r="H33">
        <f t="shared" si="1"/>
        <v>1.6741198184651109</v>
      </c>
      <c r="I33">
        <f t="shared" si="2"/>
        <v>-0.10313974725487254</v>
      </c>
      <c r="J33">
        <f t="shared" si="3"/>
        <v>0.99466687515780927</v>
      </c>
      <c r="K33">
        <f t="shared" si="0"/>
        <v>6.1420549252643244E-4</v>
      </c>
      <c r="M33">
        <v>59.01</v>
      </c>
      <c r="N33">
        <v>35</v>
      </c>
      <c r="P33">
        <f t="shared" si="4"/>
        <v>0.21000000000000002</v>
      </c>
      <c r="Q33">
        <v>59.81</v>
      </c>
      <c r="R33">
        <v>1.5251175696116999E-4</v>
      </c>
      <c r="S33">
        <v>21</v>
      </c>
      <c r="T33">
        <v>3</v>
      </c>
      <c r="U33">
        <f t="shared" si="5"/>
        <v>6.3E-2</v>
      </c>
      <c r="W33">
        <v>54.17</v>
      </c>
      <c r="X33">
        <v>6.1420549252643244E-4</v>
      </c>
      <c r="Y33">
        <v>1.5251175696116999E-4</v>
      </c>
      <c r="AO33">
        <f t="shared" si="6"/>
        <v>47.865937499999994</v>
      </c>
      <c r="AP33">
        <v>0.96875</v>
      </c>
      <c r="AQ33">
        <v>86.048427599999997</v>
      </c>
    </row>
    <row r="34" spans="1:43" x14ac:dyDescent="0.2">
      <c r="A34">
        <v>54.43</v>
      </c>
      <c r="B34">
        <v>0</v>
      </c>
      <c r="C34">
        <v>0</v>
      </c>
      <c r="D34">
        <v>54.43</v>
      </c>
      <c r="E34">
        <v>0</v>
      </c>
      <c r="F34">
        <v>54.43</v>
      </c>
      <c r="G34">
        <v>30.67</v>
      </c>
      <c r="H34">
        <f t="shared" si="1"/>
        <v>0.53529248157136111</v>
      </c>
      <c r="I34">
        <f t="shared" si="2"/>
        <v>0.86011947337248362</v>
      </c>
      <c r="J34">
        <f t="shared" si="3"/>
        <v>0.51009263033829599</v>
      </c>
      <c r="K34">
        <f t="shared" si="0"/>
        <v>0</v>
      </c>
      <c r="M34">
        <v>59.81</v>
      </c>
      <c r="N34">
        <v>0</v>
      </c>
      <c r="P34">
        <f t="shared" si="4"/>
        <v>0</v>
      </c>
      <c r="Q34">
        <v>60.07</v>
      </c>
      <c r="R34">
        <v>0</v>
      </c>
      <c r="S34">
        <v>0</v>
      </c>
      <c r="T34">
        <v>0</v>
      </c>
      <c r="U34">
        <f t="shared" si="5"/>
        <v>0</v>
      </c>
      <c r="W34">
        <v>54.43</v>
      </c>
      <c r="X34">
        <v>0</v>
      </c>
      <c r="Y34">
        <v>0</v>
      </c>
      <c r="AO34">
        <f t="shared" si="6"/>
        <v>49.41</v>
      </c>
      <c r="AP34">
        <v>1</v>
      </c>
      <c r="AQ34">
        <v>86.778051299999987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6D32A-CC3D-4B6A-95DE-07AC9BBA75B0}">
  <dimension ref="A1:AE36"/>
  <sheetViews>
    <sheetView tabSelected="1" workbookViewId="0">
      <selection activeCell="K2" sqref="K2:L25"/>
    </sheetView>
  </sheetViews>
  <sheetFormatPr defaultRowHeight="14.25" x14ac:dyDescent="0.2"/>
  <cols>
    <col min="1" max="1" width="11.875" customWidth="1"/>
  </cols>
  <sheetData>
    <row r="1" spans="1:31" x14ac:dyDescent="0.2">
      <c r="A1" t="s">
        <v>31</v>
      </c>
      <c r="B1" t="s">
        <v>0</v>
      </c>
      <c r="C1" t="s">
        <v>1</v>
      </c>
      <c r="E1" t="s">
        <v>0</v>
      </c>
      <c r="F1" t="s">
        <v>2</v>
      </c>
      <c r="U1" t="s">
        <v>32</v>
      </c>
      <c r="AA1" t="s">
        <v>39</v>
      </c>
    </row>
    <row r="2" spans="1:31" x14ac:dyDescent="0.2">
      <c r="B2">
        <v>5.55</v>
      </c>
      <c r="C2">
        <v>3.9413355489550201</v>
      </c>
      <c r="D2">
        <v>190</v>
      </c>
      <c r="E2">
        <f>B2-5.55</f>
        <v>0</v>
      </c>
      <c r="F2">
        <v>0.56999999999999995</v>
      </c>
      <c r="H2">
        <f>I2-5.55</f>
        <v>0</v>
      </c>
      <c r="I2">
        <v>5.55</v>
      </c>
      <c r="J2">
        <v>3.9413355489550201</v>
      </c>
      <c r="K2">
        <v>190</v>
      </c>
      <c r="L2">
        <v>292</v>
      </c>
      <c r="M2">
        <v>0.56999999999999995</v>
      </c>
      <c r="N2">
        <f>L2/52*0.312</f>
        <v>1.7519999999999998</v>
      </c>
      <c r="P2">
        <v>0.52442279652638002</v>
      </c>
      <c r="Q2" s="1">
        <v>0.755</v>
      </c>
      <c r="R2">
        <v>63.01</v>
      </c>
      <c r="S2">
        <v>97.678475888125206</v>
      </c>
      <c r="U2">
        <v>5.55</v>
      </c>
      <c r="V2">
        <v>152.59</v>
      </c>
      <c r="W2">
        <f>X2*31.53</f>
        <v>0</v>
      </c>
      <c r="X2">
        <v>0</v>
      </c>
      <c r="Y2">
        <v>85.922319799999997</v>
      </c>
      <c r="AC2">
        <v>0.488652790832521</v>
      </c>
      <c r="AD2">
        <v>87.015416206343005</v>
      </c>
      <c r="AE2">
        <v>112.073677168087</v>
      </c>
    </row>
    <row r="3" spans="1:31" x14ac:dyDescent="0.2">
      <c r="B3">
        <v>6.08</v>
      </c>
      <c r="C3">
        <v>3.89947081720018</v>
      </c>
      <c r="D3">
        <v>190</v>
      </c>
      <c r="E3">
        <f t="shared" ref="E3:E26" si="0">B3-5.55</f>
        <v>0.53000000000000025</v>
      </c>
      <c r="F3">
        <v>0.56999999999999995</v>
      </c>
      <c r="H3">
        <f t="shared" ref="H3:H26" si="1">I3-5.55</f>
        <v>0.53000000000000025</v>
      </c>
      <c r="I3">
        <v>6.08</v>
      </c>
      <c r="J3">
        <v>3.89947081720018</v>
      </c>
      <c r="K3">
        <v>190</v>
      </c>
      <c r="L3">
        <v>291</v>
      </c>
      <c r="M3">
        <f>K3/52*0.312/2</f>
        <v>0.56999999999999995</v>
      </c>
      <c r="N3">
        <f t="shared" ref="N3:N26" si="2">L3/52*0.312</f>
        <v>1.746</v>
      </c>
      <c r="P3">
        <v>0.75320068600036805</v>
      </c>
      <c r="Q3">
        <v>0.75320068600036805</v>
      </c>
      <c r="R3">
        <v>63.195758056912297</v>
      </c>
      <c r="S3">
        <v>98.206589925323001</v>
      </c>
      <c r="U3">
        <v>6.08</v>
      </c>
      <c r="V3">
        <v>151.22</v>
      </c>
      <c r="W3">
        <f t="shared" ref="W3:W36" si="3">X3*31.53</f>
        <v>0.9273529411764706</v>
      </c>
      <c r="X3">
        <v>2.9411764705882353E-2</v>
      </c>
      <c r="Y3">
        <v>82.706570900000003</v>
      </c>
      <c r="AC3">
        <v>0.49251633676019402</v>
      </c>
      <c r="AD3">
        <v>86.862632451456506</v>
      </c>
      <c r="AE3">
        <v>112.025350631583</v>
      </c>
    </row>
    <row r="4" spans="1:31" x14ac:dyDescent="0.2">
      <c r="B4">
        <v>7.05</v>
      </c>
      <c r="C4">
        <v>3.7444976663772098</v>
      </c>
      <c r="D4">
        <v>189</v>
      </c>
      <c r="E4">
        <f t="shared" si="0"/>
        <v>1.5</v>
      </c>
      <c r="F4">
        <v>0.56699999999999995</v>
      </c>
      <c r="H4">
        <f t="shared" si="1"/>
        <v>1.5</v>
      </c>
      <c r="I4">
        <v>7.05</v>
      </c>
      <c r="J4">
        <v>3.7444976663772098</v>
      </c>
      <c r="K4">
        <v>189</v>
      </c>
      <c r="L4">
        <v>289</v>
      </c>
      <c r="M4">
        <f t="shared" ref="M4:M26" si="4">K4/52*0.312/2</f>
        <v>0.56699999999999995</v>
      </c>
      <c r="N4">
        <f t="shared" si="2"/>
        <v>1.734</v>
      </c>
      <c r="P4">
        <v>0.75171650316071803</v>
      </c>
      <c r="Q4">
        <v>0.75171650316071803</v>
      </c>
      <c r="R4">
        <v>63.599617401522401</v>
      </c>
      <c r="S4">
        <v>98.280466780238299</v>
      </c>
      <c r="U4">
        <v>7.05</v>
      </c>
      <c r="V4">
        <v>150.09</v>
      </c>
      <c r="W4">
        <f t="shared" si="3"/>
        <v>1.8547058823529412</v>
      </c>
      <c r="X4">
        <v>5.8823529411764705E-2</v>
      </c>
      <c r="Y4">
        <v>88.084167799999989</v>
      </c>
      <c r="AC4">
        <v>0.50169143385260295</v>
      </c>
      <c r="AD4">
        <v>86.848478837532198</v>
      </c>
      <c r="AE4">
        <v>111.857027513007</v>
      </c>
    </row>
    <row r="5" spans="1:31" x14ac:dyDescent="0.2">
      <c r="B5">
        <v>8.02</v>
      </c>
      <c r="C5">
        <v>3.5574537868615699</v>
      </c>
      <c r="D5">
        <v>188</v>
      </c>
      <c r="E5">
        <f t="shared" si="0"/>
        <v>2.4699999999999998</v>
      </c>
      <c r="F5">
        <v>0.56400000000000006</v>
      </c>
      <c r="H5">
        <f t="shared" si="1"/>
        <v>2.4699999999999998</v>
      </c>
      <c r="I5">
        <v>8.02</v>
      </c>
      <c r="J5">
        <v>3.5574537868615699</v>
      </c>
      <c r="K5">
        <v>188</v>
      </c>
      <c r="L5">
        <v>286</v>
      </c>
      <c r="M5">
        <f t="shared" si="4"/>
        <v>0.56400000000000006</v>
      </c>
      <c r="N5">
        <f t="shared" si="2"/>
        <v>1.716</v>
      </c>
      <c r="P5">
        <v>0.75007176089841099</v>
      </c>
      <c r="Q5">
        <v>0.75007176089841099</v>
      </c>
      <c r="R5">
        <v>64.082034754858</v>
      </c>
      <c r="S5">
        <v>98.366646134827306</v>
      </c>
      <c r="U5">
        <v>8.02</v>
      </c>
      <c r="V5">
        <v>145.49</v>
      </c>
      <c r="W5">
        <f t="shared" si="3"/>
        <v>2.7820588235294119</v>
      </c>
      <c r="X5">
        <v>8.8235294117647065E-2</v>
      </c>
      <c r="Y5">
        <v>89.750592299999994</v>
      </c>
      <c r="AC5">
        <v>0.50943287751403199</v>
      </c>
      <c r="AD5">
        <v>86.468181477272495</v>
      </c>
      <c r="AE5">
        <v>111.71261631293299</v>
      </c>
    </row>
    <row r="6" spans="1:31" x14ac:dyDescent="0.2">
      <c r="B6">
        <v>9.07</v>
      </c>
      <c r="C6">
        <v>3.4086706794067898</v>
      </c>
      <c r="D6">
        <v>189</v>
      </c>
      <c r="E6">
        <f t="shared" si="0"/>
        <v>3.5200000000000005</v>
      </c>
      <c r="F6">
        <v>0.56699999999999995</v>
      </c>
      <c r="H6">
        <f t="shared" si="1"/>
        <v>3.5200000000000005</v>
      </c>
      <c r="I6">
        <v>9.07</v>
      </c>
      <c r="J6">
        <v>3.4086706794067898</v>
      </c>
      <c r="K6">
        <v>189</v>
      </c>
      <c r="L6">
        <v>280</v>
      </c>
      <c r="M6">
        <f t="shared" si="4"/>
        <v>0.56699999999999995</v>
      </c>
      <c r="N6">
        <f t="shared" si="2"/>
        <v>1.6800000000000002</v>
      </c>
      <c r="P6">
        <v>0.74819848611928097</v>
      </c>
      <c r="Q6">
        <v>0.74819848611928097</v>
      </c>
      <c r="R6">
        <v>64.534241652121906</v>
      </c>
      <c r="S6">
        <v>98.451986354368202</v>
      </c>
      <c r="U6">
        <v>9.07</v>
      </c>
      <c r="V6">
        <v>145.1</v>
      </c>
      <c r="W6">
        <f t="shared" si="3"/>
        <v>3.7094117647058824</v>
      </c>
      <c r="X6">
        <v>0.11764705882352941</v>
      </c>
      <c r="Y6">
        <v>89.417307399999999</v>
      </c>
      <c r="AC6">
        <v>0.51159397102434301</v>
      </c>
      <c r="AD6">
        <v>86.902064426293904</v>
      </c>
      <c r="AE6">
        <v>111.75906561437699</v>
      </c>
    </row>
    <row r="7" spans="1:31" x14ac:dyDescent="0.2">
      <c r="B7">
        <v>10.039999999999999</v>
      </c>
      <c r="C7">
        <v>3.2807321460227401</v>
      </c>
      <c r="D7">
        <v>189</v>
      </c>
      <c r="E7">
        <f t="shared" si="0"/>
        <v>4.4899999999999993</v>
      </c>
      <c r="F7">
        <v>0.56699999999999995</v>
      </c>
      <c r="H7">
        <f t="shared" si="1"/>
        <v>4.4899999999999993</v>
      </c>
      <c r="I7">
        <v>10.039999999999999</v>
      </c>
      <c r="J7">
        <v>3.2807321460227401</v>
      </c>
      <c r="K7">
        <v>189</v>
      </c>
      <c r="L7">
        <v>273</v>
      </c>
      <c r="M7">
        <f t="shared" si="4"/>
        <v>0.56699999999999995</v>
      </c>
      <c r="N7">
        <f t="shared" si="2"/>
        <v>1.6379999999999999</v>
      </c>
      <c r="P7">
        <v>0.52705450083876504</v>
      </c>
      <c r="Q7" s="1">
        <v>0.74420200000000003</v>
      </c>
      <c r="R7">
        <v>64.921235999999993</v>
      </c>
      <c r="S7">
        <v>98.237303081291799</v>
      </c>
      <c r="U7">
        <v>10.039999999999999</v>
      </c>
      <c r="V7">
        <v>144.94999999999999</v>
      </c>
      <c r="W7">
        <f t="shared" si="3"/>
        <v>4.6367647058823529</v>
      </c>
      <c r="X7">
        <v>0.14705882352941177</v>
      </c>
      <c r="Y7">
        <v>90.318077399999993</v>
      </c>
      <c r="AC7">
        <v>0.51670756923345296</v>
      </c>
      <c r="AD7">
        <v>88.158034542064996</v>
      </c>
      <c r="AE7">
        <v>111.722930006273</v>
      </c>
    </row>
    <row r="8" spans="1:31" x14ac:dyDescent="0.2">
      <c r="B8">
        <v>11.01</v>
      </c>
      <c r="C8">
        <v>3.07203261489463</v>
      </c>
      <c r="D8">
        <v>189</v>
      </c>
      <c r="E8">
        <f t="shared" si="0"/>
        <v>5.46</v>
      </c>
      <c r="F8">
        <v>0.56699999999999995</v>
      </c>
      <c r="H8">
        <f t="shared" si="1"/>
        <v>5.46</v>
      </c>
      <c r="I8">
        <v>11.01</v>
      </c>
      <c r="J8">
        <v>3.07203261489463</v>
      </c>
      <c r="K8">
        <v>189</v>
      </c>
      <c r="L8">
        <v>268</v>
      </c>
      <c r="M8">
        <f t="shared" si="4"/>
        <v>0.56699999999999995</v>
      </c>
      <c r="N8">
        <f t="shared" si="2"/>
        <v>1.6080000000000001</v>
      </c>
      <c r="P8">
        <v>0.74020628504286201</v>
      </c>
      <c r="Q8">
        <v>0.74020628504286201</v>
      </c>
      <c r="R8">
        <v>65.308229534913593</v>
      </c>
      <c r="S8">
        <v>98.884322000039305</v>
      </c>
      <c r="U8">
        <v>11.01</v>
      </c>
      <c r="V8">
        <v>143.41</v>
      </c>
      <c r="W8">
        <f t="shared" si="3"/>
        <v>5.5641176470588238</v>
      </c>
      <c r="X8">
        <v>0.17647058823529413</v>
      </c>
      <c r="Y8">
        <v>91.047701099999998</v>
      </c>
      <c r="AC8">
        <v>0.51875058954174402</v>
      </c>
      <c r="AD8">
        <v>88.415106005727495</v>
      </c>
      <c r="AE8">
        <v>111.722289813937</v>
      </c>
    </row>
    <row r="9" spans="1:31" x14ac:dyDescent="0.2">
      <c r="B9">
        <v>12.07</v>
      </c>
      <c r="C9">
        <v>2.8841206567801199</v>
      </c>
      <c r="D9">
        <v>188</v>
      </c>
      <c r="E9">
        <f t="shared" si="0"/>
        <v>6.5200000000000005</v>
      </c>
      <c r="F9">
        <v>0.56400000000000006</v>
      </c>
      <c r="H9">
        <f t="shared" si="1"/>
        <v>6.5200000000000005</v>
      </c>
      <c r="I9">
        <v>12.07</v>
      </c>
      <c r="J9">
        <v>2.8841206567801199</v>
      </c>
      <c r="K9">
        <v>188</v>
      </c>
      <c r="L9">
        <v>262</v>
      </c>
      <c r="M9">
        <f t="shared" si="4"/>
        <v>0.56400000000000006</v>
      </c>
      <c r="N9">
        <f t="shared" si="2"/>
        <v>1.5720000000000001</v>
      </c>
      <c r="P9">
        <v>0.51952478962667703</v>
      </c>
      <c r="Q9" s="1">
        <v>0.73437200000000002</v>
      </c>
      <c r="R9">
        <v>65.953424999999996</v>
      </c>
      <c r="S9">
        <v>98.705615956672403</v>
      </c>
      <c r="U9">
        <v>12.07</v>
      </c>
      <c r="V9">
        <v>142.69999999999999</v>
      </c>
      <c r="W9">
        <f t="shared" si="3"/>
        <v>6.4914705882352939</v>
      </c>
      <c r="X9">
        <v>0.20588235294117646</v>
      </c>
      <c r="Y9">
        <v>90.9125856</v>
      </c>
      <c r="AC9">
        <v>0.52246925875783501</v>
      </c>
      <c r="AD9">
        <v>88.525954100634493</v>
      </c>
      <c r="AE9">
        <v>111.6543629218</v>
      </c>
    </row>
    <row r="10" spans="1:31" x14ac:dyDescent="0.2">
      <c r="B10">
        <v>14.09</v>
      </c>
      <c r="C10">
        <v>2.57493725321102</v>
      </c>
      <c r="D10">
        <v>188</v>
      </c>
      <c r="E10">
        <f t="shared" si="0"/>
        <v>8.5399999999999991</v>
      </c>
      <c r="F10">
        <v>0.56400000000000006</v>
      </c>
      <c r="H10">
        <f t="shared" si="1"/>
        <v>8.5399999999999991</v>
      </c>
      <c r="I10">
        <v>14.09</v>
      </c>
      <c r="J10">
        <v>2.57493725321102</v>
      </c>
      <c r="K10">
        <v>188</v>
      </c>
      <c r="L10">
        <v>251</v>
      </c>
      <c r="M10">
        <f t="shared" si="4"/>
        <v>0.56400000000000006</v>
      </c>
      <c r="N10">
        <f t="shared" si="2"/>
        <v>1.506</v>
      </c>
      <c r="P10">
        <v>0.72853802820664904</v>
      </c>
      <c r="Q10">
        <v>0.72853802820664904</v>
      </c>
      <c r="R10">
        <v>66.598615919855405</v>
      </c>
      <c r="S10">
        <v>99.399220689251706</v>
      </c>
      <c r="U10">
        <v>14.09</v>
      </c>
      <c r="V10">
        <v>141.1</v>
      </c>
      <c r="W10">
        <f t="shared" si="3"/>
        <v>7.4188235294117648</v>
      </c>
      <c r="X10">
        <v>0.23529411764705882</v>
      </c>
      <c r="Y10">
        <v>91.0386934</v>
      </c>
      <c r="AC10">
        <v>0.52079003567176896</v>
      </c>
      <c r="AD10">
        <v>89.5081398452228</v>
      </c>
      <c r="AE10">
        <v>111.75395838223299</v>
      </c>
    </row>
    <row r="11" spans="1:31" x14ac:dyDescent="0.2">
      <c r="B11">
        <v>16.03</v>
      </c>
      <c r="C11">
        <v>2.2955090800356301</v>
      </c>
      <c r="D11">
        <v>187</v>
      </c>
      <c r="E11">
        <f t="shared" si="0"/>
        <v>10.48</v>
      </c>
      <c r="F11">
        <v>0.56100000000000005</v>
      </c>
      <c r="H11">
        <f t="shared" si="1"/>
        <v>10.48</v>
      </c>
      <c r="I11">
        <v>16.03</v>
      </c>
      <c r="J11">
        <v>2.2955090800356301</v>
      </c>
      <c r="K11">
        <v>187</v>
      </c>
      <c r="L11">
        <v>243</v>
      </c>
      <c r="M11">
        <f t="shared" si="4"/>
        <v>0.56100000000000005</v>
      </c>
      <c r="N11">
        <f t="shared" si="2"/>
        <v>1.4580000000000002</v>
      </c>
      <c r="P11">
        <v>0.72202926659597699</v>
      </c>
      <c r="Q11">
        <v>0.72202926659597699</v>
      </c>
      <c r="R11">
        <v>66.904683286208595</v>
      </c>
      <c r="S11">
        <v>99.703034706792707</v>
      </c>
      <c r="U11">
        <v>16.03</v>
      </c>
      <c r="V11">
        <v>138.93</v>
      </c>
      <c r="W11">
        <f t="shared" si="3"/>
        <v>8.3461764705882349</v>
      </c>
      <c r="X11">
        <v>0.26470588235294118</v>
      </c>
      <c r="Y11">
        <v>91.588163100000003</v>
      </c>
      <c r="AC11">
        <v>0.51611404066629596</v>
      </c>
      <c r="AD11">
        <v>90.316015623996506</v>
      </c>
      <c r="AE11">
        <v>111.83782401623699</v>
      </c>
    </row>
    <row r="12" spans="1:31" x14ac:dyDescent="0.2">
      <c r="B12">
        <v>18.059999999999999</v>
      </c>
      <c r="C12">
        <v>2.03236624459245</v>
      </c>
      <c r="D12">
        <v>188</v>
      </c>
      <c r="E12">
        <f t="shared" si="0"/>
        <v>12.509999999999998</v>
      </c>
      <c r="F12">
        <v>0.56400000000000006</v>
      </c>
      <c r="H12">
        <f t="shared" si="1"/>
        <v>12.509999999999998</v>
      </c>
      <c r="I12">
        <v>18.059999999999999</v>
      </c>
      <c r="J12">
        <v>2.03236624459245</v>
      </c>
      <c r="K12">
        <v>188</v>
      </c>
      <c r="L12">
        <v>230</v>
      </c>
      <c r="M12">
        <f t="shared" si="4"/>
        <v>0.56400000000000006</v>
      </c>
      <c r="N12">
        <f t="shared" si="2"/>
        <v>1.3800000000000001</v>
      </c>
      <c r="P12">
        <v>0.51503348416785399</v>
      </c>
      <c r="Q12" s="1">
        <v>0.71452700000000002</v>
      </c>
      <c r="R12">
        <v>67.678025000000005</v>
      </c>
      <c r="S12">
        <v>99.4817661512851</v>
      </c>
      <c r="U12">
        <v>18.059999999999999</v>
      </c>
      <c r="V12">
        <v>134.99</v>
      </c>
      <c r="W12">
        <f t="shared" si="3"/>
        <v>9.2735294117647058</v>
      </c>
      <c r="X12">
        <v>0.29411764705882354</v>
      </c>
      <c r="Y12">
        <v>91.70526319999999</v>
      </c>
      <c r="AC12">
        <v>0.50050658013415295</v>
      </c>
      <c r="AD12">
        <v>91.466553635764001</v>
      </c>
      <c r="AE12">
        <v>112.1972959197</v>
      </c>
    </row>
    <row r="13" spans="1:31" x14ac:dyDescent="0.2">
      <c r="B13">
        <v>20.079999999999998</v>
      </c>
      <c r="C13">
        <v>1.7091963762817799</v>
      </c>
      <c r="D13">
        <v>186</v>
      </c>
      <c r="E13">
        <f t="shared" si="0"/>
        <v>14.529999999999998</v>
      </c>
      <c r="F13">
        <v>0.55800000000000005</v>
      </c>
      <c r="H13">
        <f t="shared" si="1"/>
        <v>14.529999999999998</v>
      </c>
      <c r="I13">
        <v>20.079999999999998</v>
      </c>
      <c r="J13">
        <v>1.7091963762817799</v>
      </c>
      <c r="K13">
        <v>186</v>
      </c>
      <c r="L13">
        <v>214</v>
      </c>
      <c r="M13">
        <f t="shared" si="4"/>
        <v>0.55800000000000005</v>
      </c>
      <c r="N13">
        <f t="shared" si="2"/>
        <v>1.2839999999999998</v>
      </c>
      <c r="P13">
        <v>0.70702450674490602</v>
      </c>
      <c r="Q13">
        <v>0.70702450674490602</v>
      </c>
      <c r="R13">
        <v>68.451371246852702</v>
      </c>
      <c r="S13">
        <v>100.14470242731601</v>
      </c>
      <c r="U13">
        <v>20.079999999999998</v>
      </c>
      <c r="V13">
        <v>134.62</v>
      </c>
      <c r="W13">
        <f t="shared" si="3"/>
        <v>10.200882352941177</v>
      </c>
      <c r="X13">
        <v>0.3235294117647059</v>
      </c>
      <c r="Y13">
        <v>91.768317100000004</v>
      </c>
      <c r="AC13">
        <v>0.48929953469899701</v>
      </c>
      <c r="AD13">
        <v>92.792042912944794</v>
      </c>
      <c r="AE13">
        <v>112.377452987392</v>
      </c>
    </row>
    <row r="14" spans="1:31" x14ac:dyDescent="0.2">
      <c r="B14">
        <v>22.02</v>
      </c>
      <c r="C14">
        <v>1.4531461009443001</v>
      </c>
      <c r="D14">
        <v>187</v>
      </c>
      <c r="E14">
        <f t="shared" si="0"/>
        <v>16.47</v>
      </c>
      <c r="F14">
        <v>0.56100000000000005</v>
      </c>
      <c r="H14">
        <f t="shared" si="1"/>
        <v>16.47</v>
      </c>
      <c r="I14">
        <v>22.02</v>
      </c>
      <c r="J14">
        <v>1.4531461009443001</v>
      </c>
      <c r="K14">
        <v>187</v>
      </c>
      <c r="L14">
        <v>199</v>
      </c>
      <c r="M14">
        <f t="shared" si="4"/>
        <v>0.56100000000000005</v>
      </c>
      <c r="N14">
        <f t="shared" si="2"/>
        <v>1.194</v>
      </c>
      <c r="P14">
        <v>0.69558663828012002</v>
      </c>
      <c r="Q14">
        <v>0.69558663828012002</v>
      </c>
      <c r="R14">
        <v>69.284787865043896</v>
      </c>
      <c r="S14">
        <v>100.522835335091</v>
      </c>
      <c r="U14">
        <v>22.02</v>
      </c>
      <c r="V14">
        <v>130.84</v>
      </c>
      <c r="W14">
        <f t="shared" si="3"/>
        <v>11.128235294117648</v>
      </c>
      <c r="X14">
        <v>0.35294117647058826</v>
      </c>
      <c r="Y14">
        <v>92.191678999999993</v>
      </c>
      <c r="AC14">
        <v>0.46105946390245001</v>
      </c>
      <c r="AD14">
        <v>94.454934286717204</v>
      </c>
      <c r="AE14">
        <v>112.879260008697</v>
      </c>
    </row>
    <row r="15" spans="1:31" s="1" customFormat="1" x14ac:dyDescent="0.2">
      <c r="B15" s="1">
        <v>24.05</v>
      </c>
      <c r="C15" s="1">
        <v>1.1593923406667801</v>
      </c>
      <c r="D15" s="1">
        <v>187</v>
      </c>
      <c r="E15" s="1">
        <f t="shared" si="0"/>
        <v>18.5</v>
      </c>
      <c r="F15" s="1">
        <v>0.56100000000000005</v>
      </c>
      <c r="H15" s="1">
        <f t="shared" si="1"/>
        <v>18.5</v>
      </c>
      <c r="I15" s="1">
        <v>24.05</v>
      </c>
      <c r="J15" s="1">
        <v>1.1593923406667801</v>
      </c>
      <c r="K15" s="1">
        <v>187</v>
      </c>
      <c r="L15" s="1">
        <v>179</v>
      </c>
      <c r="M15" s="1">
        <f t="shared" si="4"/>
        <v>0.56100000000000005</v>
      </c>
      <c r="N15" s="1">
        <f t="shared" si="2"/>
        <v>1.0740000000000001</v>
      </c>
      <c r="P15" s="1">
        <v>0.68570298237685201</v>
      </c>
      <c r="Q15" s="1">
        <v>0.68570298237685201</v>
      </c>
      <c r="R15" s="1">
        <v>70.027544097938204</v>
      </c>
      <c r="S15" s="1">
        <v>100.810078466788</v>
      </c>
      <c r="U15" s="1">
        <v>24.05</v>
      </c>
      <c r="V15" s="1">
        <v>125.94</v>
      </c>
      <c r="W15">
        <f t="shared" si="3"/>
        <v>12.055588235294117</v>
      </c>
      <c r="X15" s="1">
        <v>0.38235294117647056</v>
      </c>
      <c r="Y15" s="1">
        <v>92.389848399999991</v>
      </c>
      <c r="AC15" s="1">
        <v>0.42741720054584698</v>
      </c>
      <c r="AD15" s="1">
        <v>96.771570453596794</v>
      </c>
      <c r="AE15" s="1">
        <v>113.39300806446199</v>
      </c>
    </row>
    <row r="16" spans="1:31" x14ac:dyDescent="0.2">
      <c r="B16">
        <v>26.07</v>
      </c>
      <c r="C16">
        <v>0.921832970750321</v>
      </c>
      <c r="D16">
        <v>185</v>
      </c>
      <c r="E16">
        <f t="shared" si="0"/>
        <v>20.52</v>
      </c>
      <c r="F16">
        <v>0.55499999999999994</v>
      </c>
      <c r="H16">
        <f t="shared" si="1"/>
        <v>20.52</v>
      </c>
      <c r="I16">
        <v>26.07</v>
      </c>
      <c r="J16">
        <v>0.921832970750321</v>
      </c>
      <c r="K16">
        <v>185</v>
      </c>
      <c r="L16">
        <v>161</v>
      </c>
      <c r="M16">
        <f t="shared" si="4"/>
        <v>0.55499999999999994</v>
      </c>
      <c r="N16">
        <f t="shared" si="2"/>
        <v>0.96600000000000008</v>
      </c>
      <c r="P16">
        <v>0.67288711327848105</v>
      </c>
      <c r="Q16">
        <v>0.67288711327848105</v>
      </c>
      <c r="R16">
        <v>70.615495822778399</v>
      </c>
      <c r="S16">
        <v>101.251807391615</v>
      </c>
      <c r="U16">
        <v>25.98</v>
      </c>
      <c r="V16">
        <v>116.44</v>
      </c>
      <c r="W16">
        <f t="shared" si="3"/>
        <v>12.982941176470588</v>
      </c>
      <c r="X16">
        <v>0.41176470588235292</v>
      </c>
      <c r="Y16">
        <v>92.416871499999999</v>
      </c>
      <c r="AC16">
        <v>0.38215564389511703</v>
      </c>
      <c r="AD16">
        <v>98.470523505204397</v>
      </c>
      <c r="AE16">
        <v>113.86136875928401</v>
      </c>
    </row>
    <row r="17" spans="2:31" x14ac:dyDescent="0.2">
      <c r="B17">
        <v>28.01</v>
      </c>
      <c r="C17">
        <v>0.68858159144150799</v>
      </c>
      <c r="D17">
        <v>182</v>
      </c>
      <c r="E17">
        <f t="shared" si="0"/>
        <v>22.46</v>
      </c>
      <c r="F17">
        <v>0.54600000000000004</v>
      </c>
      <c r="H17">
        <f t="shared" si="1"/>
        <v>22.46</v>
      </c>
      <c r="I17">
        <v>28.01</v>
      </c>
      <c r="J17">
        <v>0.68858159144150799</v>
      </c>
      <c r="K17">
        <v>182</v>
      </c>
      <c r="L17">
        <v>140</v>
      </c>
      <c r="M17">
        <f t="shared" si="4"/>
        <v>0.54600000000000004</v>
      </c>
      <c r="N17">
        <f t="shared" si="2"/>
        <v>0.84000000000000008</v>
      </c>
      <c r="P17">
        <v>0.47820339214895702</v>
      </c>
      <c r="Q17" s="1">
        <v>0.64373800000000003</v>
      </c>
      <c r="R17">
        <v>71.570099999999996</v>
      </c>
      <c r="S17">
        <v>101.280794249789</v>
      </c>
      <c r="U17">
        <v>28.01</v>
      </c>
      <c r="V17">
        <v>114.83</v>
      </c>
      <c r="W17">
        <f t="shared" si="3"/>
        <v>13.910294117647059</v>
      </c>
      <c r="X17">
        <v>0.44117647058823528</v>
      </c>
      <c r="Y17">
        <v>92.317786799999993</v>
      </c>
      <c r="AC17">
        <v>0.32808943044049799</v>
      </c>
      <c r="AD17">
        <v>100.782075887153</v>
      </c>
      <c r="AE17">
        <v>114.336365156421</v>
      </c>
    </row>
    <row r="18" spans="2:31" x14ac:dyDescent="0.2">
      <c r="B18">
        <v>30.04</v>
      </c>
      <c r="C18">
        <v>0.48125263037400701</v>
      </c>
      <c r="D18">
        <v>163</v>
      </c>
      <c r="E18">
        <f t="shared" si="0"/>
        <v>24.49</v>
      </c>
      <c r="F18">
        <v>0.48899999999999999</v>
      </c>
      <c r="H18">
        <f t="shared" si="1"/>
        <v>24.49</v>
      </c>
      <c r="I18">
        <v>30.04</v>
      </c>
      <c r="J18">
        <v>0.48125263037400701</v>
      </c>
      <c r="K18">
        <v>163</v>
      </c>
      <c r="L18">
        <v>124</v>
      </c>
      <c r="M18">
        <f t="shared" si="4"/>
        <v>0.48899999999999999</v>
      </c>
      <c r="N18">
        <f t="shared" si="2"/>
        <v>0.74399999999999999</v>
      </c>
      <c r="P18">
        <v>0.63458938841314705</v>
      </c>
      <c r="Q18">
        <v>0.63458938841314705</v>
      </c>
      <c r="R18">
        <v>72.524700867735405</v>
      </c>
      <c r="S18">
        <v>102.1959674939</v>
      </c>
      <c r="U18">
        <v>29.95</v>
      </c>
      <c r="V18">
        <v>112.2</v>
      </c>
      <c r="W18">
        <f t="shared" si="3"/>
        <v>14.83764705882353</v>
      </c>
      <c r="X18">
        <v>0.47058823529411764</v>
      </c>
      <c r="Y18">
        <v>92.777179499999988</v>
      </c>
      <c r="AC18">
        <v>0.31199766454463701</v>
      </c>
      <c r="AD18">
        <v>100.527658572246</v>
      </c>
      <c r="AE18">
        <v>113.893763023313</v>
      </c>
    </row>
    <row r="19" spans="2:31" x14ac:dyDescent="0.2">
      <c r="B19">
        <v>32.06</v>
      </c>
      <c r="C19">
        <v>0.31349020665472999</v>
      </c>
      <c r="D19">
        <v>144</v>
      </c>
      <c r="E19">
        <f t="shared" si="0"/>
        <v>26.51</v>
      </c>
      <c r="F19">
        <v>0.432</v>
      </c>
      <c r="H19">
        <f t="shared" si="1"/>
        <v>26.51</v>
      </c>
      <c r="I19">
        <v>32.06</v>
      </c>
      <c r="J19">
        <v>0.31349020665472999</v>
      </c>
      <c r="K19">
        <v>144</v>
      </c>
      <c r="L19">
        <v>107</v>
      </c>
      <c r="M19">
        <f t="shared" si="4"/>
        <v>0.432</v>
      </c>
      <c r="N19">
        <f t="shared" si="2"/>
        <v>0.6419999999999999</v>
      </c>
      <c r="P19">
        <v>0.61345083101846698</v>
      </c>
      <c r="Q19">
        <v>0.61345083101846698</v>
      </c>
      <c r="R19">
        <v>73.813468030232102</v>
      </c>
      <c r="S19">
        <v>102.59929017461</v>
      </c>
      <c r="U19">
        <v>32.06</v>
      </c>
      <c r="V19">
        <v>113.09</v>
      </c>
      <c r="W19">
        <f t="shared" si="3"/>
        <v>15.765000000000001</v>
      </c>
      <c r="X19">
        <v>0.5</v>
      </c>
      <c r="Y19">
        <v>92.714125600000003</v>
      </c>
      <c r="AC19">
        <v>0.27496324165632602</v>
      </c>
      <c r="AD19">
        <v>100.533499509899</v>
      </c>
      <c r="AE19">
        <v>113.53069437474601</v>
      </c>
    </row>
    <row r="20" spans="2:31" x14ac:dyDescent="0.2">
      <c r="B20">
        <v>34.090000000000003</v>
      </c>
      <c r="C20">
        <v>0.18126285266140199</v>
      </c>
      <c r="D20">
        <v>121</v>
      </c>
      <c r="E20">
        <f t="shared" si="0"/>
        <v>28.540000000000003</v>
      </c>
      <c r="F20">
        <v>0.36300000000000004</v>
      </c>
      <c r="H20">
        <f t="shared" si="1"/>
        <v>28.540000000000003</v>
      </c>
      <c r="I20">
        <v>34.090000000000003</v>
      </c>
      <c r="J20">
        <v>0.18126285266140199</v>
      </c>
      <c r="K20">
        <v>121</v>
      </c>
      <c r="L20">
        <v>87</v>
      </c>
      <c r="M20">
        <f t="shared" si="4"/>
        <v>0.36300000000000004</v>
      </c>
      <c r="N20">
        <f t="shared" si="2"/>
        <v>0.52200000000000002</v>
      </c>
      <c r="P20">
        <v>0.60163091084055498</v>
      </c>
      <c r="Q20">
        <v>0.60163091084055498</v>
      </c>
      <c r="R20">
        <v>74.2625177183331</v>
      </c>
      <c r="S20">
        <v>102.566026753275</v>
      </c>
      <c r="U20">
        <v>34</v>
      </c>
      <c r="V20">
        <v>114.24</v>
      </c>
      <c r="W20">
        <f t="shared" si="3"/>
        <v>16.69235294117647</v>
      </c>
      <c r="X20">
        <v>0.52941176470588236</v>
      </c>
      <c r="Y20">
        <v>92.732140999999999</v>
      </c>
      <c r="AC20">
        <v>0.22987504675492301</v>
      </c>
      <c r="AD20">
        <v>100.682718619575</v>
      </c>
      <c r="AE20">
        <v>112.930318564337</v>
      </c>
    </row>
    <row r="21" spans="2:31" x14ac:dyDescent="0.2">
      <c r="B21">
        <v>36.03</v>
      </c>
      <c r="C21">
        <v>9.9740144362555794E-2</v>
      </c>
      <c r="D21">
        <v>99</v>
      </c>
      <c r="E21">
        <f t="shared" si="0"/>
        <v>30.48</v>
      </c>
      <c r="F21">
        <v>0.29699999999999999</v>
      </c>
      <c r="H21">
        <f t="shared" si="1"/>
        <v>30.48</v>
      </c>
      <c r="I21">
        <v>36.03</v>
      </c>
      <c r="J21">
        <v>9.9740144362555794E-2</v>
      </c>
      <c r="K21">
        <v>99</v>
      </c>
      <c r="L21">
        <v>72</v>
      </c>
      <c r="M21">
        <f t="shared" si="4"/>
        <v>0.29699999999999999</v>
      </c>
      <c r="N21">
        <f t="shared" si="2"/>
        <v>0.432</v>
      </c>
      <c r="P21">
        <v>0.60360850346276596</v>
      </c>
      <c r="Q21">
        <v>0.60360850346276596</v>
      </c>
      <c r="R21">
        <v>73.670989036674499</v>
      </c>
      <c r="S21">
        <v>102.021685123824</v>
      </c>
      <c r="U21">
        <v>35.85</v>
      </c>
      <c r="V21">
        <v>114.46</v>
      </c>
      <c r="W21">
        <f t="shared" si="3"/>
        <v>17.619705882352942</v>
      </c>
      <c r="X21">
        <v>0.55882352941176472</v>
      </c>
      <c r="Y21">
        <v>93.380695399999993</v>
      </c>
      <c r="AC21">
        <v>0.100702630880531</v>
      </c>
      <c r="AD21">
        <v>100.36849841997601</v>
      </c>
      <c r="AE21">
        <v>112.726249514435</v>
      </c>
    </row>
    <row r="22" spans="2:31" s="1" customFormat="1" x14ac:dyDescent="0.2">
      <c r="B22" s="1">
        <v>37.08</v>
      </c>
      <c r="C22" s="1">
        <v>6.7291444374531495E-2</v>
      </c>
      <c r="D22" s="1">
        <v>84</v>
      </c>
      <c r="E22" s="1">
        <f t="shared" si="0"/>
        <v>31.529999999999998</v>
      </c>
      <c r="F22" s="1">
        <v>0.252</v>
      </c>
      <c r="H22" s="1">
        <f t="shared" si="1"/>
        <v>31.529999999999998</v>
      </c>
      <c r="I22" s="1">
        <v>37.08</v>
      </c>
      <c r="J22" s="1">
        <v>6.7291444374531495E-2</v>
      </c>
      <c r="K22" s="1">
        <v>84</v>
      </c>
      <c r="L22" s="1">
        <v>66</v>
      </c>
      <c r="M22" s="1">
        <f t="shared" si="4"/>
        <v>0.252</v>
      </c>
      <c r="N22" s="1">
        <f t="shared" si="2"/>
        <v>0.39599999999999996</v>
      </c>
      <c r="P22" s="1">
        <v>0.58626899174137603</v>
      </c>
      <c r="Q22" s="1">
        <v>0.58626899174137603</v>
      </c>
      <c r="R22" s="1">
        <v>74.524490336837701</v>
      </c>
      <c r="S22" s="1">
        <v>102.03536810555499</v>
      </c>
      <c r="U22" s="1">
        <v>37.08</v>
      </c>
      <c r="V22" s="1">
        <v>113.72</v>
      </c>
      <c r="W22">
        <f t="shared" si="3"/>
        <v>18.547058823529412</v>
      </c>
      <c r="X22" s="1">
        <v>0.58823529411764708</v>
      </c>
      <c r="Y22" s="1">
        <v>93.299626099999998</v>
      </c>
      <c r="AC22" s="1">
        <v>9.7990766839438304E-2</v>
      </c>
      <c r="AD22" s="1">
        <v>104.28432128810501</v>
      </c>
      <c r="AE22" s="1">
        <v>112.148461900668</v>
      </c>
    </row>
    <row r="23" spans="2:31" x14ac:dyDescent="0.2">
      <c r="B23">
        <v>38.049999999999997</v>
      </c>
      <c r="C23">
        <v>4.0699433358220703E-2</v>
      </c>
      <c r="D23">
        <v>72</v>
      </c>
      <c r="E23">
        <f t="shared" si="0"/>
        <v>32.5</v>
      </c>
      <c r="F23">
        <v>0.216</v>
      </c>
      <c r="H23">
        <f t="shared" si="1"/>
        <v>32.5</v>
      </c>
      <c r="I23">
        <v>38.049999999999997</v>
      </c>
      <c r="J23">
        <v>4.0699433358220703E-2</v>
      </c>
      <c r="K23">
        <v>72</v>
      </c>
      <c r="L23">
        <v>54</v>
      </c>
      <c r="M23">
        <f t="shared" si="4"/>
        <v>0.216</v>
      </c>
      <c r="N23">
        <f t="shared" si="2"/>
        <v>0.32400000000000001</v>
      </c>
      <c r="P23">
        <v>0.57536106329807202</v>
      </c>
      <c r="Q23">
        <v>0.57536106329807202</v>
      </c>
      <c r="R23">
        <v>73.177662849841099</v>
      </c>
      <c r="S23">
        <v>101.61491788158</v>
      </c>
      <c r="U23">
        <v>38.049999999999997</v>
      </c>
      <c r="V23">
        <v>114.81</v>
      </c>
      <c r="W23">
        <f t="shared" si="3"/>
        <v>19.474411764705884</v>
      </c>
      <c r="X23">
        <v>0.61764705882352944</v>
      </c>
      <c r="Y23">
        <v>93.389703099999991</v>
      </c>
    </row>
    <row r="24" spans="2:31" x14ac:dyDescent="0.2">
      <c r="B24">
        <v>39.020000000000003</v>
      </c>
      <c r="C24">
        <v>1.8669712308491401E-2</v>
      </c>
      <c r="D24">
        <v>59</v>
      </c>
      <c r="E24">
        <f t="shared" si="0"/>
        <v>33.470000000000006</v>
      </c>
      <c r="F24">
        <v>0.17699999999999999</v>
      </c>
      <c r="H24">
        <f t="shared" si="1"/>
        <v>33.470000000000006</v>
      </c>
      <c r="I24">
        <v>39.020000000000003</v>
      </c>
      <c r="J24">
        <v>1.8669712308491401E-2</v>
      </c>
      <c r="K24">
        <v>59</v>
      </c>
      <c r="L24">
        <v>39</v>
      </c>
      <c r="M24">
        <f t="shared" si="4"/>
        <v>0.17699999999999999</v>
      </c>
      <c r="N24">
        <f t="shared" si="2"/>
        <v>0.23399999999999999</v>
      </c>
      <c r="P24">
        <v>0.54240404066464099</v>
      </c>
      <c r="Q24">
        <v>0.54240404066464099</v>
      </c>
      <c r="R24">
        <v>74.434595674667605</v>
      </c>
      <c r="S24">
        <v>101.974659468895</v>
      </c>
      <c r="U24">
        <v>39.020000000000003</v>
      </c>
      <c r="V24">
        <v>109.1</v>
      </c>
      <c r="W24">
        <f t="shared" si="3"/>
        <v>20.401764705882353</v>
      </c>
      <c r="X24">
        <v>0.6470588235294118</v>
      </c>
      <c r="Y24">
        <v>93.804057299999997</v>
      </c>
    </row>
    <row r="25" spans="2:31" x14ac:dyDescent="0.2">
      <c r="B25">
        <v>40.08</v>
      </c>
      <c r="C25">
        <v>1.29219360708925E-3</v>
      </c>
      <c r="D25">
        <v>37</v>
      </c>
      <c r="E25">
        <f t="shared" si="0"/>
        <v>34.53</v>
      </c>
      <c r="F25">
        <v>0.111</v>
      </c>
      <c r="H25">
        <f t="shared" si="1"/>
        <v>34.53</v>
      </c>
      <c r="I25">
        <v>40.08</v>
      </c>
      <c r="J25">
        <v>1.29219360708925E-3</v>
      </c>
      <c r="K25">
        <v>37</v>
      </c>
      <c r="L25">
        <v>9</v>
      </c>
      <c r="M25">
        <f t="shared" si="4"/>
        <v>0.111</v>
      </c>
      <c r="N25">
        <f t="shared" si="2"/>
        <v>5.3999999999999999E-2</v>
      </c>
      <c r="P25">
        <v>0.51029542238599002</v>
      </c>
      <c r="Q25">
        <v>0.51029542238599002</v>
      </c>
      <c r="R25">
        <v>74.881539472382002</v>
      </c>
      <c r="S25">
        <v>101.97582268132599</v>
      </c>
      <c r="U25">
        <v>40.08</v>
      </c>
      <c r="V25">
        <v>89.53</v>
      </c>
      <c r="W25">
        <f t="shared" si="3"/>
        <v>21.329117647058826</v>
      </c>
      <c r="X25">
        <v>0.67647058823529416</v>
      </c>
      <c r="Y25">
        <v>94.128334499999994</v>
      </c>
    </row>
    <row r="26" spans="2:31" x14ac:dyDescent="0.2">
      <c r="B26">
        <v>40.69</v>
      </c>
      <c r="C26" s="3">
        <v>0</v>
      </c>
      <c r="D26">
        <v>0</v>
      </c>
      <c r="E26">
        <f t="shared" si="0"/>
        <v>35.14</v>
      </c>
      <c r="F26">
        <v>0</v>
      </c>
      <c r="H26">
        <f t="shared" si="1"/>
        <v>35.14</v>
      </c>
      <c r="I26">
        <v>40.69</v>
      </c>
      <c r="J26">
        <v>0</v>
      </c>
      <c r="K26">
        <v>0</v>
      </c>
      <c r="L26">
        <v>0</v>
      </c>
      <c r="M26">
        <f t="shared" si="4"/>
        <v>0</v>
      </c>
      <c r="N26">
        <f t="shared" si="2"/>
        <v>0</v>
      </c>
      <c r="P26">
        <v>0.302043866218276</v>
      </c>
      <c r="Q26">
        <v>0.302043866218276</v>
      </c>
      <c r="R26">
        <v>100.46231069510701</v>
      </c>
      <c r="S26">
        <v>100.988609577804</v>
      </c>
      <c r="U26">
        <v>40.69</v>
      </c>
      <c r="V26">
        <v>72.72</v>
      </c>
      <c r="W26">
        <f t="shared" si="3"/>
        <v>22.256470588235295</v>
      </c>
      <c r="X26">
        <v>0.70588235294117652</v>
      </c>
      <c r="Y26">
        <v>93.849095800000001</v>
      </c>
    </row>
    <row r="27" spans="2:31" x14ac:dyDescent="0.2">
      <c r="P27">
        <v>0.20147706206813601</v>
      </c>
      <c r="Q27">
        <v>0.20147706206813601</v>
      </c>
      <c r="R27">
        <v>101.365127773564</v>
      </c>
      <c r="S27">
        <v>101.80007996514399</v>
      </c>
      <c r="W27">
        <f t="shared" si="3"/>
        <v>23.183823529411768</v>
      </c>
      <c r="X27">
        <v>0.73529411764705888</v>
      </c>
      <c r="Y27">
        <v>93.768026499999991</v>
      </c>
    </row>
    <row r="28" spans="2:31" x14ac:dyDescent="0.2">
      <c r="P28">
        <v>6.5048199344224497E-2</v>
      </c>
      <c r="Q28">
        <v>6.5048199344224497E-2</v>
      </c>
      <c r="R28">
        <v>101.73369284059</v>
      </c>
      <c r="S28">
        <v>102.099322523062</v>
      </c>
      <c r="W28">
        <f t="shared" si="3"/>
        <v>24.111176470588234</v>
      </c>
      <c r="X28">
        <v>0.76470588235294112</v>
      </c>
      <c r="Y28">
        <v>94.434596299999995</v>
      </c>
    </row>
    <row r="29" spans="2:31" x14ac:dyDescent="0.2">
      <c r="P29">
        <v>-1.8070732621298002E-2</v>
      </c>
      <c r="Q29">
        <v>-1.8070732621298002E-2</v>
      </c>
      <c r="R29">
        <v>101.64374234378</v>
      </c>
      <c r="S29">
        <v>101.982549586719</v>
      </c>
      <c r="W29">
        <f t="shared" si="3"/>
        <v>25.038529411764706</v>
      </c>
      <c r="X29">
        <v>0.79411764705882348</v>
      </c>
      <c r="Y29">
        <v>94.443603999999993</v>
      </c>
    </row>
    <row r="30" spans="2:31" x14ac:dyDescent="0.2">
      <c r="P30">
        <v>-0.232222225458975</v>
      </c>
      <c r="Q30">
        <v>-0.232222225458975</v>
      </c>
      <c r="R30">
        <v>102.838260156042</v>
      </c>
      <c r="S30">
        <v>103.111894995307</v>
      </c>
      <c r="W30">
        <f t="shared" si="3"/>
        <v>25.965882352941176</v>
      </c>
      <c r="X30">
        <v>0.82352941176470584</v>
      </c>
      <c r="Y30">
        <v>94.921012099999999</v>
      </c>
    </row>
    <row r="31" spans="2:31" x14ac:dyDescent="0.2">
      <c r="P31">
        <v>-0.47939744111626897</v>
      </c>
      <c r="Q31">
        <v>-0.47939744111626897</v>
      </c>
      <c r="R31">
        <v>103.196497946246</v>
      </c>
      <c r="S31">
        <v>103.422164938046</v>
      </c>
      <c r="W31">
        <f t="shared" si="3"/>
        <v>26.893235294117648</v>
      </c>
      <c r="X31">
        <v>0.8529411764705882</v>
      </c>
      <c r="Y31">
        <v>94.975058300000001</v>
      </c>
    </row>
    <row r="32" spans="2:31" x14ac:dyDescent="0.2">
      <c r="P32">
        <v>-0.89985893412293405</v>
      </c>
      <c r="Q32">
        <v>-0.89985893412293405</v>
      </c>
      <c r="R32">
        <v>102.896136764101</v>
      </c>
      <c r="S32">
        <v>103.09332263082</v>
      </c>
      <c r="W32">
        <f t="shared" si="3"/>
        <v>27.820588235294117</v>
      </c>
      <c r="X32">
        <v>0.88235294117647056</v>
      </c>
      <c r="Y32">
        <v>95.317350899999994</v>
      </c>
    </row>
    <row r="33" spans="16:25" x14ac:dyDescent="0.2">
      <c r="P33">
        <v>-785.04910347789098</v>
      </c>
      <c r="Q33">
        <v>-785.04910347789098</v>
      </c>
      <c r="R33">
        <v>109.888962849587</v>
      </c>
      <c r="S33">
        <v>109.890373535885</v>
      </c>
      <c r="W33">
        <f t="shared" si="3"/>
        <v>28.74794117647059</v>
      </c>
      <c r="X33">
        <v>0.91176470588235292</v>
      </c>
      <c r="Y33">
        <v>95.740712799999997</v>
      </c>
    </row>
    <row r="34" spans="16:25" x14ac:dyDescent="0.2">
      <c r="P34" t="s">
        <v>28</v>
      </c>
      <c r="Q34" t="s">
        <v>28</v>
      </c>
      <c r="R34" t="s">
        <v>28</v>
      </c>
      <c r="S34" t="s">
        <v>28</v>
      </c>
      <c r="W34">
        <f t="shared" si="3"/>
        <v>29.675294117647059</v>
      </c>
      <c r="X34">
        <v>0.94117647058823528</v>
      </c>
      <c r="Y34">
        <v>96.794613699999999</v>
      </c>
    </row>
    <row r="35" spans="16:25" x14ac:dyDescent="0.2">
      <c r="W35">
        <f t="shared" si="3"/>
        <v>30.602647058823532</v>
      </c>
      <c r="X35">
        <v>0.97058823529411764</v>
      </c>
      <c r="Y35">
        <v>96.515374999999992</v>
      </c>
    </row>
    <row r="36" spans="16:25" x14ac:dyDescent="0.2">
      <c r="W36">
        <f t="shared" si="3"/>
        <v>31.53</v>
      </c>
      <c r="X36">
        <v>1</v>
      </c>
      <c r="Y36">
        <v>96.58743659999999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4798-994A-44E2-B0CB-438F64303AD2}">
  <dimension ref="A1:T28"/>
  <sheetViews>
    <sheetView workbookViewId="0">
      <selection activeCell="P17" sqref="P17"/>
    </sheetView>
  </sheetViews>
  <sheetFormatPr defaultRowHeight="14.25" x14ac:dyDescent="0.2"/>
  <cols>
    <col min="2" max="2" width="10.25" customWidth="1"/>
    <col min="8" max="8" width="9" style="4"/>
  </cols>
  <sheetData>
    <row r="1" spans="1:20" x14ac:dyDescent="0.2">
      <c r="B1" t="s">
        <v>33</v>
      </c>
      <c r="C1" t="s">
        <v>34</v>
      </c>
      <c r="F1" t="s">
        <v>35</v>
      </c>
      <c r="G1" t="s">
        <v>36</v>
      </c>
      <c r="H1" s="4" t="s">
        <v>37</v>
      </c>
      <c r="Q1" t="s">
        <v>40</v>
      </c>
    </row>
    <row r="2" spans="1:20" x14ac:dyDescent="0.2">
      <c r="A2">
        <f>B2-6.08</f>
        <v>0</v>
      </c>
      <c r="B2">
        <v>6.08</v>
      </c>
      <c r="C2">
        <v>3.9903416988645199</v>
      </c>
      <c r="D2">
        <v>191</v>
      </c>
      <c r="E2">
        <v>295</v>
      </c>
      <c r="F2">
        <f>D2/52*0.312/2</f>
        <v>0.57299999999999995</v>
      </c>
      <c r="G2">
        <f>E2/52*0.312</f>
        <v>1.77</v>
      </c>
      <c r="H2" s="4">
        <v>153.05000000000001</v>
      </c>
      <c r="J2">
        <v>0.75815276935166398</v>
      </c>
      <c r="K2">
        <v>69.560588716580497</v>
      </c>
      <c r="L2">
        <v>114.330460052436</v>
      </c>
      <c r="N2">
        <v>0</v>
      </c>
      <c r="O2">
        <v>91.029685699999987</v>
      </c>
      <c r="R2">
        <v>0.40436849050985302</v>
      </c>
      <c r="S2">
        <v>91.529545516800894</v>
      </c>
      <c r="T2">
        <v>121.95998086561799</v>
      </c>
    </row>
    <row r="3" spans="1:20" x14ac:dyDescent="0.2">
      <c r="A3">
        <f t="shared" ref="A3:A27" si="0">B3-6.08</f>
        <v>0.96999999999999975</v>
      </c>
      <c r="B3">
        <v>7.05</v>
      </c>
      <c r="C3">
        <v>3.7667177302426298</v>
      </c>
      <c r="D3">
        <v>189</v>
      </c>
      <c r="E3">
        <v>291</v>
      </c>
      <c r="F3">
        <f t="shared" ref="F3:F28" si="1">D3/52*0.312/2</f>
        <v>0.56699999999999995</v>
      </c>
      <c r="G3">
        <f t="shared" ref="G3:G28" si="2">E3/52*0.312</f>
        <v>1.746</v>
      </c>
      <c r="H3" s="4">
        <v>152.07</v>
      </c>
      <c r="J3">
        <v>0.77986568022807001</v>
      </c>
      <c r="K3">
        <v>68.949072348913703</v>
      </c>
      <c r="L3">
        <v>112.95590497624799</v>
      </c>
      <c r="N3">
        <v>0.05</v>
      </c>
      <c r="O3">
        <v>91.056708799999996</v>
      </c>
      <c r="R3">
        <v>0.45208573922120499</v>
      </c>
      <c r="S3">
        <v>91.353319375371399</v>
      </c>
      <c r="T3">
        <v>121.23492660306</v>
      </c>
    </row>
    <row r="4" spans="1:20" x14ac:dyDescent="0.2">
      <c r="A4">
        <f t="shared" si="0"/>
        <v>1.9399999999999995</v>
      </c>
      <c r="B4">
        <v>8.02</v>
      </c>
      <c r="C4">
        <v>3.6245187538216999</v>
      </c>
      <c r="D4">
        <v>190</v>
      </c>
      <c r="E4">
        <v>283</v>
      </c>
      <c r="F4">
        <f t="shared" si="1"/>
        <v>0.56999999999999995</v>
      </c>
      <c r="G4">
        <f t="shared" si="2"/>
        <v>1.698</v>
      </c>
      <c r="H4" s="4">
        <v>151.06</v>
      </c>
      <c r="J4">
        <v>0.794159834508956</v>
      </c>
      <c r="K4">
        <v>68.690069048386604</v>
      </c>
      <c r="L4">
        <v>112.252023919536</v>
      </c>
      <c r="N4">
        <v>0.1</v>
      </c>
      <c r="O4">
        <v>87.012251500000005</v>
      </c>
      <c r="R4">
        <v>0.482350435049681</v>
      </c>
      <c r="S4">
        <v>91.8777401688764</v>
      </c>
      <c r="T4">
        <v>120.857914599986</v>
      </c>
    </row>
    <row r="5" spans="1:20" x14ac:dyDescent="0.2">
      <c r="A5">
        <f t="shared" si="0"/>
        <v>2.99</v>
      </c>
      <c r="B5">
        <v>9.07</v>
      </c>
      <c r="C5">
        <v>3.3756019232767298</v>
      </c>
      <c r="D5">
        <v>189</v>
      </c>
      <c r="E5">
        <v>277</v>
      </c>
      <c r="F5">
        <f t="shared" si="1"/>
        <v>0.56699999999999995</v>
      </c>
      <c r="G5">
        <f t="shared" si="2"/>
        <v>1.6619999999999999</v>
      </c>
      <c r="H5" s="4">
        <v>150.59</v>
      </c>
      <c r="J5">
        <v>0.80444850000000001</v>
      </c>
      <c r="K5">
        <v>68.719290000000001</v>
      </c>
      <c r="L5">
        <v>110.96049129706699</v>
      </c>
      <c r="N5">
        <v>0.15</v>
      </c>
      <c r="O5">
        <v>95.434450999999996</v>
      </c>
      <c r="R5">
        <v>0.513024761453309</v>
      </c>
      <c r="S5">
        <v>91.920758536768204</v>
      </c>
      <c r="T5">
        <v>120.32148830576701</v>
      </c>
    </row>
    <row r="6" spans="1:20" x14ac:dyDescent="0.2">
      <c r="A6">
        <f t="shared" si="0"/>
        <v>3.9599999999999991</v>
      </c>
      <c r="B6">
        <v>10.039999999999999</v>
      </c>
      <c r="C6">
        <v>3.2152684676877001</v>
      </c>
      <c r="D6">
        <v>190</v>
      </c>
      <c r="E6">
        <v>272</v>
      </c>
      <c r="F6">
        <f t="shared" si="1"/>
        <v>0.56999999999999995</v>
      </c>
      <c r="G6">
        <f t="shared" si="2"/>
        <v>1.6320000000000001</v>
      </c>
      <c r="H6" s="4">
        <v>150.05000000000001</v>
      </c>
      <c r="J6">
        <v>0.81473702361502998</v>
      </c>
      <c r="K6">
        <v>68.748508265197998</v>
      </c>
      <c r="L6">
        <v>110.81393901023699</v>
      </c>
      <c r="N6">
        <v>0.2</v>
      </c>
      <c r="O6">
        <v>97.686375999999996</v>
      </c>
      <c r="R6">
        <v>0.52967567477631305</v>
      </c>
      <c r="S6">
        <v>92.5136357219926</v>
      </c>
      <c r="T6">
        <v>120.095106970743</v>
      </c>
    </row>
    <row r="7" spans="1:20" x14ac:dyDescent="0.2">
      <c r="A7">
        <f t="shared" si="0"/>
        <v>4.93</v>
      </c>
      <c r="B7">
        <v>11.01</v>
      </c>
      <c r="C7">
        <v>3.0072081626999898</v>
      </c>
      <c r="D7">
        <v>190</v>
      </c>
      <c r="E7">
        <v>265</v>
      </c>
      <c r="F7">
        <f t="shared" si="1"/>
        <v>0.56999999999999995</v>
      </c>
      <c r="G7">
        <f t="shared" si="2"/>
        <v>1.5899999999999999</v>
      </c>
      <c r="H7" s="4">
        <v>148.34</v>
      </c>
      <c r="J7">
        <v>0.82011482496975296</v>
      </c>
      <c r="K7">
        <v>69.756538443235996</v>
      </c>
      <c r="L7">
        <v>110.314087892272</v>
      </c>
      <c r="N7">
        <v>0.25</v>
      </c>
      <c r="O7">
        <v>97.605306699999986</v>
      </c>
      <c r="R7">
        <v>0.54549112705454705</v>
      </c>
      <c r="S7">
        <v>93.200204108147702</v>
      </c>
      <c r="T7">
        <v>119.83108523275099</v>
      </c>
    </row>
    <row r="8" spans="1:20" x14ac:dyDescent="0.2">
      <c r="A8">
        <f t="shared" si="0"/>
        <v>5.99</v>
      </c>
      <c r="B8">
        <v>12.07</v>
      </c>
      <c r="C8">
        <v>2.8228777710070299</v>
      </c>
      <c r="D8">
        <v>190</v>
      </c>
      <c r="E8">
        <v>259</v>
      </c>
      <c r="F8">
        <f t="shared" si="1"/>
        <v>0.56999999999999995</v>
      </c>
      <c r="G8">
        <f t="shared" si="2"/>
        <v>1.554</v>
      </c>
      <c r="H8" s="4">
        <v>146.41999999999999</v>
      </c>
      <c r="J8">
        <v>0.82415249999999995</v>
      </c>
      <c r="K8">
        <v>70.320715000000007</v>
      </c>
      <c r="L8">
        <v>109.703814515407</v>
      </c>
      <c r="N8">
        <v>0.3</v>
      </c>
      <c r="O8">
        <v>96.245143999999996</v>
      </c>
      <c r="R8">
        <v>0.55751004674413296</v>
      </c>
      <c r="S8">
        <v>93.473905387711298</v>
      </c>
      <c r="T8">
        <v>119.62881513814401</v>
      </c>
    </row>
    <row r="9" spans="1:20" x14ac:dyDescent="0.2">
      <c r="A9">
        <f t="shared" si="0"/>
        <v>6.9599999999999991</v>
      </c>
      <c r="B9">
        <v>13.04</v>
      </c>
      <c r="C9">
        <v>2.6398331263730301</v>
      </c>
      <c r="D9">
        <v>190</v>
      </c>
      <c r="E9">
        <v>250</v>
      </c>
      <c r="F9">
        <f t="shared" si="1"/>
        <v>0.56999999999999995</v>
      </c>
      <c r="G9">
        <f t="shared" si="2"/>
        <v>1.5</v>
      </c>
      <c r="H9" s="4">
        <v>146.06</v>
      </c>
      <c r="J9">
        <v>0.82818976266008903</v>
      </c>
      <c r="K9">
        <v>70.884375336526901</v>
      </c>
      <c r="L9">
        <v>109.705521844286</v>
      </c>
      <c r="N9">
        <v>0.35</v>
      </c>
      <c r="O9">
        <v>96.569421199999994</v>
      </c>
      <c r="R9">
        <v>0.56613334342107202</v>
      </c>
      <c r="S9">
        <v>94.261788357304795</v>
      </c>
      <c r="T9">
        <v>119.510588071679</v>
      </c>
    </row>
    <row r="10" spans="1:20" x14ac:dyDescent="0.2">
      <c r="A10">
        <f t="shared" si="0"/>
        <v>8.01</v>
      </c>
      <c r="B10">
        <v>14.09</v>
      </c>
      <c r="C10">
        <v>2.41966196285619</v>
      </c>
      <c r="D10">
        <v>190</v>
      </c>
      <c r="E10">
        <v>242</v>
      </c>
      <c r="F10">
        <f t="shared" si="1"/>
        <v>0.56999999999999995</v>
      </c>
      <c r="G10">
        <f t="shared" si="2"/>
        <v>1.4520000000000002</v>
      </c>
      <c r="H10" s="4">
        <v>144.82</v>
      </c>
      <c r="J10">
        <v>0.83076471919839801</v>
      </c>
      <c r="K10">
        <v>70.994498233991493</v>
      </c>
      <c r="L10">
        <v>109.622201072354</v>
      </c>
      <c r="N10">
        <v>0.4</v>
      </c>
      <c r="O10">
        <v>97.037821599999987</v>
      </c>
      <c r="R10">
        <v>0.570743595393994</v>
      </c>
      <c r="S10">
        <v>94.652028563563405</v>
      </c>
      <c r="T10">
        <v>119.46752286486399</v>
      </c>
    </row>
    <row r="11" spans="1:20" x14ac:dyDescent="0.2">
      <c r="A11">
        <f t="shared" si="0"/>
        <v>8.98</v>
      </c>
      <c r="B11">
        <v>15.06</v>
      </c>
      <c r="C11">
        <v>2.2189086505223501</v>
      </c>
      <c r="D11">
        <v>189</v>
      </c>
      <c r="E11">
        <v>234</v>
      </c>
      <c r="F11">
        <f t="shared" si="1"/>
        <v>0.56699999999999995</v>
      </c>
      <c r="G11">
        <f t="shared" si="2"/>
        <v>1.4039999999999999</v>
      </c>
      <c r="H11" s="4">
        <v>142.93</v>
      </c>
      <c r="J11">
        <v>0.83300678017817997</v>
      </c>
      <c r="K11">
        <v>71.045697561261093</v>
      </c>
      <c r="L11">
        <v>109.46025414768999</v>
      </c>
      <c r="N11">
        <v>0.45</v>
      </c>
      <c r="O11">
        <v>98.6682153</v>
      </c>
      <c r="R11">
        <v>0.57455337108882198</v>
      </c>
      <c r="S11">
        <v>94.975159909475096</v>
      </c>
      <c r="T11">
        <v>119.383818913952</v>
      </c>
    </row>
    <row r="12" spans="1:20" x14ac:dyDescent="0.2">
      <c r="A12">
        <f t="shared" si="0"/>
        <v>9.9500000000000011</v>
      </c>
      <c r="B12">
        <v>16.03</v>
      </c>
      <c r="C12">
        <v>2.04460806983613</v>
      </c>
      <c r="D12">
        <v>190</v>
      </c>
      <c r="E12">
        <v>227</v>
      </c>
      <c r="F12">
        <f t="shared" si="1"/>
        <v>0.56999999999999995</v>
      </c>
      <c r="G12">
        <f t="shared" si="2"/>
        <v>1.3619999999999999</v>
      </c>
      <c r="H12" s="4">
        <v>140.97999999999999</v>
      </c>
      <c r="J12">
        <v>0.82968559795815799</v>
      </c>
      <c r="K12">
        <v>72.378891493766204</v>
      </c>
      <c r="L12">
        <v>109.85482104028701</v>
      </c>
      <c r="N12">
        <v>0.5</v>
      </c>
      <c r="O12">
        <v>98.208822599999991</v>
      </c>
      <c r="R12">
        <v>0.57017718536608797</v>
      </c>
      <c r="S12">
        <v>96.110725405526296</v>
      </c>
      <c r="T12">
        <v>119.5877549126</v>
      </c>
    </row>
    <row r="13" spans="1:20" x14ac:dyDescent="0.2">
      <c r="A13">
        <f t="shared" si="0"/>
        <v>11.01</v>
      </c>
      <c r="B13">
        <v>17.09</v>
      </c>
      <c r="C13">
        <v>1.8357918222577601</v>
      </c>
      <c r="D13">
        <v>190</v>
      </c>
      <c r="E13">
        <v>216</v>
      </c>
      <c r="F13">
        <f t="shared" si="1"/>
        <v>0.56999999999999995</v>
      </c>
      <c r="G13">
        <f t="shared" si="2"/>
        <v>1.296</v>
      </c>
      <c r="H13" s="4">
        <v>140.19999999999999</v>
      </c>
      <c r="J13">
        <v>0.82633624892746504</v>
      </c>
      <c r="K13">
        <v>73.911586366375502</v>
      </c>
      <c r="L13">
        <v>110.193264538267</v>
      </c>
      <c r="N13">
        <v>0.55000000000000004</v>
      </c>
      <c r="O13">
        <v>98.695238399999994</v>
      </c>
      <c r="R13">
        <v>0.56471141672550695</v>
      </c>
      <c r="S13">
        <v>96.984927185349207</v>
      </c>
      <c r="T13">
        <v>119.773304132031</v>
      </c>
    </row>
    <row r="14" spans="1:20" x14ac:dyDescent="0.2">
      <c r="A14">
        <f t="shared" si="0"/>
        <v>11.979999999999999</v>
      </c>
      <c r="B14">
        <v>18.059999999999999</v>
      </c>
      <c r="C14">
        <v>1.6434680501815899</v>
      </c>
      <c r="D14">
        <v>189</v>
      </c>
      <c r="E14">
        <v>206</v>
      </c>
      <c r="F14">
        <f t="shared" si="1"/>
        <v>0.56699999999999995</v>
      </c>
      <c r="G14">
        <f t="shared" si="2"/>
        <v>1.236</v>
      </c>
      <c r="H14" s="4">
        <v>139.71</v>
      </c>
      <c r="J14">
        <v>0.82220199999999999</v>
      </c>
      <c r="K14">
        <v>74.66122</v>
      </c>
      <c r="L14">
        <v>110.223768338601</v>
      </c>
      <c r="N14">
        <v>0.6</v>
      </c>
      <c r="O14">
        <v>98.6682153</v>
      </c>
      <c r="R14">
        <v>0.56006165617138104</v>
      </c>
      <c r="S14">
        <v>98.189940354612204</v>
      </c>
      <c r="T14">
        <v>119.89450729118801</v>
      </c>
    </row>
    <row r="15" spans="1:20" x14ac:dyDescent="0.2">
      <c r="A15">
        <f t="shared" si="0"/>
        <v>12.950000000000001</v>
      </c>
      <c r="B15">
        <v>19.03</v>
      </c>
      <c r="C15">
        <v>1.4834099300559001</v>
      </c>
      <c r="D15">
        <v>189</v>
      </c>
      <c r="E15">
        <v>197</v>
      </c>
      <c r="F15">
        <f t="shared" si="1"/>
        <v>0.56699999999999995</v>
      </c>
      <c r="G15">
        <f t="shared" si="2"/>
        <v>1.1819999999999999</v>
      </c>
      <c r="H15" s="4">
        <v>138.13999999999999</v>
      </c>
      <c r="J15">
        <v>0.81806814667906202</v>
      </c>
      <c r="K15">
        <v>75.410847230729601</v>
      </c>
      <c r="L15">
        <v>111.02701842040899</v>
      </c>
      <c r="N15">
        <v>0.65</v>
      </c>
      <c r="O15">
        <v>97.938591599999995</v>
      </c>
      <c r="R15">
        <v>0.54792499144363904</v>
      </c>
      <c r="S15">
        <v>99.381186330077199</v>
      </c>
      <c r="T15">
        <v>120.199355178076</v>
      </c>
    </row>
    <row r="16" spans="1:20" x14ac:dyDescent="0.2">
      <c r="A16">
        <f t="shared" si="0"/>
        <v>13.999999999999998</v>
      </c>
      <c r="B16">
        <v>20.079999999999998</v>
      </c>
      <c r="C16">
        <v>1.2850611801727601</v>
      </c>
      <c r="D16">
        <v>190</v>
      </c>
      <c r="E16">
        <v>183</v>
      </c>
      <c r="F16">
        <f t="shared" si="1"/>
        <v>0.56999999999999995</v>
      </c>
      <c r="G16">
        <f t="shared" si="2"/>
        <v>1.0980000000000001</v>
      </c>
      <c r="H16" s="4">
        <v>135.84</v>
      </c>
      <c r="J16">
        <v>0.80792782208050395</v>
      </c>
      <c r="K16">
        <v>77.109048988670096</v>
      </c>
      <c r="L16">
        <v>112.003272820276</v>
      </c>
      <c r="N16">
        <v>0.7</v>
      </c>
      <c r="O16">
        <v>98.524092100000004</v>
      </c>
      <c r="R16">
        <v>0.52761857634846698</v>
      </c>
      <c r="S16">
        <v>101.230925024676</v>
      </c>
      <c r="T16">
        <v>120.709106069922</v>
      </c>
    </row>
    <row r="17" spans="1:20" x14ac:dyDescent="0.2">
      <c r="A17">
        <f t="shared" si="0"/>
        <v>14.97</v>
      </c>
      <c r="B17">
        <v>21.05</v>
      </c>
      <c r="C17">
        <v>1.1018053262646701</v>
      </c>
      <c r="D17">
        <v>189</v>
      </c>
      <c r="E17">
        <v>171</v>
      </c>
      <c r="F17">
        <f t="shared" si="1"/>
        <v>0.56699999999999995</v>
      </c>
      <c r="G17">
        <f t="shared" si="2"/>
        <v>1.026</v>
      </c>
      <c r="H17" s="4">
        <v>132.16</v>
      </c>
      <c r="J17">
        <v>0.79865689983719201</v>
      </c>
      <c r="K17">
        <v>78.266435542804004</v>
      </c>
      <c r="L17">
        <v>112.667647751506</v>
      </c>
      <c r="N17">
        <v>0.75</v>
      </c>
      <c r="O17">
        <v>98.244853399999997</v>
      </c>
      <c r="R17">
        <v>0.50812372798638705</v>
      </c>
      <c r="S17">
        <v>102.581514891658</v>
      </c>
      <c r="T17">
        <v>121.057365835933</v>
      </c>
    </row>
    <row r="18" spans="1:20" x14ac:dyDescent="0.2">
      <c r="A18">
        <f t="shared" si="0"/>
        <v>15.94</v>
      </c>
      <c r="B18">
        <v>22.02</v>
      </c>
      <c r="C18">
        <v>0.91758435624382795</v>
      </c>
      <c r="D18">
        <v>191</v>
      </c>
      <c r="E18">
        <v>155</v>
      </c>
      <c r="F18">
        <f t="shared" si="1"/>
        <v>0.57299999999999995</v>
      </c>
      <c r="G18">
        <f t="shared" si="2"/>
        <v>0.93</v>
      </c>
      <c r="H18" s="4">
        <v>127.99</v>
      </c>
      <c r="J18">
        <v>0.78101144797900302</v>
      </c>
      <c r="K18">
        <v>80.193794337979995</v>
      </c>
      <c r="L18">
        <v>114.00950839825001</v>
      </c>
      <c r="N18">
        <v>0.8</v>
      </c>
      <c r="O18">
        <v>98.515084399999992</v>
      </c>
      <c r="R18">
        <v>0.47143074287337</v>
      </c>
      <c r="S18">
        <v>104.80240790402701</v>
      </c>
      <c r="T18">
        <v>121.75947298521</v>
      </c>
    </row>
    <row r="19" spans="1:20" x14ac:dyDescent="0.2">
      <c r="A19">
        <f t="shared" si="0"/>
        <v>17</v>
      </c>
      <c r="B19">
        <v>23.08</v>
      </c>
      <c r="C19">
        <v>0.73207136226190705</v>
      </c>
      <c r="D19">
        <v>189</v>
      </c>
      <c r="E19">
        <v>139</v>
      </c>
      <c r="F19">
        <f t="shared" si="1"/>
        <v>0.56699999999999995</v>
      </c>
      <c r="G19">
        <f t="shared" si="2"/>
        <v>0.83399999999999996</v>
      </c>
      <c r="H19" s="4">
        <v>122.98</v>
      </c>
      <c r="J19">
        <v>0.76295368239384498</v>
      </c>
      <c r="K19">
        <v>81.830617780879706</v>
      </c>
      <c r="L19">
        <v>114.89427132038701</v>
      </c>
      <c r="N19">
        <v>0.85</v>
      </c>
      <c r="O19">
        <v>98.533099799999988</v>
      </c>
      <c r="R19">
        <v>0.43410774230445398</v>
      </c>
      <c r="S19">
        <v>106.640410903717</v>
      </c>
      <c r="T19">
        <v>122.224714456044</v>
      </c>
    </row>
    <row r="20" spans="1:20" x14ac:dyDescent="0.2">
      <c r="A20">
        <f t="shared" si="0"/>
        <v>17.97</v>
      </c>
      <c r="B20">
        <v>24.05</v>
      </c>
      <c r="C20">
        <v>0.56868665365762705</v>
      </c>
      <c r="D20">
        <v>184</v>
      </c>
      <c r="E20">
        <v>124</v>
      </c>
      <c r="F20">
        <f t="shared" si="1"/>
        <v>0.55199999999999994</v>
      </c>
      <c r="G20">
        <f t="shared" si="2"/>
        <v>0.74399999999999999</v>
      </c>
      <c r="H20" s="4">
        <v>115.74</v>
      </c>
      <c r="J20">
        <v>0.74553196370381203</v>
      </c>
      <c r="K20">
        <v>84.179375167524</v>
      </c>
      <c r="L20">
        <v>115.355632748544</v>
      </c>
      <c r="N20">
        <v>0.9</v>
      </c>
      <c r="O20">
        <v>98.749284599999996</v>
      </c>
      <c r="R20">
        <v>0.402268478372727</v>
      </c>
      <c r="S20">
        <v>108.240847325006</v>
      </c>
      <c r="T20">
        <v>122.47465884877001</v>
      </c>
    </row>
    <row r="21" spans="1:20" x14ac:dyDescent="0.2">
      <c r="A21">
        <f t="shared" si="0"/>
        <v>18.939999999999998</v>
      </c>
      <c r="B21">
        <v>25.02</v>
      </c>
      <c r="C21">
        <v>0.42626476238836197</v>
      </c>
      <c r="D21">
        <v>169</v>
      </c>
      <c r="E21">
        <v>111</v>
      </c>
      <c r="F21">
        <f t="shared" si="1"/>
        <v>0.50700000000000001</v>
      </c>
      <c r="G21">
        <f t="shared" si="2"/>
        <v>0.66600000000000004</v>
      </c>
      <c r="H21" s="4">
        <v>115.07</v>
      </c>
      <c r="J21">
        <v>0.74616698430442496</v>
      </c>
      <c r="K21">
        <v>84.004933938859693</v>
      </c>
      <c r="L21">
        <v>114.29904312516901</v>
      </c>
      <c r="N21">
        <v>0.95</v>
      </c>
      <c r="O21">
        <v>99.019515599999991</v>
      </c>
      <c r="R21">
        <v>0.40143755335016301</v>
      </c>
      <c r="S21">
        <v>108.270755032336</v>
      </c>
      <c r="T21">
        <v>121.931706242063</v>
      </c>
    </row>
    <row r="22" spans="1:20" x14ac:dyDescent="0.2">
      <c r="A22">
        <f t="shared" si="0"/>
        <v>19.990000000000002</v>
      </c>
      <c r="B22">
        <v>26.07</v>
      </c>
      <c r="C22">
        <v>0.29837271200920801</v>
      </c>
      <c r="D22">
        <v>155</v>
      </c>
      <c r="E22">
        <v>96</v>
      </c>
      <c r="F22">
        <f t="shared" si="1"/>
        <v>0.46500000000000002</v>
      </c>
      <c r="G22">
        <f t="shared" si="2"/>
        <v>0.57600000000000007</v>
      </c>
      <c r="H22" s="4">
        <v>114.78</v>
      </c>
      <c r="J22">
        <v>0.73595416634448996</v>
      </c>
      <c r="K22">
        <v>84.583206702470406</v>
      </c>
      <c r="L22">
        <v>113.69867001185401</v>
      </c>
      <c r="N22">
        <v>1</v>
      </c>
      <c r="O22">
        <v>99.298754299999999</v>
      </c>
      <c r="R22">
        <v>0</v>
      </c>
      <c r="S22">
        <v>0</v>
      </c>
      <c r="T22">
        <v>0</v>
      </c>
    </row>
    <row r="23" spans="1:20" x14ac:dyDescent="0.2">
      <c r="A23">
        <f t="shared" si="0"/>
        <v>20.96</v>
      </c>
      <c r="B23">
        <v>27.04</v>
      </c>
      <c r="C23">
        <v>0.20982988244806</v>
      </c>
      <c r="D23">
        <v>139</v>
      </c>
      <c r="E23">
        <v>84</v>
      </c>
      <c r="F23">
        <f t="shared" si="1"/>
        <v>0.41699999999999998</v>
      </c>
      <c r="G23">
        <f t="shared" si="2"/>
        <v>0.504</v>
      </c>
      <c r="H23" s="4">
        <v>116.87</v>
      </c>
      <c r="J23">
        <v>0.72834582767579503</v>
      </c>
      <c r="K23">
        <v>84.202592356172204</v>
      </c>
      <c r="L23">
        <v>112.674346729159</v>
      </c>
      <c r="R23">
        <v>0</v>
      </c>
      <c r="S23">
        <v>0</v>
      </c>
      <c r="T23">
        <v>0</v>
      </c>
    </row>
    <row r="24" spans="1:20" x14ac:dyDescent="0.2">
      <c r="A24">
        <f t="shared" si="0"/>
        <v>21.93</v>
      </c>
      <c r="B24">
        <v>28.01</v>
      </c>
      <c r="C24">
        <v>0.144346016238624</v>
      </c>
      <c r="D24">
        <v>123</v>
      </c>
      <c r="E24">
        <v>75</v>
      </c>
      <c r="F24">
        <f t="shared" si="1"/>
        <v>0.36899999999999999</v>
      </c>
      <c r="G24">
        <f t="shared" si="2"/>
        <v>0.45</v>
      </c>
      <c r="H24" s="4">
        <v>115.8</v>
      </c>
      <c r="J24">
        <v>0.71067172810684798</v>
      </c>
      <c r="K24">
        <v>83.497498751398297</v>
      </c>
      <c r="L24">
        <v>111.936983044605</v>
      </c>
      <c r="R24">
        <v>0</v>
      </c>
      <c r="S24">
        <v>0</v>
      </c>
      <c r="T24">
        <v>0</v>
      </c>
    </row>
    <row r="25" spans="1:20" s="1" customFormat="1" x14ac:dyDescent="0.2">
      <c r="A25" s="1">
        <f t="shared" si="0"/>
        <v>22.990000000000002</v>
      </c>
      <c r="B25" s="1">
        <v>29.07</v>
      </c>
      <c r="C25" s="1">
        <v>8.4302358062815594E-2</v>
      </c>
      <c r="D25" s="1">
        <v>106</v>
      </c>
      <c r="E25" s="1">
        <v>60</v>
      </c>
      <c r="F25" s="1">
        <f t="shared" si="1"/>
        <v>0.318</v>
      </c>
      <c r="G25" s="1">
        <f t="shared" si="2"/>
        <v>0.36</v>
      </c>
      <c r="H25" s="1">
        <v>114.24</v>
      </c>
      <c r="J25" s="1">
        <v>0.66046412580289904</v>
      </c>
      <c r="K25" s="1">
        <v>84.688467598255599</v>
      </c>
      <c r="L25" s="1">
        <v>112.13538094070501</v>
      </c>
      <c r="R25" s="1">
        <v>0</v>
      </c>
      <c r="S25" s="1">
        <v>0</v>
      </c>
      <c r="T25" s="1">
        <v>0</v>
      </c>
    </row>
    <row r="26" spans="1:20" x14ac:dyDescent="0.2">
      <c r="A26">
        <f t="shared" si="0"/>
        <v>23.96</v>
      </c>
      <c r="B26">
        <v>30.04</v>
      </c>
      <c r="C26">
        <v>4.73895931441169E-2</v>
      </c>
      <c r="D26">
        <v>90</v>
      </c>
      <c r="E26">
        <v>48</v>
      </c>
      <c r="F26">
        <f t="shared" si="1"/>
        <v>0.27</v>
      </c>
      <c r="G26">
        <f t="shared" si="2"/>
        <v>0.28800000000000003</v>
      </c>
      <c r="H26" s="4">
        <v>114.69</v>
      </c>
      <c r="J26">
        <v>0.486593185284245</v>
      </c>
      <c r="K26">
        <v>107.11404527382901</v>
      </c>
      <c r="L26">
        <v>113.136705501612</v>
      </c>
      <c r="R26">
        <v>0</v>
      </c>
      <c r="S26">
        <v>0</v>
      </c>
      <c r="T26">
        <v>0</v>
      </c>
    </row>
    <row r="27" spans="1:20" x14ac:dyDescent="0.2">
      <c r="A27">
        <f t="shared" si="0"/>
        <v>24.93</v>
      </c>
      <c r="B27">
        <v>31.01</v>
      </c>
      <c r="C27">
        <v>1.8289535615109799E-2</v>
      </c>
      <c r="D27">
        <v>76</v>
      </c>
      <c r="E27">
        <v>30</v>
      </c>
      <c r="F27">
        <f t="shared" si="1"/>
        <v>0.22799999999999998</v>
      </c>
      <c r="G27">
        <f t="shared" si="2"/>
        <v>0.18</v>
      </c>
      <c r="H27" s="4">
        <v>107.17</v>
      </c>
      <c r="J27">
        <v>0</v>
      </c>
      <c r="K27">
        <v>0</v>
      </c>
      <c r="L27">
        <v>0</v>
      </c>
      <c r="R27">
        <v>0</v>
      </c>
      <c r="S27">
        <v>0</v>
      </c>
      <c r="T27">
        <v>0</v>
      </c>
    </row>
    <row r="28" spans="1:20" x14ac:dyDescent="0.2">
      <c r="A28">
        <f>B28-6.08</f>
        <v>25.980000000000004</v>
      </c>
      <c r="B28">
        <v>32.06</v>
      </c>
      <c r="C28">
        <v>2.08308327444517E-3</v>
      </c>
      <c r="D28">
        <v>41</v>
      </c>
      <c r="E28">
        <v>12</v>
      </c>
      <c r="F28">
        <f t="shared" si="1"/>
        <v>0.123</v>
      </c>
      <c r="G28">
        <f t="shared" si="2"/>
        <v>7.2000000000000008E-2</v>
      </c>
      <c r="H28" s="4">
        <v>96.59</v>
      </c>
      <c r="J28">
        <v>0</v>
      </c>
      <c r="K28">
        <v>0</v>
      </c>
      <c r="L28">
        <v>0</v>
      </c>
      <c r="R28">
        <v>0</v>
      </c>
      <c r="S28">
        <v>0</v>
      </c>
      <c r="T28"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B273F-51B3-4616-863E-AE60FAF6E33E}">
  <dimension ref="A1:AA61"/>
  <sheetViews>
    <sheetView workbookViewId="0">
      <selection activeCell="C2" sqref="C2"/>
    </sheetView>
  </sheetViews>
  <sheetFormatPr defaultRowHeight="14.25" x14ac:dyDescent="0.2"/>
  <sheetData>
    <row r="1" spans="1:27" x14ac:dyDescent="0.2">
      <c r="A1" t="s">
        <v>0</v>
      </c>
    </row>
    <row r="2" spans="1:27" x14ac:dyDescent="0.2">
      <c r="A2">
        <f>B2-20.26</f>
        <v>0</v>
      </c>
      <c r="B2">
        <v>20.260000000000002</v>
      </c>
      <c r="C2">
        <v>3.9696058678819099</v>
      </c>
      <c r="D2">
        <v>190</v>
      </c>
      <c r="E2">
        <v>293</v>
      </c>
      <c r="F2">
        <f>D2/52*0.312/2</f>
        <v>0.56999999999999995</v>
      </c>
      <c r="G2">
        <f>E2/52*0.312</f>
        <v>1.7580000000000002</v>
      </c>
      <c r="H2">
        <f>A2/620.09</f>
        <v>0</v>
      </c>
      <c r="I2">
        <v>0.407098885280409</v>
      </c>
      <c r="J2">
        <v>31.114093832726802</v>
      </c>
      <c r="K2">
        <v>38.982671849826097</v>
      </c>
      <c r="N2">
        <v>1.6666666666666666E-2</v>
      </c>
      <c r="O2">
        <v>32.353527900000003</v>
      </c>
      <c r="P2">
        <v>3.9696058678819099</v>
      </c>
      <c r="Q2">
        <v>1.6666666666666666E-2</v>
      </c>
      <c r="R2" s="1">
        <v>32.353527900000003</v>
      </c>
      <c r="S2" s="1">
        <v>32.353527900000003</v>
      </c>
      <c r="T2">
        <v>32.353527900000003</v>
      </c>
      <c r="V2">
        <v>3.9696058678819099</v>
      </c>
      <c r="W2">
        <v>32.353527900000003</v>
      </c>
      <c r="Y2">
        <v>0.41043066485989799</v>
      </c>
      <c r="Z2">
        <v>31.249345702242302</v>
      </c>
      <c r="AA2">
        <v>38.9809284998179</v>
      </c>
    </row>
    <row r="3" spans="1:27" x14ac:dyDescent="0.2">
      <c r="A3">
        <f t="shared" ref="A3:A33" si="0">B3-20.26</f>
        <v>20.260000000000002</v>
      </c>
      <c r="B3">
        <v>40.520000000000003</v>
      </c>
      <c r="C3">
        <v>3.7506688790390301</v>
      </c>
      <c r="D3">
        <v>190</v>
      </c>
      <c r="E3">
        <v>287</v>
      </c>
      <c r="F3">
        <f t="shared" ref="F3:F33" si="1">D3/52*0.312/2</f>
        <v>0.56999999999999995</v>
      </c>
      <c r="G3">
        <f t="shared" ref="G3:G33" si="2">E3/52*0.312</f>
        <v>1.722</v>
      </c>
      <c r="H3">
        <f t="shared" ref="H3:H33" si="3">A3/620.09</f>
        <v>3.2672676546952863E-2</v>
      </c>
      <c r="I3">
        <v>0.401849363112393</v>
      </c>
      <c r="J3">
        <v>31.375168897050099</v>
      </c>
      <c r="K3">
        <v>39.008286127393703</v>
      </c>
      <c r="N3">
        <v>3.3333333333333333E-2</v>
      </c>
      <c r="O3">
        <v>33.074143899999996</v>
      </c>
      <c r="P3">
        <v>3.7506688790390301</v>
      </c>
      <c r="Q3">
        <v>0.05</v>
      </c>
      <c r="R3">
        <v>32.6778051</v>
      </c>
      <c r="V3">
        <v>3.3601086627339098</v>
      </c>
      <c r="W3">
        <v>33.128190099999998</v>
      </c>
      <c r="Y3">
        <v>0.40272553426095697</v>
      </c>
      <c r="Z3">
        <v>31.409555290855302</v>
      </c>
      <c r="AA3">
        <v>39.007840701989899</v>
      </c>
    </row>
    <row r="4" spans="1:27" x14ac:dyDescent="0.2">
      <c r="A4">
        <f t="shared" si="0"/>
        <v>40.519999999999996</v>
      </c>
      <c r="B4">
        <v>60.78</v>
      </c>
      <c r="C4">
        <v>3.5523754337529598</v>
      </c>
      <c r="D4">
        <v>190</v>
      </c>
      <c r="E4">
        <v>281</v>
      </c>
      <c r="F4">
        <f t="shared" si="1"/>
        <v>0.56999999999999995</v>
      </c>
      <c r="G4">
        <f t="shared" si="2"/>
        <v>1.6860000000000002</v>
      </c>
      <c r="H4">
        <f t="shared" si="3"/>
        <v>6.5345353093905711E-2</v>
      </c>
      <c r="I4">
        <v>0.39323169606050001</v>
      </c>
      <c r="J4">
        <v>31.513120900101299</v>
      </c>
      <c r="K4">
        <v>39.035386036155202</v>
      </c>
      <c r="N4">
        <v>0.05</v>
      </c>
      <c r="O4">
        <v>32.6778051</v>
      </c>
      <c r="P4">
        <v>3.5523754337529598</v>
      </c>
      <c r="Q4">
        <v>8.3333333333333329E-2</v>
      </c>
      <c r="R4" s="1">
        <v>33.128190099999998</v>
      </c>
      <c r="S4" s="1">
        <v>33.128190099999998</v>
      </c>
      <c r="V4">
        <v>2.8052113451620202</v>
      </c>
      <c r="W4">
        <v>34.064990899999998</v>
      </c>
      <c r="Y4">
        <v>0.394788474535747</v>
      </c>
      <c r="Z4">
        <v>31.571530263848398</v>
      </c>
      <c r="AA4">
        <v>39.034625514450198</v>
      </c>
    </row>
    <row r="5" spans="1:27" x14ac:dyDescent="0.2">
      <c r="A5">
        <f t="shared" si="0"/>
        <v>59.89</v>
      </c>
      <c r="B5">
        <v>80.150000000000006</v>
      </c>
      <c r="C5">
        <v>3.3601086627339098</v>
      </c>
      <c r="D5">
        <v>190</v>
      </c>
      <c r="E5">
        <v>276</v>
      </c>
      <c r="F5">
        <f t="shared" si="1"/>
        <v>0.56999999999999995</v>
      </c>
      <c r="G5">
        <f t="shared" si="2"/>
        <v>1.6559999999999999</v>
      </c>
      <c r="H5">
        <f t="shared" si="3"/>
        <v>9.6582754116337946E-2</v>
      </c>
      <c r="I5">
        <v>0.38395494871793101</v>
      </c>
      <c r="J5">
        <v>31.6407416639933</v>
      </c>
      <c r="K5">
        <v>39.061190774462602</v>
      </c>
      <c r="N5">
        <v>6.6666666666666666E-2</v>
      </c>
      <c r="O5">
        <v>32.5246742</v>
      </c>
      <c r="P5">
        <v>3.3601086627339098</v>
      </c>
      <c r="Q5">
        <v>0.11666666666666667</v>
      </c>
      <c r="R5">
        <v>34.515375900000002</v>
      </c>
      <c r="T5">
        <v>33.128190099999998</v>
      </c>
      <c r="V5">
        <v>2.31240242904363</v>
      </c>
      <c r="W5">
        <v>35.100876399999997</v>
      </c>
      <c r="Y5">
        <v>0.38588413236075803</v>
      </c>
      <c r="Z5">
        <v>31.7103478427121</v>
      </c>
      <c r="AA5">
        <v>39.060280399586397</v>
      </c>
    </row>
    <row r="6" spans="1:27" x14ac:dyDescent="0.2">
      <c r="A6">
        <f t="shared" si="0"/>
        <v>80.149999999999991</v>
      </c>
      <c r="B6">
        <v>100.41</v>
      </c>
      <c r="C6">
        <v>3.1602636351017201</v>
      </c>
      <c r="D6">
        <v>190</v>
      </c>
      <c r="E6">
        <v>269</v>
      </c>
      <c r="F6">
        <f t="shared" si="1"/>
        <v>0.56999999999999995</v>
      </c>
      <c r="G6">
        <f t="shared" si="2"/>
        <v>1.6140000000000001</v>
      </c>
      <c r="H6">
        <f t="shared" si="3"/>
        <v>0.12925543066329079</v>
      </c>
      <c r="I6">
        <v>0.375953384065628</v>
      </c>
      <c r="J6">
        <v>31.797730029470099</v>
      </c>
      <c r="K6">
        <v>39.087926571554199</v>
      </c>
      <c r="N6">
        <v>8.3333333333333329E-2</v>
      </c>
      <c r="O6">
        <v>33.128190099999998</v>
      </c>
      <c r="P6">
        <v>3.1602636351017201</v>
      </c>
      <c r="Q6">
        <v>0.15</v>
      </c>
      <c r="R6" s="1">
        <v>34.064990899999998</v>
      </c>
      <c r="S6" s="1">
        <v>34.064990899999998</v>
      </c>
      <c r="V6">
        <v>1.8727259625728701</v>
      </c>
      <c r="W6">
        <v>35.740423100000001</v>
      </c>
      <c r="Y6">
        <v>0.37890989184093898</v>
      </c>
      <c r="Z6">
        <v>31.8995597178974</v>
      </c>
      <c r="AA6">
        <v>39.086585995771898</v>
      </c>
    </row>
    <row r="7" spans="1:27" x14ac:dyDescent="0.2">
      <c r="A7">
        <f t="shared" si="0"/>
        <v>100.41</v>
      </c>
      <c r="B7">
        <v>120.67</v>
      </c>
      <c r="C7">
        <v>2.9824746236497601</v>
      </c>
      <c r="D7">
        <v>190</v>
      </c>
      <c r="E7">
        <v>264</v>
      </c>
      <c r="F7">
        <f t="shared" si="1"/>
        <v>0.56999999999999995</v>
      </c>
      <c r="G7">
        <f t="shared" si="2"/>
        <v>1.5839999999999999</v>
      </c>
      <c r="H7">
        <f t="shared" si="3"/>
        <v>0.16192810721024367</v>
      </c>
      <c r="I7">
        <v>0.36571348284550198</v>
      </c>
      <c r="J7">
        <v>31.946971067277101</v>
      </c>
      <c r="K7">
        <v>39.114475221300999</v>
      </c>
      <c r="N7">
        <v>0.1</v>
      </c>
      <c r="O7">
        <v>34.632475999999997</v>
      </c>
      <c r="P7">
        <v>2.9824746236497601</v>
      </c>
      <c r="Q7">
        <v>0.18333333333333332</v>
      </c>
      <c r="R7">
        <v>35.866530900000001</v>
      </c>
      <c r="V7">
        <v>1.4786900389522599</v>
      </c>
      <c r="W7">
        <v>36.028669499999999</v>
      </c>
      <c r="Y7">
        <v>0.36858450554329403</v>
      </c>
      <c r="Z7">
        <v>32.041904044309597</v>
      </c>
      <c r="AA7">
        <v>39.113219307246801</v>
      </c>
    </row>
    <row r="8" spans="1:27" x14ac:dyDescent="0.2">
      <c r="A8">
        <f t="shared" si="0"/>
        <v>119.79</v>
      </c>
      <c r="B8">
        <v>140.05000000000001</v>
      </c>
      <c r="C8">
        <v>2.8052113451620202</v>
      </c>
      <c r="D8">
        <v>190</v>
      </c>
      <c r="E8">
        <v>257</v>
      </c>
      <c r="F8">
        <f t="shared" si="1"/>
        <v>0.56999999999999995</v>
      </c>
      <c r="G8">
        <f t="shared" si="2"/>
        <v>1.542</v>
      </c>
      <c r="H8">
        <f t="shared" si="3"/>
        <v>0.19318163492396265</v>
      </c>
      <c r="I8">
        <v>0.361266540582519</v>
      </c>
      <c r="J8">
        <v>32.213173634806097</v>
      </c>
      <c r="K8">
        <v>39.1383333372276</v>
      </c>
      <c r="N8">
        <v>0.11666666666666667</v>
      </c>
      <c r="O8">
        <v>34.515375900000002</v>
      </c>
      <c r="P8">
        <v>2.8052113451620202</v>
      </c>
      <c r="Q8">
        <v>0.21666666666666667</v>
      </c>
      <c r="R8">
        <v>35.551261400000001</v>
      </c>
      <c r="T8">
        <v>34.064990899999998</v>
      </c>
      <c r="V8">
        <v>1.1147505038380101</v>
      </c>
      <c r="W8">
        <v>36.425008299999995</v>
      </c>
      <c r="Y8">
        <v>0.36191243377545401</v>
      </c>
      <c r="Z8">
        <v>32.233629289594496</v>
      </c>
      <c r="AA8">
        <v>39.138060769904499</v>
      </c>
    </row>
    <row r="9" spans="1:27" x14ac:dyDescent="0.2">
      <c r="A9">
        <f t="shared" si="0"/>
        <v>140.05000000000001</v>
      </c>
      <c r="B9">
        <v>160.31</v>
      </c>
      <c r="C9">
        <v>2.6335636886753</v>
      </c>
      <c r="D9">
        <v>190</v>
      </c>
      <c r="E9">
        <v>251</v>
      </c>
      <c r="F9">
        <f t="shared" si="1"/>
        <v>0.56999999999999995</v>
      </c>
      <c r="G9">
        <f t="shared" si="2"/>
        <v>1.506</v>
      </c>
      <c r="H9">
        <f t="shared" si="3"/>
        <v>0.22585431147091553</v>
      </c>
      <c r="I9">
        <v>0.35164006071160903</v>
      </c>
      <c r="J9">
        <v>32.377428153892502</v>
      </c>
      <c r="K9">
        <v>39.164551306017501</v>
      </c>
      <c r="N9">
        <v>0.13333333333333333</v>
      </c>
      <c r="O9">
        <v>34.380260399999997</v>
      </c>
      <c r="P9">
        <v>2.6335636886753</v>
      </c>
      <c r="Q9">
        <v>0.25</v>
      </c>
      <c r="R9" s="1">
        <v>35.100876399999997</v>
      </c>
      <c r="S9" s="1">
        <v>35.100876399999997</v>
      </c>
      <c r="V9">
        <v>0.767432714480482</v>
      </c>
      <c r="W9">
        <v>36.533100699999991</v>
      </c>
      <c r="Y9">
        <v>0.35248923311798902</v>
      </c>
      <c r="Z9">
        <v>32.403099289573703</v>
      </c>
      <c r="AA9">
        <v>39.164207020885797</v>
      </c>
    </row>
    <row r="10" spans="1:27" x14ac:dyDescent="0.2">
      <c r="A10">
        <f t="shared" si="0"/>
        <v>160.31</v>
      </c>
      <c r="B10">
        <v>180.57</v>
      </c>
      <c r="C10">
        <v>2.4719453342573199</v>
      </c>
      <c r="D10">
        <v>190</v>
      </c>
      <c r="E10">
        <v>245</v>
      </c>
      <c r="F10">
        <f t="shared" si="1"/>
        <v>0.56999999999999995</v>
      </c>
      <c r="G10">
        <f t="shared" si="2"/>
        <v>1.47</v>
      </c>
      <c r="H10">
        <f t="shared" si="3"/>
        <v>0.25852698801786839</v>
      </c>
      <c r="I10">
        <v>0.34173751436491501</v>
      </c>
      <c r="J10">
        <v>32.547381160159297</v>
      </c>
      <c r="K10">
        <v>39.190578149553701</v>
      </c>
      <c r="N10">
        <v>0.15</v>
      </c>
      <c r="O10">
        <v>34.064990899999998</v>
      </c>
      <c r="P10">
        <v>2.4719453342573199</v>
      </c>
      <c r="Q10">
        <v>0.28333333333333333</v>
      </c>
      <c r="R10">
        <v>35.073853299999996</v>
      </c>
      <c r="V10">
        <v>0.46375110044419698</v>
      </c>
      <c r="W10">
        <v>36.587146899999993</v>
      </c>
      <c r="Y10">
        <v>0.342650589624581</v>
      </c>
      <c r="Z10">
        <v>32.573720110715698</v>
      </c>
      <c r="AA10">
        <v>39.190222498500802</v>
      </c>
    </row>
    <row r="11" spans="1:27" x14ac:dyDescent="0.2">
      <c r="A11">
        <f t="shared" si="0"/>
        <v>180.57000000000002</v>
      </c>
      <c r="B11">
        <v>200.83</v>
      </c>
      <c r="C11">
        <v>2.31240242904363</v>
      </c>
      <c r="D11">
        <v>190</v>
      </c>
      <c r="E11">
        <v>239</v>
      </c>
      <c r="F11">
        <f t="shared" si="1"/>
        <v>0.56999999999999995</v>
      </c>
      <c r="G11">
        <f t="shared" si="2"/>
        <v>1.4339999999999999</v>
      </c>
      <c r="H11">
        <f t="shared" si="3"/>
        <v>0.29119966456482127</v>
      </c>
      <c r="I11">
        <v>0.33153050275265</v>
      </c>
      <c r="J11">
        <v>32.722900127722703</v>
      </c>
      <c r="K11">
        <v>39.2164126017447</v>
      </c>
      <c r="N11">
        <v>0.16666666666666666</v>
      </c>
      <c r="O11">
        <v>34.191098699999998</v>
      </c>
      <c r="P11">
        <v>2.31240242904363</v>
      </c>
      <c r="Q11">
        <v>0.31666666666666665</v>
      </c>
      <c r="R11">
        <v>36.100731099999997</v>
      </c>
      <c r="T11">
        <v>35.100876399999997</v>
      </c>
      <c r="V11">
        <v>0.21867743045784399</v>
      </c>
      <c r="W11">
        <v>36.587146899999993</v>
      </c>
      <c r="Y11">
        <v>0.33234668631379799</v>
      </c>
      <c r="Z11">
        <v>32.745347620027502</v>
      </c>
      <c r="AA11">
        <v>39.216107323470602</v>
      </c>
    </row>
    <row r="12" spans="1:27" x14ac:dyDescent="0.2">
      <c r="A12">
        <f t="shared" si="0"/>
        <v>200.82000000000002</v>
      </c>
      <c r="B12">
        <v>221.08</v>
      </c>
      <c r="C12">
        <v>2.1640028912023102</v>
      </c>
      <c r="D12">
        <v>191</v>
      </c>
      <c r="E12">
        <v>233</v>
      </c>
      <c r="F12">
        <f t="shared" si="1"/>
        <v>0.57299999999999995</v>
      </c>
      <c r="G12">
        <f t="shared" si="2"/>
        <v>1.3979999999999999</v>
      </c>
      <c r="H12">
        <f t="shared" si="3"/>
        <v>0.32385621442048734</v>
      </c>
      <c r="I12">
        <v>0.31651827144622102</v>
      </c>
      <c r="J12">
        <v>32.863297088317999</v>
      </c>
      <c r="K12">
        <v>39.251204154567901</v>
      </c>
      <c r="N12">
        <v>0.18333333333333332</v>
      </c>
      <c r="O12">
        <v>35.866530900000001</v>
      </c>
      <c r="P12">
        <v>2.1640028912023102</v>
      </c>
      <c r="Q12">
        <v>0.35</v>
      </c>
      <c r="R12" s="1">
        <v>35.740423100000001</v>
      </c>
      <c r="S12" s="1">
        <v>35.740423100000001</v>
      </c>
      <c r="V12">
        <v>9.7952584425848505E-2</v>
      </c>
      <c r="W12">
        <v>36.722262399999998</v>
      </c>
      <c r="Y12">
        <v>0.32006085686979802</v>
      </c>
      <c r="Z12">
        <v>32.955188685220598</v>
      </c>
      <c r="AA12">
        <v>39.249949740082997</v>
      </c>
    </row>
    <row r="13" spans="1:27" x14ac:dyDescent="0.2">
      <c r="A13">
        <f t="shared" si="0"/>
        <v>220.20000000000002</v>
      </c>
      <c r="B13">
        <v>240.46</v>
      </c>
      <c r="C13">
        <v>2.0156228626513601</v>
      </c>
      <c r="D13">
        <v>191</v>
      </c>
      <c r="E13">
        <v>226</v>
      </c>
      <c r="F13">
        <f t="shared" si="1"/>
        <v>0.57299999999999995</v>
      </c>
      <c r="G13">
        <f t="shared" si="2"/>
        <v>1.3559999999999999</v>
      </c>
      <c r="H13">
        <f t="shared" si="3"/>
        <v>0.35510974213420632</v>
      </c>
      <c r="I13">
        <v>0.30744491167739002</v>
      </c>
      <c r="J13">
        <v>33.050500921872199</v>
      </c>
      <c r="K13">
        <v>39.275309083105597</v>
      </c>
      <c r="N13">
        <v>0.2</v>
      </c>
      <c r="O13">
        <v>35.506222899999997</v>
      </c>
      <c r="P13">
        <v>2.0156228626513601</v>
      </c>
      <c r="Q13">
        <v>0.38333333333333336</v>
      </c>
      <c r="R13">
        <v>35.542253699999996</v>
      </c>
      <c r="Y13">
        <v>0.31156193110799002</v>
      </c>
      <c r="Z13">
        <v>33.151920737313503</v>
      </c>
      <c r="AA13">
        <v>39.273911629045401</v>
      </c>
    </row>
    <row r="14" spans="1:27" x14ac:dyDescent="0.2">
      <c r="A14">
        <f t="shared" si="0"/>
        <v>240.46000000000004</v>
      </c>
      <c r="B14">
        <v>260.72000000000003</v>
      </c>
      <c r="C14">
        <v>1.8727259625728701</v>
      </c>
      <c r="D14">
        <v>190</v>
      </c>
      <c r="E14">
        <v>219</v>
      </c>
      <c r="F14">
        <f t="shared" si="1"/>
        <v>0.56999999999999995</v>
      </c>
      <c r="G14">
        <f t="shared" si="2"/>
        <v>1.3140000000000001</v>
      </c>
      <c r="H14">
        <f t="shared" si="3"/>
        <v>0.3877824186811592</v>
      </c>
      <c r="I14">
        <v>0.30198928336736602</v>
      </c>
      <c r="J14">
        <v>33.288519272252202</v>
      </c>
      <c r="K14">
        <v>39.2916959618492</v>
      </c>
      <c r="N14">
        <v>0.21666666666666667</v>
      </c>
      <c r="O14">
        <v>35.551261400000001</v>
      </c>
      <c r="P14">
        <v>1.8727259625728701</v>
      </c>
      <c r="Q14">
        <v>0.41666666666666669</v>
      </c>
      <c r="R14" s="1">
        <v>36.028669499999999</v>
      </c>
      <c r="S14" s="1">
        <v>36.028669499999999</v>
      </c>
      <c r="T14">
        <v>35.740423100000001</v>
      </c>
      <c r="Y14">
        <v>0.30310400281420302</v>
      </c>
      <c r="Z14">
        <v>33.314772794741998</v>
      </c>
      <c r="AA14">
        <v>39.291329275555803</v>
      </c>
    </row>
    <row r="15" spans="1:27" x14ac:dyDescent="0.2">
      <c r="A15">
        <f t="shared" si="0"/>
        <v>260.72000000000003</v>
      </c>
      <c r="B15">
        <v>280.98</v>
      </c>
      <c r="C15">
        <v>1.7398561591650701</v>
      </c>
      <c r="D15">
        <v>190</v>
      </c>
      <c r="E15">
        <v>213</v>
      </c>
      <c r="F15">
        <f t="shared" si="1"/>
        <v>0.56999999999999995</v>
      </c>
      <c r="G15">
        <f t="shared" si="2"/>
        <v>1.2779999999999998</v>
      </c>
      <c r="H15">
        <f t="shared" si="3"/>
        <v>0.42045509522811209</v>
      </c>
      <c r="I15">
        <v>0.28665305731469998</v>
      </c>
      <c r="J15">
        <v>33.404297164236397</v>
      </c>
      <c r="K15">
        <v>39.3178967955728</v>
      </c>
      <c r="N15">
        <v>0.23333333333333334</v>
      </c>
      <c r="O15">
        <v>35.362099699999995</v>
      </c>
      <c r="P15">
        <v>1.7398561591650701</v>
      </c>
      <c r="Q15">
        <v>0.45</v>
      </c>
      <c r="R15">
        <v>36.2448543</v>
      </c>
      <c r="Y15">
        <v>0.29043991458965901</v>
      </c>
      <c r="Z15">
        <v>33.488851124006302</v>
      </c>
      <c r="AA15">
        <v>39.316705169240798</v>
      </c>
    </row>
    <row r="16" spans="1:27" x14ac:dyDescent="0.2">
      <c r="A16">
        <f t="shared" si="0"/>
        <v>280.10000000000002</v>
      </c>
      <c r="B16">
        <v>300.36</v>
      </c>
      <c r="C16">
        <v>1.60347349596706</v>
      </c>
      <c r="D16">
        <v>190</v>
      </c>
      <c r="E16">
        <v>205</v>
      </c>
      <c r="F16">
        <f t="shared" si="1"/>
        <v>0.56999999999999995</v>
      </c>
      <c r="G16">
        <f t="shared" si="2"/>
        <v>1.23</v>
      </c>
      <c r="H16">
        <f t="shared" si="3"/>
        <v>0.45170862294183106</v>
      </c>
      <c r="I16">
        <v>0.281461208121141</v>
      </c>
      <c r="J16">
        <v>33.6953389416229</v>
      </c>
      <c r="K16">
        <v>39.3405885226828</v>
      </c>
      <c r="N16">
        <v>0.25</v>
      </c>
      <c r="O16">
        <v>35.100876399999997</v>
      </c>
      <c r="P16">
        <v>1.60347349596706</v>
      </c>
      <c r="Q16">
        <v>0.48333333333333334</v>
      </c>
      <c r="R16">
        <v>36.136761899999996</v>
      </c>
      <c r="Y16">
        <v>0.28230867017093297</v>
      </c>
      <c r="Z16">
        <v>33.713184449017398</v>
      </c>
      <c r="AA16">
        <v>39.3403337881158</v>
      </c>
    </row>
    <row r="17" spans="1:27" x14ac:dyDescent="0.2">
      <c r="A17">
        <f t="shared" si="0"/>
        <v>300.36</v>
      </c>
      <c r="B17">
        <v>320.62</v>
      </c>
      <c r="C17">
        <v>1.4786900389522599</v>
      </c>
      <c r="D17">
        <v>190</v>
      </c>
      <c r="E17">
        <v>198</v>
      </c>
      <c r="F17">
        <f t="shared" si="1"/>
        <v>0.56999999999999995</v>
      </c>
      <c r="G17">
        <f t="shared" si="2"/>
        <v>1.1879999999999999</v>
      </c>
      <c r="H17">
        <f t="shared" si="3"/>
        <v>0.48438129948878389</v>
      </c>
      <c r="I17">
        <v>0.266384630348658</v>
      </c>
      <c r="J17">
        <v>33.837901976987602</v>
      </c>
      <c r="K17">
        <v>39.366320711935003</v>
      </c>
      <c r="N17">
        <v>0.26666666666666666</v>
      </c>
      <c r="O17">
        <v>35.046830199999995</v>
      </c>
      <c r="P17">
        <v>1.4786900389522599</v>
      </c>
      <c r="Q17">
        <v>0.51666666666666672</v>
      </c>
      <c r="R17">
        <v>36.226838899999997</v>
      </c>
      <c r="T17">
        <v>36.028669499999999</v>
      </c>
      <c r="Y17">
        <v>0.270154699981839</v>
      </c>
      <c r="Z17">
        <v>33.912684255524603</v>
      </c>
      <c r="AA17">
        <v>39.365240318303101</v>
      </c>
    </row>
    <row r="18" spans="1:27" x14ac:dyDescent="0.2">
      <c r="A18">
        <f t="shared" si="0"/>
        <v>320.62</v>
      </c>
      <c r="B18">
        <v>340.88</v>
      </c>
      <c r="C18">
        <v>1.35174359539547</v>
      </c>
      <c r="D18">
        <v>190</v>
      </c>
      <c r="E18">
        <v>190</v>
      </c>
      <c r="F18">
        <f t="shared" si="1"/>
        <v>0.56999999999999995</v>
      </c>
      <c r="G18">
        <f t="shared" si="2"/>
        <v>1.1399999999999999</v>
      </c>
      <c r="H18">
        <f t="shared" si="3"/>
        <v>0.51705397603573677</v>
      </c>
      <c r="I18">
        <v>0.25574359070438701</v>
      </c>
      <c r="J18">
        <v>34.072814430702202</v>
      </c>
      <c r="K18">
        <v>39.390748854677298</v>
      </c>
      <c r="N18">
        <v>0.28333333333333333</v>
      </c>
      <c r="O18">
        <v>35.073853299999996</v>
      </c>
      <c r="P18">
        <v>1.35174359539547</v>
      </c>
      <c r="Q18">
        <v>0.55000000000000004</v>
      </c>
      <c r="R18">
        <v>36.208823499999994</v>
      </c>
      <c r="Y18">
        <v>0.25920160209010001</v>
      </c>
      <c r="Z18">
        <v>34.137114958107396</v>
      </c>
      <c r="AA18">
        <v>39.389806022641203</v>
      </c>
    </row>
    <row r="19" spans="1:27" x14ac:dyDescent="0.2">
      <c r="A19">
        <f t="shared" si="0"/>
        <v>339.99</v>
      </c>
      <c r="B19">
        <v>360.25</v>
      </c>
      <c r="C19">
        <v>1.23102282086755</v>
      </c>
      <c r="D19">
        <v>189</v>
      </c>
      <c r="E19">
        <v>182</v>
      </c>
      <c r="F19">
        <f t="shared" si="1"/>
        <v>0.56699999999999995</v>
      </c>
      <c r="G19">
        <f t="shared" si="2"/>
        <v>1.0920000000000001</v>
      </c>
      <c r="H19">
        <f t="shared" si="3"/>
        <v>0.54829137705816899</v>
      </c>
      <c r="I19">
        <v>0.24651365644812301</v>
      </c>
      <c r="J19">
        <v>34.259959370735999</v>
      </c>
      <c r="K19">
        <v>39.407740718948602</v>
      </c>
      <c r="N19">
        <v>0.3</v>
      </c>
      <c r="O19">
        <v>36.109738799999995</v>
      </c>
      <c r="P19">
        <v>1.23102282086755</v>
      </c>
      <c r="Q19">
        <v>0.58333333333333337</v>
      </c>
      <c r="R19" s="1">
        <v>36.425008299999995</v>
      </c>
      <c r="S19" s="1">
        <v>36.425008299999995</v>
      </c>
      <c r="Y19">
        <v>0.25050382128202298</v>
      </c>
      <c r="Z19">
        <v>34.330056767609499</v>
      </c>
      <c r="AA19">
        <v>39.406692705964602</v>
      </c>
    </row>
    <row r="20" spans="1:27" s="1" customFormat="1" x14ac:dyDescent="0.2">
      <c r="A20" s="1">
        <f t="shared" si="0"/>
        <v>360.25</v>
      </c>
      <c r="B20" s="1">
        <v>380.51</v>
      </c>
      <c r="C20" s="1">
        <v>1.1147505038380101</v>
      </c>
      <c r="D20" s="1">
        <v>189</v>
      </c>
      <c r="E20" s="1">
        <v>175</v>
      </c>
      <c r="F20" s="1">
        <f t="shared" si="1"/>
        <v>0.56699999999999995</v>
      </c>
      <c r="G20" s="1">
        <f t="shared" si="2"/>
        <v>1.05</v>
      </c>
      <c r="H20">
        <f t="shared" si="3"/>
        <v>0.58096405360512182</v>
      </c>
      <c r="I20" s="1">
        <v>0.233146600414427</v>
      </c>
      <c r="J20" s="1">
        <v>34.496357308563901</v>
      </c>
      <c r="K20" s="1">
        <v>39.432026380319698</v>
      </c>
      <c r="N20" s="1">
        <v>0.31666666666666665</v>
      </c>
      <c r="O20" s="1">
        <v>36.100731099999997</v>
      </c>
      <c r="P20" s="1">
        <v>1.1147505038380101</v>
      </c>
      <c r="Q20" s="1">
        <v>0.6166666666666667</v>
      </c>
      <c r="R20" s="1">
        <v>36.289892799999997</v>
      </c>
      <c r="T20" s="1">
        <v>36.425008299999995</v>
      </c>
      <c r="Y20">
        <v>0.23510605416956501</v>
      </c>
      <c r="Z20">
        <v>34.528596494773502</v>
      </c>
      <c r="AA20">
        <v>39.431536999997803</v>
      </c>
    </row>
    <row r="21" spans="1:27" x14ac:dyDescent="0.2">
      <c r="A21">
        <f t="shared" si="0"/>
        <v>380.51</v>
      </c>
      <c r="B21">
        <v>400.77</v>
      </c>
      <c r="C21">
        <v>0.99272040145667095</v>
      </c>
      <c r="D21">
        <v>182</v>
      </c>
      <c r="E21">
        <v>167</v>
      </c>
      <c r="F21">
        <f t="shared" si="1"/>
        <v>0.54600000000000004</v>
      </c>
      <c r="G21">
        <f t="shared" si="2"/>
        <v>1.002</v>
      </c>
      <c r="H21">
        <f t="shared" si="3"/>
        <v>0.61363673015207465</v>
      </c>
      <c r="I21">
        <v>0.23387095190954901</v>
      </c>
      <c r="J21">
        <v>34.513310951820799</v>
      </c>
      <c r="K21">
        <v>39.412471829389403</v>
      </c>
      <c r="N21">
        <v>0.33333333333333331</v>
      </c>
      <c r="O21">
        <v>36.361954399999995</v>
      </c>
      <c r="P21">
        <v>0.99272040145667095</v>
      </c>
      <c r="Q21">
        <v>0.65</v>
      </c>
      <c r="R21">
        <v>36.199815799999996</v>
      </c>
      <c r="Y21">
        <v>0.23629287596903401</v>
      </c>
      <c r="Z21">
        <v>34.552724844190998</v>
      </c>
      <c r="AA21">
        <v>39.411847930093103</v>
      </c>
    </row>
    <row r="22" spans="1:27" x14ac:dyDescent="0.2">
      <c r="A22">
        <f t="shared" si="0"/>
        <v>399.89</v>
      </c>
      <c r="B22">
        <v>420.15</v>
      </c>
      <c r="C22">
        <v>0.88368993301573295</v>
      </c>
      <c r="D22">
        <v>181</v>
      </c>
      <c r="E22">
        <v>159</v>
      </c>
      <c r="F22">
        <f t="shared" si="1"/>
        <v>0.54300000000000004</v>
      </c>
      <c r="G22">
        <f t="shared" si="2"/>
        <v>0.95399999999999996</v>
      </c>
      <c r="H22">
        <f t="shared" si="3"/>
        <v>0.64489025786579357</v>
      </c>
      <c r="I22">
        <v>0.22306120638931401</v>
      </c>
      <c r="J22">
        <v>34.725305610051599</v>
      </c>
      <c r="K22">
        <v>39.430947393883102</v>
      </c>
      <c r="N22">
        <v>0.35</v>
      </c>
      <c r="O22">
        <v>35.740423100000001</v>
      </c>
      <c r="P22">
        <v>0.88368993301573295</v>
      </c>
      <c r="Q22">
        <v>0.68333333333333335</v>
      </c>
      <c r="R22" s="1">
        <v>36.533100699999991</v>
      </c>
      <c r="S22" s="1">
        <v>36.533100699999991</v>
      </c>
      <c r="Y22">
        <v>0.22501088656165699</v>
      </c>
      <c r="Z22">
        <v>34.755052937699503</v>
      </c>
      <c r="AA22">
        <v>39.430465405428997</v>
      </c>
    </row>
    <row r="23" spans="1:27" x14ac:dyDescent="0.2">
      <c r="A23">
        <f t="shared" si="0"/>
        <v>420.15000000000003</v>
      </c>
      <c r="B23">
        <v>440.41</v>
      </c>
      <c r="C23">
        <v>0.767432714480482</v>
      </c>
      <c r="D23">
        <v>174</v>
      </c>
      <c r="E23">
        <v>151</v>
      </c>
      <c r="F23">
        <f t="shared" si="1"/>
        <v>0.52200000000000002</v>
      </c>
      <c r="G23">
        <f t="shared" si="2"/>
        <v>0.90599999999999992</v>
      </c>
      <c r="H23">
        <f t="shared" si="3"/>
        <v>0.67756293441274651</v>
      </c>
      <c r="I23">
        <v>0.223680868172625</v>
      </c>
      <c r="J23">
        <v>34.754079540904698</v>
      </c>
      <c r="K23">
        <v>39.411219212208401</v>
      </c>
      <c r="N23">
        <v>0.36666666666666664</v>
      </c>
      <c r="O23">
        <v>35.731415400000003</v>
      </c>
      <c r="P23">
        <v>0.767432714480482</v>
      </c>
      <c r="Q23">
        <v>0.71666666666666667</v>
      </c>
      <c r="R23" s="1">
        <v>36.587146899999993</v>
      </c>
      <c r="S23" s="1">
        <v>36.587146899999993</v>
      </c>
      <c r="T23">
        <v>36.533100699999991</v>
      </c>
      <c r="Y23">
        <v>0.22603866905595399</v>
      </c>
      <c r="Z23">
        <v>34.789532944847601</v>
      </c>
      <c r="AA23">
        <v>39.410618222094101</v>
      </c>
    </row>
    <row r="24" spans="1:27" x14ac:dyDescent="0.2">
      <c r="A24">
        <f t="shared" si="0"/>
        <v>440.41</v>
      </c>
      <c r="B24">
        <v>460.67</v>
      </c>
      <c r="C24">
        <v>0.67385835410764205</v>
      </c>
      <c r="D24">
        <v>173</v>
      </c>
      <c r="E24">
        <v>143</v>
      </c>
      <c r="F24">
        <f t="shared" si="1"/>
        <v>0.51900000000000002</v>
      </c>
      <c r="G24">
        <f t="shared" si="2"/>
        <v>0.85799999999999998</v>
      </c>
      <c r="H24">
        <f t="shared" si="3"/>
        <v>0.71023561095969945</v>
      </c>
      <c r="I24">
        <v>0.20678118044607399</v>
      </c>
      <c r="J24">
        <v>34.941350267588</v>
      </c>
      <c r="K24">
        <v>39.433447528118997</v>
      </c>
      <c r="N24">
        <v>0.38333333333333336</v>
      </c>
      <c r="O24">
        <v>35.542253699999996</v>
      </c>
      <c r="P24">
        <v>0.67385835410764205</v>
      </c>
      <c r="Q24">
        <v>0.75</v>
      </c>
      <c r="R24">
        <v>36.551116099999994</v>
      </c>
      <c r="Y24">
        <v>0.211208142848821</v>
      </c>
      <c r="Z24">
        <v>35.003207845378697</v>
      </c>
      <c r="AA24">
        <v>39.432370514316503</v>
      </c>
    </row>
    <row r="25" spans="1:27" x14ac:dyDescent="0.2">
      <c r="A25">
        <f t="shared" si="0"/>
        <v>459.78000000000003</v>
      </c>
      <c r="B25">
        <v>480.04</v>
      </c>
      <c r="C25">
        <v>0.57222971043641901</v>
      </c>
      <c r="D25">
        <v>161</v>
      </c>
      <c r="E25">
        <v>136</v>
      </c>
      <c r="F25">
        <f t="shared" si="1"/>
        <v>0.48300000000000004</v>
      </c>
      <c r="G25">
        <f t="shared" si="2"/>
        <v>0.81600000000000006</v>
      </c>
      <c r="H25">
        <f t="shared" si="3"/>
        <v>0.74147301198213167</v>
      </c>
      <c r="I25">
        <v>0.22313078133075401</v>
      </c>
      <c r="J25">
        <v>34.838848959323101</v>
      </c>
      <c r="K25">
        <v>39.373404601177803</v>
      </c>
      <c r="N25">
        <v>0.4</v>
      </c>
      <c r="O25">
        <v>36.289892799999997</v>
      </c>
      <c r="P25">
        <v>0.57222971043641901</v>
      </c>
      <c r="Q25">
        <v>0.78333333333333333</v>
      </c>
      <c r="R25" s="1">
        <v>36.587146899999993</v>
      </c>
      <c r="S25" s="1">
        <v>36.587146899999993</v>
      </c>
      <c r="Y25">
        <v>0.22516042502633299</v>
      </c>
      <c r="Z25">
        <v>34.868302197425002</v>
      </c>
      <c r="AA25">
        <v>39.372858031290399</v>
      </c>
    </row>
    <row r="26" spans="1:27" x14ac:dyDescent="0.2">
      <c r="A26">
        <f t="shared" si="0"/>
        <v>480.92</v>
      </c>
      <c r="B26">
        <v>501.18</v>
      </c>
      <c r="C26">
        <v>0.46375110044419698</v>
      </c>
      <c r="D26">
        <v>154</v>
      </c>
      <c r="E26">
        <v>125</v>
      </c>
      <c r="F26">
        <f t="shared" si="1"/>
        <v>0.46200000000000002</v>
      </c>
      <c r="G26">
        <f t="shared" si="2"/>
        <v>0.75</v>
      </c>
      <c r="H26">
        <f t="shared" si="3"/>
        <v>0.7755648373623184</v>
      </c>
      <c r="I26">
        <v>0.23201888223023101</v>
      </c>
      <c r="J26">
        <v>34.986323945380597</v>
      </c>
      <c r="K26">
        <v>39.349355711097999</v>
      </c>
      <c r="N26">
        <v>0.41666666666666669</v>
      </c>
      <c r="O26">
        <v>36.028669499999999</v>
      </c>
      <c r="P26">
        <v>0.46375110044419698</v>
      </c>
      <c r="Q26">
        <v>0.81666666666666665</v>
      </c>
      <c r="R26">
        <v>36.578139199999995</v>
      </c>
      <c r="S26">
        <v>36.578139199999995</v>
      </c>
      <c r="T26">
        <v>36.587146899999993</v>
      </c>
      <c r="Y26">
        <v>0.23334867638519599</v>
      </c>
      <c r="Z26">
        <v>35.0049304928746</v>
      </c>
      <c r="AA26">
        <v>39.348988042554502</v>
      </c>
    </row>
    <row r="27" spans="1:27" x14ac:dyDescent="0.2">
      <c r="A27">
        <f t="shared" si="0"/>
        <v>500.29999999999995</v>
      </c>
      <c r="B27">
        <v>520.55999999999995</v>
      </c>
      <c r="C27">
        <v>0.37785474853443202</v>
      </c>
      <c r="D27">
        <v>146</v>
      </c>
      <c r="E27">
        <v>116</v>
      </c>
      <c r="F27">
        <f t="shared" si="1"/>
        <v>0.43799999999999994</v>
      </c>
      <c r="G27">
        <f t="shared" si="2"/>
        <v>0.69600000000000006</v>
      </c>
      <c r="H27">
        <f t="shared" si="3"/>
        <v>0.80681836507603721</v>
      </c>
      <c r="I27">
        <v>0.24217090588607601</v>
      </c>
      <c r="J27">
        <v>35.034060816090502</v>
      </c>
      <c r="K27">
        <v>39.310788331362502</v>
      </c>
      <c r="N27">
        <v>0.43333333333333335</v>
      </c>
      <c r="O27">
        <v>36.325923599999996</v>
      </c>
      <c r="P27">
        <v>0.37785474853443202</v>
      </c>
      <c r="Q27">
        <v>0.85</v>
      </c>
      <c r="R27">
        <v>36.686231599999999</v>
      </c>
      <c r="S27">
        <v>36.686231599999999</v>
      </c>
      <c r="Y27">
        <v>0.24361388026061601</v>
      </c>
      <c r="Z27">
        <v>35.053977295665398</v>
      </c>
      <c r="AA27">
        <v>39.310368730584699</v>
      </c>
    </row>
    <row r="28" spans="1:27" x14ac:dyDescent="0.2">
      <c r="A28">
        <f t="shared" si="0"/>
        <v>520.56000000000006</v>
      </c>
      <c r="B28">
        <v>540.82000000000005</v>
      </c>
      <c r="C28">
        <v>0.29575541347039103</v>
      </c>
      <c r="D28">
        <v>133</v>
      </c>
      <c r="E28">
        <v>108</v>
      </c>
      <c r="F28">
        <f t="shared" si="1"/>
        <v>0.39899999999999997</v>
      </c>
      <c r="G28">
        <f t="shared" si="2"/>
        <v>0.64800000000000002</v>
      </c>
      <c r="H28">
        <f t="shared" si="3"/>
        <v>0.83949104162299026</v>
      </c>
      <c r="I28">
        <v>0.264478192200093</v>
      </c>
      <c r="J28">
        <v>34.846144829140798</v>
      </c>
      <c r="K28">
        <v>39.211785720654802</v>
      </c>
      <c r="N28">
        <v>0.45</v>
      </c>
      <c r="O28">
        <v>36.2448543</v>
      </c>
      <c r="P28">
        <v>0.29575541347039103</v>
      </c>
      <c r="Q28">
        <v>0.8833333333333333</v>
      </c>
      <c r="R28">
        <v>36.722262399999998</v>
      </c>
      <c r="S28">
        <v>36.722262399999998</v>
      </c>
      <c r="Y28">
        <v>0.26744010602712398</v>
      </c>
      <c r="Z28">
        <v>34.889053066057997</v>
      </c>
      <c r="AA28">
        <v>39.210801084923297</v>
      </c>
    </row>
    <row r="29" spans="1:27" x14ac:dyDescent="0.2">
      <c r="A29">
        <f t="shared" si="0"/>
        <v>540.82000000000005</v>
      </c>
      <c r="B29">
        <v>561.08000000000004</v>
      </c>
      <c r="C29">
        <v>0.21867743045784399</v>
      </c>
      <c r="D29">
        <v>118</v>
      </c>
      <c r="E29">
        <v>98</v>
      </c>
      <c r="F29">
        <f t="shared" si="1"/>
        <v>0.35399999999999998</v>
      </c>
      <c r="G29">
        <f t="shared" si="2"/>
        <v>0.58799999999999997</v>
      </c>
      <c r="H29">
        <f t="shared" si="3"/>
        <v>0.87216371816994309</v>
      </c>
      <c r="I29">
        <v>0.30502182639464598</v>
      </c>
      <c r="J29">
        <v>34.616285289323898</v>
      </c>
      <c r="K29">
        <v>39.049258687012497</v>
      </c>
      <c r="N29">
        <v>0.46666666666666667</v>
      </c>
      <c r="O29">
        <v>36.452031399999996</v>
      </c>
      <c r="P29">
        <v>0.21867743045784399</v>
      </c>
      <c r="Q29">
        <v>0.91666666666666663</v>
      </c>
      <c r="R29">
        <v>36.533100699999991</v>
      </c>
      <c r="S29">
        <v>36.533100699999991</v>
      </c>
      <c r="T29">
        <v>36.587146899999993</v>
      </c>
      <c r="Y29">
        <v>0.30833038731965301</v>
      </c>
      <c r="Z29">
        <v>34.667719254089299</v>
      </c>
      <c r="AA29">
        <v>39.047937773155098</v>
      </c>
    </row>
    <row r="30" spans="1:27" x14ac:dyDescent="0.2">
      <c r="A30">
        <f t="shared" si="0"/>
        <v>560.20000000000005</v>
      </c>
      <c r="B30">
        <v>580.46</v>
      </c>
      <c r="C30">
        <v>0.15435869299902999</v>
      </c>
      <c r="D30">
        <v>110</v>
      </c>
      <c r="E30">
        <v>86</v>
      </c>
      <c r="F30">
        <f t="shared" si="1"/>
        <v>0.33</v>
      </c>
      <c r="G30">
        <f t="shared" si="2"/>
        <v>0.51600000000000001</v>
      </c>
      <c r="H30">
        <f t="shared" si="3"/>
        <v>0.90341724588366212</v>
      </c>
      <c r="I30">
        <v>0.33379845177688799</v>
      </c>
      <c r="J30">
        <v>34.785639723227597</v>
      </c>
      <c r="K30">
        <v>38.963482950934903</v>
      </c>
      <c r="N30">
        <v>0.48333333333333334</v>
      </c>
      <c r="O30">
        <v>36.136761899999996</v>
      </c>
      <c r="P30">
        <v>0.15435869299902999</v>
      </c>
      <c r="Y30">
        <v>0.33636227054030898</v>
      </c>
      <c r="Z30">
        <v>34.824217938635798</v>
      </c>
      <c r="AA30">
        <v>38.962388569322201</v>
      </c>
    </row>
    <row r="31" spans="1:27" s="1" customFormat="1" x14ac:dyDescent="0.2">
      <c r="A31" s="1">
        <f t="shared" si="0"/>
        <v>580.46</v>
      </c>
      <c r="B31" s="1">
        <v>600.72</v>
      </c>
      <c r="C31" s="1">
        <v>9.7952584425848505E-2</v>
      </c>
      <c r="D31" s="1">
        <v>96</v>
      </c>
      <c r="E31" s="1">
        <v>73</v>
      </c>
      <c r="F31" s="1">
        <f t="shared" si="1"/>
        <v>0.28800000000000003</v>
      </c>
      <c r="G31" s="1">
        <f t="shared" si="2"/>
        <v>0.43799999999999994</v>
      </c>
      <c r="H31">
        <f t="shared" si="3"/>
        <v>0.93608992243061495</v>
      </c>
      <c r="I31" s="1">
        <v>0.39305285892101599</v>
      </c>
      <c r="J31" s="1">
        <v>34.680797005794297</v>
      </c>
      <c r="K31" s="1">
        <v>38.712359224397296</v>
      </c>
      <c r="N31" s="1">
        <v>0.5</v>
      </c>
      <c r="O31" s="1">
        <v>36.190808099999998</v>
      </c>
      <c r="P31" s="1">
        <v>9.7952584425848505E-2</v>
      </c>
      <c r="T31" s="1">
        <v>36.722262399999998</v>
      </c>
      <c r="Y31">
        <v>0.39514597081492298</v>
      </c>
      <c r="Z31">
        <v>34.713718757092302</v>
      </c>
      <c r="AA31">
        <v>38.711270442809301</v>
      </c>
    </row>
    <row r="32" spans="1:27" x14ac:dyDescent="0.2">
      <c r="A32">
        <f t="shared" si="0"/>
        <v>599.83000000000004</v>
      </c>
      <c r="B32">
        <v>620.09</v>
      </c>
      <c r="C32">
        <v>5.0970480981643501E-2</v>
      </c>
      <c r="D32">
        <v>76</v>
      </c>
      <c r="E32">
        <v>59</v>
      </c>
      <c r="F32">
        <f t="shared" si="1"/>
        <v>0.22799999999999998</v>
      </c>
      <c r="G32">
        <f t="shared" si="2"/>
        <v>0.35399999999999998</v>
      </c>
      <c r="H32">
        <f t="shared" si="3"/>
        <v>0.96732732345304717</v>
      </c>
      <c r="N32">
        <v>0.51666666666666672</v>
      </c>
      <c r="O32">
        <v>36.226838899999997</v>
      </c>
      <c r="Y32">
        <v>0.49765474341981702</v>
      </c>
      <c r="Z32">
        <v>34.080144874035597</v>
      </c>
      <c r="AA32">
        <v>38.042983672356698</v>
      </c>
    </row>
    <row r="33" spans="1:27" x14ac:dyDescent="0.2">
      <c r="A33">
        <f t="shared" si="0"/>
        <v>620.09</v>
      </c>
      <c r="B33">
        <v>640.35</v>
      </c>
      <c r="C33">
        <v>1.38960434218057E-2</v>
      </c>
      <c r="D33">
        <v>51</v>
      </c>
      <c r="E33">
        <v>38</v>
      </c>
      <c r="F33">
        <f t="shared" si="1"/>
        <v>0.153</v>
      </c>
      <c r="G33">
        <f t="shared" si="2"/>
        <v>0.22799999999999998</v>
      </c>
      <c r="H33">
        <f t="shared" si="3"/>
        <v>1</v>
      </c>
      <c r="N33">
        <v>0.53333333333333333</v>
      </c>
      <c r="O33">
        <v>36.325923599999996</v>
      </c>
      <c r="Y33">
        <v>0.67382219102657004</v>
      </c>
      <c r="Z33">
        <v>32.353253280208001</v>
      </c>
      <c r="AA33">
        <v>35.848044838934598</v>
      </c>
    </row>
    <row r="34" spans="1:27" x14ac:dyDescent="0.2">
      <c r="N34">
        <v>0.55000000000000004</v>
      </c>
      <c r="O34">
        <v>36.208823499999994</v>
      </c>
    </row>
    <row r="35" spans="1:27" x14ac:dyDescent="0.2">
      <c r="N35">
        <v>0.56666666666666665</v>
      </c>
      <c r="O35">
        <v>36.388977499999996</v>
      </c>
    </row>
    <row r="36" spans="1:27" x14ac:dyDescent="0.2">
      <c r="N36">
        <v>0.58333333333333337</v>
      </c>
      <c r="O36">
        <v>36.425008299999995</v>
      </c>
    </row>
    <row r="37" spans="1:27" x14ac:dyDescent="0.2">
      <c r="N37">
        <v>0.6</v>
      </c>
      <c r="O37">
        <v>36.235846599999995</v>
      </c>
    </row>
    <row r="38" spans="1:27" x14ac:dyDescent="0.2">
      <c r="N38">
        <v>0.6166666666666667</v>
      </c>
      <c r="O38">
        <v>36.289892799999997</v>
      </c>
    </row>
    <row r="39" spans="1:27" x14ac:dyDescent="0.2">
      <c r="N39">
        <v>0.6333333333333333</v>
      </c>
      <c r="O39">
        <v>36.298900499999995</v>
      </c>
    </row>
    <row r="40" spans="1:27" x14ac:dyDescent="0.2">
      <c r="N40">
        <v>0.65</v>
      </c>
      <c r="O40">
        <v>36.199815799999996</v>
      </c>
    </row>
    <row r="41" spans="1:27" x14ac:dyDescent="0.2">
      <c r="N41">
        <v>0.66666666666666663</v>
      </c>
      <c r="O41">
        <v>36.352946699999997</v>
      </c>
    </row>
    <row r="42" spans="1:27" x14ac:dyDescent="0.2">
      <c r="N42">
        <v>0.68333333333333335</v>
      </c>
      <c r="O42">
        <v>36.533100699999991</v>
      </c>
    </row>
    <row r="43" spans="1:27" x14ac:dyDescent="0.2">
      <c r="N43">
        <v>0.7</v>
      </c>
      <c r="O43">
        <v>36.668216199999996</v>
      </c>
    </row>
    <row r="44" spans="1:27" x14ac:dyDescent="0.2">
      <c r="N44">
        <v>0.71666666666666667</v>
      </c>
      <c r="O44">
        <v>36.587146899999993</v>
      </c>
    </row>
    <row r="45" spans="1:27" x14ac:dyDescent="0.2">
      <c r="N45">
        <v>0.73333333333333328</v>
      </c>
      <c r="O45">
        <v>36.425008299999995</v>
      </c>
    </row>
    <row r="46" spans="1:27" x14ac:dyDescent="0.2">
      <c r="N46">
        <v>0.75</v>
      </c>
      <c r="O46">
        <v>36.551116099999994</v>
      </c>
    </row>
    <row r="47" spans="1:27" x14ac:dyDescent="0.2">
      <c r="N47">
        <v>0.76666666666666672</v>
      </c>
      <c r="O47">
        <v>36.641193099999995</v>
      </c>
    </row>
    <row r="48" spans="1:27" x14ac:dyDescent="0.2">
      <c r="N48">
        <v>0.78333333333333333</v>
      </c>
      <c r="O48">
        <v>36.587146899999993</v>
      </c>
    </row>
    <row r="49" spans="14:15" x14ac:dyDescent="0.2">
      <c r="N49">
        <v>0.8</v>
      </c>
      <c r="O49">
        <v>36.406992899999999</v>
      </c>
    </row>
    <row r="50" spans="14:15" x14ac:dyDescent="0.2">
      <c r="N50">
        <v>0.81666666666666665</v>
      </c>
      <c r="O50">
        <v>36.578139199999995</v>
      </c>
    </row>
    <row r="51" spans="14:15" x14ac:dyDescent="0.2">
      <c r="N51">
        <v>0.83333333333333337</v>
      </c>
      <c r="O51">
        <v>36.488062199999995</v>
      </c>
    </row>
    <row r="52" spans="14:15" x14ac:dyDescent="0.2">
      <c r="N52">
        <v>0.85</v>
      </c>
      <c r="O52">
        <v>36.686231599999999</v>
      </c>
    </row>
    <row r="53" spans="14:15" x14ac:dyDescent="0.2">
      <c r="N53">
        <v>0.8666666666666667</v>
      </c>
      <c r="O53">
        <v>36.515085299999996</v>
      </c>
    </row>
    <row r="54" spans="14:15" x14ac:dyDescent="0.2">
      <c r="N54">
        <v>0.8833333333333333</v>
      </c>
      <c r="O54">
        <v>36.722262399999998</v>
      </c>
    </row>
    <row r="55" spans="14:15" x14ac:dyDescent="0.2">
      <c r="N55">
        <v>0.9</v>
      </c>
      <c r="O55">
        <v>36.6502008</v>
      </c>
    </row>
    <row r="56" spans="14:15" x14ac:dyDescent="0.2">
      <c r="N56">
        <v>0.91666666666666663</v>
      </c>
      <c r="O56">
        <v>36.533100699999991</v>
      </c>
    </row>
    <row r="57" spans="14:15" x14ac:dyDescent="0.2">
      <c r="N57">
        <v>0.93333333333333335</v>
      </c>
      <c r="O57">
        <v>36.506077599999998</v>
      </c>
    </row>
    <row r="58" spans="14:15" x14ac:dyDescent="0.2">
      <c r="N58">
        <v>0.95</v>
      </c>
      <c r="O58">
        <v>36.623177699999999</v>
      </c>
    </row>
    <row r="59" spans="14:15" x14ac:dyDescent="0.2">
      <c r="N59">
        <v>0.96666666666666667</v>
      </c>
      <c r="O59">
        <v>36.740277800000001</v>
      </c>
    </row>
    <row r="60" spans="14:15" x14ac:dyDescent="0.2">
      <c r="N60">
        <v>0.98333333333333328</v>
      </c>
      <c r="O60">
        <v>36.533100699999991</v>
      </c>
    </row>
    <row r="61" spans="14:15" x14ac:dyDescent="0.2">
      <c r="N61">
        <v>1</v>
      </c>
      <c r="O61">
        <v>36.605162299999996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658E-27CC-453D-996C-6EA69DFEEE76}">
  <dimension ref="A1:U41"/>
  <sheetViews>
    <sheetView workbookViewId="0">
      <selection activeCell="Q1" sqref="Q1:R1048576"/>
    </sheetView>
  </sheetViews>
  <sheetFormatPr defaultRowHeight="14.25" x14ac:dyDescent="0.2"/>
  <sheetData>
    <row r="1" spans="1:21" x14ac:dyDescent="0.2">
      <c r="A1" t="s">
        <v>6</v>
      </c>
    </row>
    <row r="2" spans="1:21" x14ac:dyDescent="0.2">
      <c r="A2">
        <f>B2-6.17</f>
        <v>0</v>
      </c>
      <c r="B2">
        <v>6.17</v>
      </c>
      <c r="C2">
        <v>3.9847617025241799</v>
      </c>
      <c r="D2">
        <v>191</v>
      </c>
      <c r="E2" s="1">
        <v>302</v>
      </c>
      <c r="F2">
        <f>E2-5</f>
        <v>297</v>
      </c>
      <c r="G2">
        <f>D2/52*0.312/2</f>
        <v>0.57299999999999995</v>
      </c>
      <c r="H2">
        <f>F2/52*0.312</f>
        <v>1.782</v>
      </c>
      <c r="I2">
        <v>161.76</v>
      </c>
      <c r="J2">
        <f>A2/354.84</f>
        <v>0</v>
      </c>
      <c r="K2">
        <v>0.47760491793423598</v>
      </c>
      <c r="L2">
        <v>37.9157952973869</v>
      </c>
      <c r="M2">
        <v>48.417419859995597</v>
      </c>
      <c r="O2">
        <v>3.9847617025241799</v>
      </c>
      <c r="P2">
        <f>Q2*354.84</f>
        <v>0</v>
      </c>
      <c r="Q2">
        <v>0</v>
      </c>
      <c r="R2">
        <v>40.423991200000003</v>
      </c>
      <c r="T2">
        <v>3.9847617025241799</v>
      </c>
      <c r="U2">
        <v>40.423991200000003</v>
      </c>
    </row>
    <row r="3" spans="1:21" x14ac:dyDescent="0.2">
      <c r="A3">
        <f t="shared" ref="A3:A41" si="0">B3-6.17</f>
        <v>4.4000000000000004</v>
      </c>
      <c r="B3">
        <v>10.57</v>
      </c>
      <c r="C3">
        <v>3.9081734875231402</v>
      </c>
      <c r="D3">
        <v>190</v>
      </c>
      <c r="E3" s="1">
        <v>299</v>
      </c>
      <c r="F3">
        <f t="shared" ref="F3:F21" si="1">E3-5</f>
        <v>294</v>
      </c>
      <c r="G3">
        <f t="shared" ref="G3:G41" si="2">D3/52*0.312/2</f>
        <v>0.56999999999999995</v>
      </c>
      <c r="H3">
        <f t="shared" ref="H3:H41" si="3">F3/52*0.312</f>
        <v>1.764</v>
      </c>
      <c r="I3">
        <v>158.77000000000001</v>
      </c>
      <c r="J3">
        <f t="shared" ref="J3:J38" si="4">A3/354.84</f>
        <v>1.2399954909254877E-2</v>
      </c>
      <c r="K3">
        <v>0.47475707978582898</v>
      </c>
      <c r="L3">
        <v>37.767291919314196</v>
      </c>
      <c r="M3">
        <v>48.417741326159003</v>
      </c>
      <c r="O3">
        <v>3.9081734875231402</v>
      </c>
      <c r="P3">
        <f t="shared" ref="P3:P37" si="5">Q3*354.84</f>
        <v>11.088749999999999</v>
      </c>
      <c r="Q3">
        <v>3.125E-2</v>
      </c>
      <c r="R3">
        <v>40.1267371</v>
      </c>
      <c r="T3">
        <v>3.53061765524652</v>
      </c>
      <c r="U3">
        <v>41.144461900000003</v>
      </c>
    </row>
    <row r="4" spans="1:21" x14ac:dyDescent="0.2">
      <c r="A4">
        <f t="shared" si="0"/>
        <v>14.090000000000002</v>
      </c>
      <c r="B4">
        <v>20.260000000000002</v>
      </c>
      <c r="C4">
        <v>3.70236879579523</v>
      </c>
      <c r="D4">
        <v>191</v>
      </c>
      <c r="E4" s="1">
        <v>294</v>
      </c>
      <c r="F4">
        <f t="shared" si="1"/>
        <v>289</v>
      </c>
      <c r="G4">
        <f t="shared" si="2"/>
        <v>0.57299999999999995</v>
      </c>
      <c r="H4">
        <f t="shared" si="3"/>
        <v>1.734</v>
      </c>
      <c r="I4">
        <v>157.78</v>
      </c>
      <c r="J4">
        <f t="shared" si="4"/>
        <v>3.9708037425318463E-2</v>
      </c>
      <c r="K4">
        <v>0.46900507968184102</v>
      </c>
      <c r="L4">
        <v>38.1369541291253</v>
      </c>
      <c r="M4">
        <v>48.465527595517202</v>
      </c>
      <c r="O4">
        <v>3.70236879579523</v>
      </c>
      <c r="P4">
        <f t="shared" si="5"/>
        <v>22.177499999999998</v>
      </c>
      <c r="Q4">
        <v>6.25E-2</v>
      </c>
      <c r="R4">
        <v>41.216523500000001</v>
      </c>
      <c r="T4">
        <v>3.0563917623289401</v>
      </c>
      <c r="U4">
        <v>41.441861299999999</v>
      </c>
    </row>
    <row r="5" spans="1:21" x14ac:dyDescent="0.2">
      <c r="A5">
        <f t="shared" si="0"/>
        <v>24.659999999999997</v>
      </c>
      <c r="B5">
        <v>30.83</v>
      </c>
      <c r="C5">
        <v>3.53061765524652</v>
      </c>
      <c r="D5">
        <v>191</v>
      </c>
      <c r="E5" s="1">
        <v>290</v>
      </c>
      <c r="F5">
        <f t="shared" si="1"/>
        <v>285</v>
      </c>
      <c r="G5">
        <f t="shared" si="2"/>
        <v>0.57299999999999995</v>
      </c>
      <c r="H5">
        <f t="shared" si="3"/>
        <v>1.71</v>
      </c>
      <c r="I5">
        <v>155.58000000000001</v>
      </c>
      <c r="J5">
        <f t="shared" si="4"/>
        <v>6.9496110923233004E-2</v>
      </c>
      <c r="K5">
        <v>0.46026116380340598</v>
      </c>
      <c r="L5">
        <v>38.244086686632699</v>
      </c>
      <c r="M5">
        <v>48.5017068707946</v>
      </c>
      <c r="O5">
        <v>3.53061765524652</v>
      </c>
      <c r="P5">
        <f t="shared" si="5"/>
        <v>33.266249999999999</v>
      </c>
      <c r="Q5">
        <v>9.375E-2</v>
      </c>
      <c r="R5">
        <v>41.144461900000003</v>
      </c>
      <c r="T5">
        <v>2.5429235255754401</v>
      </c>
      <c r="U5">
        <v>42.387815099999997</v>
      </c>
    </row>
    <row r="6" spans="1:21" x14ac:dyDescent="0.2">
      <c r="A6">
        <f t="shared" si="0"/>
        <v>34.35</v>
      </c>
      <c r="B6">
        <v>40.520000000000003</v>
      </c>
      <c r="C6">
        <v>3.3604749284550199</v>
      </c>
      <c r="D6">
        <v>190</v>
      </c>
      <c r="E6" s="1">
        <v>284</v>
      </c>
      <c r="F6">
        <f t="shared" si="1"/>
        <v>279</v>
      </c>
      <c r="G6">
        <f t="shared" si="2"/>
        <v>0.56999999999999995</v>
      </c>
      <c r="H6">
        <f t="shared" si="3"/>
        <v>1.6739999999999999</v>
      </c>
      <c r="I6">
        <v>154.65</v>
      </c>
      <c r="J6">
        <f t="shared" si="4"/>
        <v>9.6804193439296596E-2</v>
      </c>
      <c r="K6">
        <v>0.45496001471156899</v>
      </c>
      <c r="L6">
        <v>38.2710576489022</v>
      </c>
      <c r="M6">
        <v>48.519194578492503</v>
      </c>
      <c r="O6">
        <v>3.3604749284550199</v>
      </c>
      <c r="P6">
        <f t="shared" si="5"/>
        <v>44.354999999999997</v>
      </c>
      <c r="Q6">
        <v>0.125</v>
      </c>
      <c r="R6">
        <v>41.964307900000001</v>
      </c>
      <c r="T6">
        <v>2.18669660670892</v>
      </c>
      <c r="U6">
        <v>42.567823799999999</v>
      </c>
    </row>
    <row r="7" spans="1:21" x14ac:dyDescent="0.2">
      <c r="A7">
        <f t="shared" si="0"/>
        <v>44.04</v>
      </c>
      <c r="B7">
        <v>50.21</v>
      </c>
      <c r="C7">
        <v>3.2032127441096199</v>
      </c>
      <c r="D7">
        <v>190</v>
      </c>
      <c r="E7" s="1">
        <v>280</v>
      </c>
      <c r="F7">
        <f t="shared" si="1"/>
        <v>275</v>
      </c>
      <c r="G7">
        <f t="shared" si="2"/>
        <v>0.56999999999999995</v>
      </c>
      <c r="H7">
        <f t="shared" si="3"/>
        <v>1.65</v>
      </c>
      <c r="I7">
        <v>154.04</v>
      </c>
      <c r="J7">
        <f t="shared" si="4"/>
        <v>0.12411227595536017</v>
      </c>
      <c r="K7">
        <v>0.44935760229480998</v>
      </c>
      <c r="L7">
        <v>38.548788066342802</v>
      </c>
      <c r="M7">
        <v>48.549739647647499</v>
      </c>
      <c r="O7">
        <v>3.2032127441096199</v>
      </c>
      <c r="P7">
        <f t="shared" si="5"/>
        <v>55.443749999999994</v>
      </c>
      <c r="Q7">
        <v>0.15625</v>
      </c>
      <c r="R7">
        <v>41.919269399999997</v>
      </c>
      <c r="T7">
        <v>1.75224557643162</v>
      </c>
      <c r="U7">
        <v>43.108431099999997</v>
      </c>
    </row>
    <row r="8" spans="1:21" x14ac:dyDescent="0.2">
      <c r="A8">
        <f t="shared" si="0"/>
        <v>54.61</v>
      </c>
      <c r="B8">
        <v>60.78</v>
      </c>
      <c r="C8">
        <v>3.0563917623289401</v>
      </c>
      <c r="D8">
        <v>190</v>
      </c>
      <c r="E8" s="1">
        <v>275</v>
      </c>
      <c r="F8">
        <f t="shared" si="1"/>
        <v>270</v>
      </c>
      <c r="G8">
        <f t="shared" si="2"/>
        <v>0.56999999999999995</v>
      </c>
      <c r="H8">
        <f t="shared" si="3"/>
        <v>1.62</v>
      </c>
      <c r="I8">
        <v>152.25</v>
      </c>
      <c r="J8">
        <f t="shared" si="4"/>
        <v>0.15390034945327472</v>
      </c>
      <c r="K8">
        <v>0.441126838276232</v>
      </c>
      <c r="L8">
        <v>38.679542078262301</v>
      </c>
      <c r="M8">
        <v>48.585004180654202</v>
      </c>
      <c r="O8">
        <v>3.0563917623289401</v>
      </c>
      <c r="P8">
        <f t="shared" si="5"/>
        <v>66.532499999999999</v>
      </c>
      <c r="Q8">
        <v>0.1875</v>
      </c>
      <c r="R8">
        <v>41.441861299999999</v>
      </c>
      <c r="T8">
        <v>1.4182775703653001</v>
      </c>
      <c r="U8">
        <v>44.018354100000003</v>
      </c>
    </row>
    <row r="9" spans="1:21" x14ac:dyDescent="0.2">
      <c r="A9">
        <f t="shared" si="0"/>
        <v>64.3</v>
      </c>
      <c r="B9">
        <v>70.47</v>
      </c>
      <c r="C9">
        <v>2.9346152807225199</v>
      </c>
      <c r="D9">
        <v>189</v>
      </c>
      <c r="E9" s="1">
        <v>272</v>
      </c>
      <c r="F9">
        <f t="shared" si="1"/>
        <v>267</v>
      </c>
      <c r="G9">
        <f t="shared" si="2"/>
        <v>0.56699999999999995</v>
      </c>
      <c r="H9">
        <f t="shared" si="3"/>
        <v>1.6020000000000001</v>
      </c>
      <c r="I9">
        <v>151.16</v>
      </c>
      <c r="J9">
        <f t="shared" si="4"/>
        <v>0.18120843196933831</v>
      </c>
      <c r="K9">
        <v>0.43300909736486398</v>
      </c>
      <c r="L9">
        <v>38.695471889140201</v>
      </c>
      <c r="M9">
        <v>48.602431969428999</v>
      </c>
      <c r="O9">
        <v>2.9346152807225199</v>
      </c>
      <c r="P9">
        <f t="shared" si="5"/>
        <v>77.621249999999989</v>
      </c>
      <c r="Q9">
        <v>0.21875</v>
      </c>
      <c r="R9">
        <v>41.856070199999998</v>
      </c>
      <c r="T9">
        <v>0.95017708568865</v>
      </c>
      <c r="U9">
        <v>45.432708299999994</v>
      </c>
    </row>
    <row r="10" spans="1:21" x14ac:dyDescent="0.2">
      <c r="A10">
        <f t="shared" si="0"/>
        <v>73.98</v>
      </c>
      <c r="B10">
        <v>80.150000000000006</v>
      </c>
      <c r="C10">
        <v>2.79440404652218</v>
      </c>
      <c r="D10">
        <v>189</v>
      </c>
      <c r="E10" s="1">
        <v>267</v>
      </c>
      <c r="F10">
        <f t="shared" si="1"/>
        <v>262</v>
      </c>
      <c r="G10">
        <f t="shared" si="2"/>
        <v>0.56699999999999995</v>
      </c>
      <c r="H10">
        <f t="shared" si="3"/>
        <v>1.5720000000000001</v>
      </c>
      <c r="I10">
        <v>149.94999999999999</v>
      </c>
      <c r="J10">
        <f t="shared" si="4"/>
        <v>0.20848833276969905</v>
      </c>
      <c r="K10">
        <v>0.42802687987564297</v>
      </c>
      <c r="L10">
        <v>38.983528692244597</v>
      </c>
      <c r="M10">
        <v>48.632209854730803</v>
      </c>
      <c r="O10">
        <v>2.79440404652218</v>
      </c>
      <c r="P10">
        <f t="shared" si="5"/>
        <v>88.71</v>
      </c>
      <c r="Q10">
        <v>0.25</v>
      </c>
      <c r="R10">
        <v>41.396677500000003</v>
      </c>
      <c r="T10">
        <v>0.57474403385123596</v>
      </c>
      <c r="U10">
        <v>45.531792999999993</v>
      </c>
    </row>
    <row r="11" spans="1:21" x14ac:dyDescent="0.2">
      <c r="A11">
        <f t="shared" si="0"/>
        <v>84.55</v>
      </c>
      <c r="B11">
        <v>90.72</v>
      </c>
      <c r="C11">
        <v>2.6504656896294798</v>
      </c>
      <c r="D11">
        <v>189</v>
      </c>
      <c r="E11" s="1">
        <v>262</v>
      </c>
      <c r="F11">
        <f t="shared" si="1"/>
        <v>257</v>
      </c>
      <c r="G11">
        <f t="shared" si="2"/>
        <v>0.56699999999999995</v>
      </c>
      <c r="H11">
        <f t="shared" si="3"/>
        <v>1.542</v>
      </c>
      <c r="I11">
        <v>149.57</v>
      </c>
      <c r="J11">
        <f t="shared" si="4"/>
        <v>0.23827640626761359</v>
      </c>
      <c r="K11">
        <v>0.419455704266672</v>
      </c>
      <c r="L11">
        <v>39.127922863848802</v>
      </c>
      <c r="M11">
        <v>48.666539957170897</v>
      </c>
      <c r="O11">
        <v>2.6504656896294798</v>
      </c>
      <c r="P11">
        <f t="shared" si="5"/>
        <v>99.798749999999998</v>
      </c>
      <c r="Q11">
        <v>0.28125</v>
      </c>
      <c r="R11">
        <v>42.802169300000003</v>
      </c>
      <c r="T11">
        <v>0.31827524182363598</v>
      </c>
      <c r="U11">
        <v>46.081262699999996</v>
      </c>
    </row>
    <row r="12" spans="1:21" x14ac:dyDescent="0.2">
      <c r="A12">
        <f t="shared" si="0"/>
        <v>94.24</v>
      </c>
      <c r="B12">
        <v>100.41</v>
      </c>
      <c r="C12">
        <v>2.5429235255754401</v>
      </c>
      <c r="D12">
        <v>190</v>
      </c>
      <c r="E12" s="1">
        <v>258</v>
      </c>
      <c r="F12">
        <f t="shared" si="1"/>
        <v>253</v>
      </c>
      <c r="G12">
        <f t="shared" si="2"/>
        <v>0.56999999999999995</v>
      </c>
      <c r="H12">
        <f t="shared" si="3"/>
        <v>1.5179999999999998</v>
      </c>
      <c r="I12">
        <v>148.85</v>
      </c>
      <c r="J12">
        <f t="shared" si="4"/>
        <v>0.26558448878367713</v>
      </c>
      <c r="K12">
        <v>0.40679763053561702</v>
      </c>
      <c r="L12">
        <v>39.166129359278898</v>
      </c>
      <c r="M12">
        <v>48.7135426653903</v>
      </c>
      <c r="O12">
        <v>2.5429235255754401</v>
      </c>
      <c r="P12">
        <f t="shared" si="5"/>
        <v>110.88749999999999</v>
      </c>
      <c r="Q12">
        <v>0.3125</v>
      </c>
      <c r="R12">
        <v>42.387815099999997</v>
      </c>
      <c r="T12">
        <v>9.0750772294017998E-2</v>
      </c>
      <c r="U12">
        <v>46.117293499999995</v>
      </c>
    </row>
    <row r="13" spans="1:21" x14ac:dyDescent="0.2">
      <c r="A13">
        <f t="shared" si="0"/>
        <v>104.81</v>
      </c>
      <c r="B13">
        <v>110.98</v>
      </c>
      <c r="C13">
        <v>2.4155936820511998</v>
      </c>
      <c r="D13">
        <v>191</v>
      </c>
      <c r="E13" s="1">
        <v>253</v>
      </c>
      <c r="F13">
        <f t="shared" si="1"/>
        <v>248</v>
      </c>
      <c r="G13">
        <f t="shared" si="2"/>
        <v>0.57299999999999995</v>
      </c>
      <c r="H13">
        <f t="shared" si="3"/>
        <v>1.488</v>
      </c>
      <c r="I13">
        <v>147.84</v>
      </c>
      <c r="J13">
        <f t="shared" si="4"/>
        <v>0.29537256228159176</v>
      </c>
      <c r="K13">
        <v>0.39944444933699302</v>
      </c>
      <c r="L13">
        <v>39.552829121292397</v>
      </c>
      <c r="M13">
        <v>48.757615152812903</v>
      </c>
      <c r="O13">
        <v>2.4155936820511998</v>
      </c>
      <c r="P13">
        <f t="shared" si="5"/>
        <v>121.97624999999999</v>
      </c>
      <c r="Q13">
        <v>0.34375</v>
      </c>
      <c r="R13">
        <v>42.603999899999998</v>
      </c>
    </row>
    <row r="14" spans="1:21" x14ac:dyDescent="0.2">
      <c r="A14">
        <f t="shared" si="0"/>
        <v>114.5</v>
      </c>
      <c r="B14">
        <v>120.67</v>
      </c>
      <c r="C14">
        <v>2.3008094997625399</v>
      </c>
      <c r="D14">
        <v>190</v>
      </c>
      <c r="E14" s="1">
        <v>249</v>
      </c>
      <c r="F14">
        <f t="shared" si="1"/>
        <v>244</v>
      </c>
      <c r="G14">
        <f t="shared" si="2"/>
        <v>0.56999999999999995</v>
      </c>
      <c r="H14">
        <f t="shared" si="3"/>
        <v>1.464</v>
      </c>
      <c r="I14">
        <v>146.51</v>
      </c>
      <c r="J14">
        <f t="shared" si="4"/>
        <v>0.32268064479765529</v>
      </c>
      <c r="K14">
        <v>0.391565195443212</v>
      </c>
      <c r="L14">
        <v>39.605689304456597</v>
      </c>
      <c r="M14">
        <v>48.774565424294799</v>
      </c>
      <c r="O14">
        <v>2.3008094997625399</v>
      </c>
      <c r="P14">
        <f t="shared" si="5"/>
        <v>133.065</v>
      </c>
      <c r="Q14">
        <v>0.375</v>
      </c>
      <c r="R14">
        <v>42.549953700000003</v>
      </c>
    </row>
    <row r="15" spans="1:21" x14ac:dyDescent="0.2">
      <c r="A15">
        <f t="shared" si="0"/>
        <v>124.19000000000001</v>
      </c>
      <c r="B15">
        <v>130.36000000000001</v>
      </c>
      <c r="C15">
        <v>2.18669660670892</v>
      </c>
      <c r="D15">
        <v>189</v>
      </c>
      <c r="E15" s="1">
        <v>244</v>
      </c>
      <c r="F15">
        <f t="shared" si="1"/>
        <v>239</v>
      </c>
      <c r="G15">
        <f t="shared" si="2"/>
        <v>0.56699999999999995</v>
      </c>
      <c r="H15">
        <f t="shared" si="3"/>
        <v>1.4339999999999999</v>
      </c>
      <c r="I15">
        <v>145.02000000000001</v>
      </c>
      <c r="J15">
        <f t="shared" si="4"/>
        <v>0.34998872731371894</v>
      </c>
      <c r="K15">
        <v>0.38459808861116102</v>
      </c>
      <c r="L15">
        <v>39.674856979951898</v>
      </c>
      <c r="M15">
        <v>48.791537958554599</v>
      </c>
      <c r="O15">
        <v>2.18669660670892</v>
      </c>
      <c r="P15">
        <f t="shared" si="5"/>
        <v>138.609375</v>
      </c>
      <c r="Q15">
        <v>0.390625</v>
      </c>
      <c r="R15">
        <v>42.567823799999999</v>
      </c>
    </row>
    <row r="16" spans="1:21" x14ac:dyDescent="0.2">
      <c r="A16">
        <f t="shared" si="0"/>
        <v>133.89000000000001</v>
      </c>
      <c r="B16">
        <v>140.06</v>
      </c>
      <c r="C16">
        <v>2.1045146540412798</v>
      </c>
      <c r="D16">
        <v>193</v>
      </c>
      <c r="E16" s="1">
        <v>240</v>
      </c>
      <c r="F16">
        <f t="shared" si="1"/>
        <v>235</v>
      </c>
      <c r="G16">
        <f t="shared" si="2"/>
        <v>0.57900000000000007</v>
      </c>
      <c r="H16">
        <f t="shared" si="3"/>
        <v>1.41</v>
      </c>
      <c r="I16">
        <v>144.35</v>
      </c>
      <c r="J16">
        <f t="shared" si="4"/>
        <v>0.37732499154548538</v>
      </c>
      <c r="K16">
        <v>0.37026075459017399</v>
      </c>
      <c r="L16">
        <v>40.102725325385599</v>
      </c>
      <c r="M16">
        <v>48.869492785535698</v>
      </c>
      <c r="O16">
        <v>2.1045146540412798</v>
      </c>
      <c r="P16">
        <f t="shared" si="5"/>
        <v>144.15375</v>
      </c>
      <c r="Q16">
        <v>0.40625</v>
      </c>
      <c r="R16">
        <v>42.495762200000001</v>
      </c>
    </row>
    <row r="17" spans="1:18" x14ac:dyDescent="0.2">
      <c r="A17">
        <f t="shared" si="0"/>
        <v>144.45000000000002</v>
      </c>
      <c r="B17">
        <v>150.62</v>
      </c>
      <c r="C17">
        <v>1.97710575547951</v>
      </c>
      <c r="D17">
        <v>191</v>
      </c>
      <c r="E17" s="1">
        <v>233</v>
      </c>
      <c r="F17">
        <f t="shared" si="1"/>
        <v>228</v>
      </c>
      <c r="G17">
        <f t="shared" si="2"/>
        <v>0.57299999999999995</v>
      </c>
      <c r="H17">
        <f t="shared" si="3"/>
        <v>1.3680000000000001</v>
      </c>
      <c r="I17">
        <v>143.44999999999999</v>
      </c>
      <c r="J17">
        <f t="shared" si="4"/>
        <v>0.40708488332769704</v>
      </c>
      <c r="K17">
        <v>0.36829029589311701</v>
      </c>
      <c r="L17">
        <v>40.290711587159102</v>
      </c>
      <c r="M17">
        <v>48.8747790380122</v>
      </c>
      <c r="O17">
        <v>1.97710575547951</v>
      </c>
      <c r="P17">
        <f t="shared" si="5"/>
        <v>149.69812499999998</v>
      </c>
      <c r="Q17">
        <v>0.421875</v>
      </c>
      <c r="R17">
        <v>42.405685200000001</v>
      </c>
    </row>
    <row r="18" spans="1:18" x14ac:dyDescent="0.2">
      <c r="A18">
        <f t="shared" si="0"/>
        <v>154.14000000000001</v>
      </c>
      <c r="B18">
        <v>160.31</v>
      </c>
      <c r="C18">
        <v>1.8749847991067301</v>
      </c>
      <c r="D18">
        <v>191</v>
      </c>
      <c r="E18" s="1">
        <v>229</v>
      </c>
      <c r="F18">
        <f t="shared" si="1"/>
        <v>224</v>
      </c>
      <c r="G18">
        <f t="shared" si="2"/>
        <v>0.57299999999999995</v>
      </c>
      <c r="H18">
        <f t="shared" si="3"/>
        <v>1.3439999999999999</v>
      </c>
      <c r="I18">
        <v>141.47</v>
      </c>
      <c r="J18">
        <f t="shared" si="4"/>
        <v>0.43439296584376064</v>
      </c>
      <c r="K18">
        <v>0.35860193049171202</v>
      </c>
      <c r="L18">
        <v>40.432982826076902</v>
      </c>
      <c r="M18">
        <v>48.902948059420197</v>
      </c>
      <c r="O18">
        <v>1.8749847991067301</v>
      </c>
      <c r="P18">
        <f t="shared" si="5"/>
        <v>155.24249999999998</v>
      </c>
      <c r="Q18">
        <v>0.4375</v>
      </c>
      <c r="R18">
        <v>42.279577400000001</v>
      </c>
    </row>
    <row r="19" spans="1:18" x14ac:dyDescent="0.2">
      <c r="A19">
        <f t="shared" si="0"/>
        <v>164.71</v>
      </c>
      <c r="B19">
        <v>170.88</v>
      </c>
      <c r="C19">
        <v>1.75224557643162</v>
      </c>
      <c r="D19">
        <v>189</v>
      </c>
      <c r="E19" s="1">
        <v>223</v>
      </c>
      <c r="F19">
        <f t="shared" si="1"/>
        <v>218</v>
      </c>
      <c r="G19">
        <f t="shared" si="2"/>
        <v>0.56699999999999995</v>
      </c>
      <c r="H19">
        <f t="shared" si="3"/>
        <v>1.3080000000000001</v>
      </c>
      <c r="I19">
        <v>140.44</v>
      </c>
      <c r="J19">
        <f t="shared" si="4"/>
        <v>0.46418103934167515</v>
      </c>
      <c r="K19">
        <v>0.35254021461866503</v>
      </c>
      <c r="L19">
        <v>40.485486400214903</v>
      </c>
      <c r="M19">
        <v>48.910363152288397</v>
      </c>
      <c r="O19">
        <v>1.75224557643162</v>
      </c>
      <c r="P19">
        <f t="shared" si="5"/>
        <v>160.78687499999998</v>
      </c>
      <c r="Q19">
        <v>0.453125</v>
      </c>
      <c r="R19">
        <v>43.108431099999997</v>
      </c>
    </row>
    <row r="20" spans="1:18" x14ac:dyDescent="0.2">
      <c r="A20">
        <f t="shared" si="0"/>
        <v>174.4</v>
      </c>
      <c r="B20">
        <v>180.57</v>
      </c>
      <c r="C20">
        <v>1.64840644533748</v>
      </c>
      <c r="D20">
        <v>190</v>
      </c>
      <c r="E20" s="1">
        <v>218</v>
      </c>
      <c r="F20">
        <f t="shared" si="1"/>
        <v>213</v>
      </c>
      <c r="G20">
        <f t="shared" si="2"/>
        <v>0.56999999999999995</v>
      </c>
      <c r="H20">
        <f t="shared" si="3"/>
        <v>1.2779999999999998</v>
      </c>
      <c r="I20">
        <v>138.99</v>
      </c>
      <c r="J20">
        <f t="shared" si="4"/>
        <v>0.49148912185773874</v>
      </c>
      <c r="K20">
        <v>0.34234069835893399</v>
      </c>
      <c r="L20">
        <v>40.719394106603303</v>
      </c>
      <c r="M20">
        <v>48.949435444550097</v>
      </c>
      <c r="O20">
        <v>1.64840644533748</v>
      </c>
      <c r="P20">
        <f t="shared" si="5"/>
        <v>166.33124999999998</v>
      </c>
      <c r="Q20">
        <v>0.46875</v>
      </c>
      <c r="R20">
        <v>43.964307900000001</v>
      </c>
    </row>
    <row r="21" spans="1:18" x14ac:dyDescent="0.2">
      <c r="A21">
        <f t="shared" si="0"/>
        <v>184.09</v>
      </c>
      <c r="B21">
        <v>190.26</v>
      </c>
      <c r="C21">
        <v>1.5482320072064899</v>
      </c>
      <c r="D21">
        <v>189</v>
      </c>
      <c r="E21" s="1">
        <v>212</v>
      </c>
      <c r="F21">
        <f t="shared" si="1"/>
        <v>207</v>
      </c>
      <c r="G21">
        <f t="shared" si="2"/>
        <v>0.56699999999999995</v>
      </c>
      <c r="H21">
        <f t="shared" si="3"/>
        <v>1.242</v>
      </c>
      <c r="I21">
        <v>137.61000000000001</v>
      </c>
      <c r="J21">
        <f t="shared" si="4"/>
        <v>0.51879720437380228</v>
      </c>
      <c r="K21">
        <v>0.338808559165585</v>
      </c>
      <c r="L21">
        <v>40.952908145316698</v>
      </c>
      <c r="M21">
        <v>48.964102019358897</v>
      </c>
      <c r="O21">
        <v>1.5482320072064899</v>
      </c>
      <c r="P21">
        <f t="shared" si="5"/>
        <v>171.87562499999999</v>
      </c>
      <c r="Q21">
        <v>0.484375</v>
      </c>
      <c r="R21">
        <v>44.018354100000003</v>
      </c>
    </row>
    <row r="22" spans="1:18" x14ac:dyDescent="0.2">
      <c r="A22">
        <f t="shared" si="0"/>
        <v>194.66000000000003</v>
      </c>
      <c r="B22">
        <v>200.83</v>
      </c>
      <c r="C22">
        <v>1.4182775703653001</v>
      </c>
      <c r="D22">
        <f>E22+4</f>
        <v>189</v>
      </c>
      <c r="E22">
        <v>185</v>
      </c>
      <c r="F22">
        <v>204</v>
      </c>
      <c r="G22">
        <f t="shared" si="2"/>
        <v>0.56699999999999995</v>
      </c>
      <c r="H22">
        <f t="shared" si="3"/>
        <v>1.224</v>
      </c>
      <c r="I22">
        <v>135.47</v>
      </c>
      <c r="J22">
        <f t="shared" si="4"/>
        <v>0.54858527787171696</v>
      </c>
      <c r="K22">
        <v>0.32309695777011599</v>
      </c>
      <c r="L22">
        <v>41.0016775245902</v>
      </c>
      <c r="M22">
        <v>48.995221043016002</v>
      </c>
      <c r="O22">
        <v>1.4182775703653001</v>
      </c>
      <c r="P22">
        <f t="shared" si="5"/>
        <v>177.42</v>
      </c>
      <c r="Q22">
        <v>0.5</v>
      </c>
      <c r="R22">
        <v>44.018354100000003</v>
      </c>
    </row>
    <row r="23" spans="1:18" x14ac:dyDescent="0.2">
      <c r="A23">
        <f t="shared" si="0"/>
        <v>204.34</v>
      </c>
      <c r="B23">
        <v>210.51</v>
      </c>
      <c r="C23">
        <v>1.32275312918459</v>
      </c>
      <c r="D23">
        <f t="shared" ref="D23:D24" si="6">E23+4</f>
        <v>190</v>
      </c>
      <c r="E23">
        <v>186</v>
      </c>
      <c r="F23">
        <v>199</v>
      </c>
      <c r="G23">
        <f t="shared" si="2"/>
        <v>0.56999999999999995</v>
      </c>
      <c r="H23">
        <f t="shared" si="3"/>
        <v>1.194</v>
      </c>
      <c r="I23">
        <v>134.32</v>
      </c>
      <c r="J23">
        <f t="shared" si="4"/>
        <v>0.57586517867207765</v>
      </c>
      <c r="K23">
        <v>0.31220454182021601</v>
      </c>
      <c r="L23">
        <v>41.244965039349204</v>
      </c>
      <c r="M23">
        <v>49.032147258223098</v>
      </c>
      <c r="O23">
        <v>1.32275312918459</v>
      </c>
      <c r="P23">
        <f t="shared" si="5"/>
        <v>188.50874999999999</v>
      </c>
      <c r="Q23">
        <v>0.53125</v>
      </c>
      <c r="R23">
        <v>44.545377199999997</v>
      </c>
    </row>
    <row r="24" spans="1:18" x14ac:dyDescent="0.2">
      <c r="A24">
        <f t="shared" si="0"/>
        <v>214.91000000000003</v>
      </c>
      <c r="B24">
        <v>221.08</v>
      </c>
      <c r="C24">
        <v>1.22205295808939</v>
      </c>
      <c r="D24">
        <f t="shared" si="6"/>
        <v>189</v>
      </c>
      <c r="E24">
        <v>185</v>
      </c>
      <c r="F24">
        <v>192</v>
      </c>
      <c r="G24">
        <f t="shared" si="2"/>
        <v>0.56699999999999995</v>
      </c>
      <c r="H24">
        <f t="shared" si="3"/>
        <v>1.1520000000000001</v>
      </c>
      <c r="I24">
        <v>131.74</v>
      </c>
      <c r="J24">
        <f t="shared" si="4"/>
        <v>0.60565325216999222</v>
      </c>
      <c r="K24">
        <v>0.30832744921636002</v>
      </c>
      <c r="L24">
        <v>41.517006991804401</v>
      </c>
      <c r="M24">
        <v>49.048806343703397</v>
      </c>
      <c r="O24">
        <v>1.22205295808939</v>
      </c>
      <c r="P24">
        <f t="shared" si="5"/>
        <v>199.5975</v>
      </c>
      <c r="Q24">
        <v>0.5625</v>
      </c>
      <c r="R24">
        <v>44.9372848</v>
      </c>
    </row>
    <row r="25" spans="1:18" x14ac:dyDescent="0.2">
      <c r="A25">
        <f t="shared" si="0"/>
        <v>224.60000000000002</v>
      </c>
      <c r="B25">
        <v>230.77</v>
      </c>
      <c r="C25">
        <v>1.1308120784918601</v>
      </c>
      <c r="D25">
        <f>E25+5</f>
        <v>189</v>
      </c>
      <c r="E25">
        <v>184</v>
      </c>
      <c r="F25">
        <v>185</v>
      </c>
      <c r="G25">
        <f t="shared" si="2"/>
        <v>0.56699999999999995</v>
      </c>
      <c r="H25">
        <f t="shared" si="3"/>
        <v>1.1099999999999999</v>
      </c>
      <c r="I25">
        <v>130.5</v>
      </c>
      <c r="J25">
        <f t="shared" si="4"/>
        <v>0.63296133468605575</v>
      </c>
      <c r="K25">
        <v>0.30086069280780298</v>
      </c>
      <c r="L25">
        <v>41.728854867378203</v>
      </c>
      <c r="M25">
        <v>49.0746936710947</v>
      </c>
      <c r="O25">
        <v>1.1308120784918601</v>
      </c>
      <c r="P25">
        <f t="shared" si="5"/>
        <v>210.68624999999997</v>
      </c>
      <c r="Q25">
        <v>0.59375</v>
      </c>
      <c r="R25">
        <v>45.378662099999993</v>
      </c>
    </row>
    <row r="26" spans="1:18" x14ac:dyDescent="0.2">
      <c r="A26">
        <f t="shared" si="0"/>
        <v>234.29000000000002</v>
      </c>
      <c r="B26">
        <v>240.46</v>
      </c>
      <c r="C26">
        <v>1.03679137948435</v>
      </c>
      <c r="D26">
        <f>E26+5</f>
        <v>189</v>
      </c>
      <c r="E26">
        <v>184</v>
      </c>
      <c r="F26">
        <v>178</v>
      </c>
      <c r="G26">
        <f t="shared" si="2"/>
        <v>0.56699999999999995</v>
      </c>
      <c r="H26">
        <f t="shared" si="3"/>
        <v>1.0679999999999998</v>
      </c>
      <c r="I26">
        <v>127.99</v>
      </c>
      <c r="J26">
        <f t="shared" si="4"/>
        <v>0.6602694172021194</v>
      </c>
      <c r="K26">
        <v>0.29312857810493498</v>
      </c>
      <c r="L26">
        <v>41.946960617287303</v>
      </c>
      <c r="M26">
        <v>49.100179625495002</v>
      </c>
      <c r="O26">
        <v>1.03679137948435</v>
      </c>
      <c r="P26">
        <f t="shared" si="5"/>
        <v>221.77499999999998</v>
      </c>
      <c r="Q26">
        <v>0.625</v>
      </c>
      <c r="R26">
        <v>45.405685199999994</v>
      </c>
    </row>
    <row r="27" spans="1:18" x14ac:dyDescent="0.2">
      <c r="A27">
        <f t="shared" si="0"/>
        <v>243.98000000000002</v>
      </c>
      <c r="B27">
        <v>250.15</v>
      </c>
      <c r="C27">
        <v>0.95017708568865</v>
      </c>
      <c r="D27">
        <f>E27+5</f>
        <v>189</v>
      </c>
      <c r="E27">
        <v>184</v>
      </c>
      <c r="F27">
        <v>172</v>
      </c>
      <c r="G27">
        <f t="shared" si="2"/>
        <v>0.56699999999999995</v>
      </c>
      <c r="H27">
        <f t="shared" si="3"/>
        <v>1.032</v>
      </c>
      <c r="I27">
        <v>125.46</v>
      </c>
      <c r="J27">
        <f t="shared" si="4"/>
        <v>0.68757749971818294</v>
      </c>
      <c r="K27">
        <v>0.28389687604067798</v>
      </c>
      <c r="L27">
        <v>42.155302873413</v>
      </c>
      <c r="M27">
        <v>49.1252648472394</v>
      </c>
      <c r="O27">
        <v>0.95017708568865</v>
      </c>
      <c r="P27">
        <f t="shared" si="5"/>
        <v>232.86374999999998</v>
      </c>
      <c r="Q27">
        <v>0.65625</v>
      </c>
      <c r="R27">
        <v>45.432708299999994</v>
      </c>
    </row>
    <row r="28" spans="1:18" x14ac:dyDescent="0.2">
      <c r="A28">
        <f t="shared" si="0"/>
        <v>254.55000000000004</v>
      </c>
      <c r="B28">
        <v>260.72000000000003</v>
      </c>
      <c r="C28">
        <v>0.85306051676703298</v>
      </c>
      <c r="D28">
        <f>E28+5</f>
        <v>189</v>
      </c>
      <c r="E28">
        <v>184</v>
      </c>
      <c r="F28">
        <v>163</v>
      </c>
      <c r="G28">
        <f t="shared" si="2"/>
        <v>0.56699999999999995</v>
      </c>
      <c r="H28">
        <f t="shared" si="3"/>
        <v>0.97799999999999998</v>
      </c>
      <c r="I28">
        <v>122.85</v>
      </c>
      <c r="J28">
        <f t="shared" si="4"/>
        <v>0.71736557321609751</v>
      </c>
      <c r="K28">
        <v>0.28004241222781701</v>
      </c>
      <c r="L28">
        <v>42.528482155069</v>
      </c>
      <c r="M28">
        <v>49.150628384737097</v>
      </c>
      <c r="O28">
        <v>0.85306051676703298</v>
      </c>
      <c r="P28">
        <f t="shared" si="5"/>
        <v>243.95249999999999</v>
      </c>
      <c r="Q28">
        <v>0.6875</v>
      </c>
      <c r="R28">
        <v>45.540800699999991</v>
      </c>
    </row>
    <row r="29" spans="1:18" x14ac:dyDescent="0.2">
      <c r="A29">
        <f t="shared" si="0"/>
        <v>264.24</v>
      </c>
      <c r="B29">
        <v>270.41000000000003</v>
      </c>
      <c r="C29">
        <v>0.76382179930037297</v>
      </c>
      <c r="D29">
        <f>E29+5</f>
        <v>187</v>
      </c>
      <c r="E29">
        <v>182</v>
      </c>
      <c r="F29">
        <v>155</v>
      </c>
      <c r="G29">
        <f t="shared" si="2"/>
        <v>0.56100000000000005</v>
      </c>
      <c r="H29">
        <f t="shared" si="3"/>
        <v>0.93</v>
      </c>
      <c r="I29">
        <v>119.88</v>
      </c>
      <c r="J29">
        <f t="shared" si="4"/>
        <v>0.74467365573216104</v>
      </c>
      <c r="K29">
        <v>0.27940193225827498</v>
      </c>
      <c r="L29">
        <v>42.751680086252101</v>
      </c>
      <c r="M29">
        <v>49.155769814284803</v>
      </c>
      <c r="O29">
        <v>0.76382179930037297</v>
      </c>
      <c r="P29">
        <f t="shared" si="5"/>
        <v>255.04124999999999</v>
      </c>
      <c r="Q29">
        <v>0.71875</v>
      </c>
      <c r="R29">
        <v>45.405685199999994</v>
      </c>
    </row>
    <row r="30" spans="1:18" x14ac:dyDescent="0.2">
      <c r="A30">
        <f t="shared" si="0"/>
        <v>274.81</v>
      </c>
      <c r="B30">
        <v>280.98</v>
      </c>
      <c r="C30">
        <v>0.66408369068985595</v>
      </c>
      <c r="D30">
        <f>E30+3</f>
        <v>181</v>
      </c>
      <c r="E30">
        <v>178</v>
      </c>
      <c r="F30">
        <v>144</v>
      </c>
      <c r="G30">
        <f t="shared" si="2"/>
        <v>0.54300000000000004</v>
      </c>
      <c r="H30">
        <f t="shared" si="3"/>
        <v>0.86399999999999999</v>
      </c>
      <c r="I30">
        <v>115.92</v>
      </c>
      <c r="J30">
        <f t="shared" si="4"/>
        <v>0.77446172923007561</v>
      </c>
      <c r="K30">
        <v>0.29166657677326102</v>
      </c>
      <c r="L30">
        <v>42.9068972541995</v>
      </c>
      <c r="M30">
        <v>49.124265055246397</v>
      </c>
      <c r="O30">
        <v>0.66408369068985595</v>
      </c>
      <c r="P30">
        <f t="shared" si="5"/>
        <v>266.13</v>
      </c>
      <c r="Q30">
        <v>0.75</v>
      </c>
      <c r="R30">
        <v>45.342631299999994</v>
      </c>
    </row>
    <row r="31" spans="1:18" x14ac:dyDescent="0.2">
      <c r="A31">
        <f t="shared" si="0"/>
        <v>284.5</v>
      </c>
      <c r="B31">
        <v>290.67</v>
      </c>
      <c r="C31">
        <v>0.57474403385123596</v>
      </c>
      <c r="D31">
        <f>E31+3</f>
        <v>178</v>
      </c>
      <c r="E31">
        <v>175</v>
      </c>
      <c r="F31">
        <v>134</v>
      </c>
      <c r="G31">
        <f t="shared" si="2"/>
        <v>0.53399999999999992</v>
      </c>
      <c r="H31">
        <f t="shared" si="3"/>
        <v>0.80400000000000005</v>
      </c>
      <c r="I31">
        <v>114.08</v>
      </c>
      <c r="J31">
        <f t="shared" si="4"/>
        <v>0.80176981174613915</v>
      </c>
      <c r="K31">
        <v>0.29889414877558801</v>
      </c>
      <c r="L31">
        <v>43.2090512153422</v>
      </c>
      <c r="M31">
        <v>49.118143343119399</v>
      </c>
      <c r="O31">
        <v>0.57474403385123596</v>
      </c>
      <c r="P31">
        <f t="shared" si="5"/>
        <v>277.21875</v>
      </c>
      <c r="Q31">
        <v>0.78125</v>
      </c>
      <c r="R31">
        <v>45.531792999999993</v>
      </c>
    </row>
    <row r="32" spans="1:18" x14ac:dyDescent="0.2">
      <c r="A32">
        <f t="shared" si="0"/>
        <v>294.19</v>
      </c>
      <c r="B32">
        <v>300.36</v>
      </c>
      <c r="C32">
        <v>0.49526131874200002</v>
      </c>
      <c r="D32">
        <f>E32+3</f>
        <v>170</v>
      </c>
      <c r="E32">
        <v>167</v>
      </c>
      <c r="F32">
        <v>128</v>
      </c>
      <c r="G32">
        <f t="shared" si="2"/>
        <v>0.51</v>
      </c>
      <c r="H32">
        <f t="shared" si="3"/>
        <v>0.76800000000000002</v>
      </c>
      <c r="I32">
        <v>115.11</v>
      </c>
      <c r="J32">
        <f t="shared" si="4"/>
        <v>0.82907789426220269</v>
      </c>
      <c r="K32">
        <v>0.31130341221413999</v>
      </c>
      <c r="L32">
        <v>43.130935322935301</v>
      </c>
      <c r="M32">
        <v>49.058802834782199</v>
      </c>
      <c r="O32">
        <v>0.49526131874200002</v>
      </c>
      <c r="P32">
        <f t="shared" si="5"/>
        <v>288.3075</v>
      </c>
      <c r="Q32">
        <v>0.8125</v>
      </c>
      <c r="R32">
        <v>46.1893551</v>
      </c>
    </row>
    <row r="33" spans="1:18" x14ac:dyDescent="0.2">
      <c r="A33">
        <f t="shared" si="0"/>
        <v>303.88</v>
      </c>
      <c r="B33">
        <v>310.05</v>
      </c>
      <c r="C33">
        <v>0.41104123899078199</v>
      </c>
      <c r="D33">
        <v>155</v>
      </c>
      <c r="E33">
        <v>155</v>
      </c>
      <c r="F33">
        <v>121</v>
      </c>
      <c r="G33">
        <f t="shared" si="2"/>
        <v>0.46500000000000002</v>
      </c>
      <c r="H33">
        <f t="shared" si="3"/>
        <v>0.72600000000000009</v>
      </c>
      <c r="I33">
        <v>115.11</v>
      </c>
      <c r="J33">
        <f t="shared" si="4"/>
        <v>0.85638597677826633</v>
      </c>
      <c r="K33">
        <v>0.35024192575006402</v>
      </c>
      <c r="L33">
        <v>42.842693983774303</v>
      </c>
      <c r="M33">
        <v>48.892777426700903</v>
      </c>
      <c r="O33">
        <v>0.41104123899078199</v>
      </c>
      <c r="P33">
        <f t="shared" si="5"/>
        <v>299.39624999999995</v>
      </c>
      <c r="Q33">
        <v>0.84375</v>
      </c>
      <c r="R33">
        <v>45.991185699999996</v>
      </c>
    </row>
    <row r="34" spans="1:18" x14ac:dyDescent="0.2">
      <c r="A34">
        <f t="shared" si="0"/>
        <v>314.45</v>
      </c>
      <c r="B34">
        <v>320.62</v>
      </c>
      <c r="C34">
        <v>0.31827524182363598</v>
      </c>
      <c r="D34" s="1">
        <v>147</v>
      </c>
      <c r="E34">
        <v>106</v>
      </c>
      <c r="F34" s="5">
        <v>106</v>
      </c>
      <c r="G34">
        <f t="shared" si="2"/>
        <v>0.441</v>
      </c>
      <c r="H34">
        <f t="shared" si="3"/>
        <v>0.63600000000000001</v>
      </c>
      <c r="I34">
        <v>113.69</v>
      </c>
      <c r="J34">
        <f t="shared" si="4"/>
        <v>0.88617405027618079</v>
      </c>
      <c r="K34">
        <v>0.38192253139704502</v>
      </c>
      <c r="L34">
        <v>43.123995082670397</v>
      </c>
      <c r="M34">
        <v>48.801839489464697</v>
      </c>
      <c r="O34">
        <v>0.31827524182363598</v>
      </c>
      <c r="P34">
        <f t="shared" si="5"/>
        <v>310.48499999999996</v>
      </c>
      <c r="Q34">
        <v>0.875</v>
      </c>
      <c r="R34">
        <v>46.081262699999996</v>
      </c>
    </row>
    <row r="35" spans="1:18" x14ac:dyDescent="0.2">
      <c r="A35">
        <f t="shared" si="0"/>
        <v>324.14</v>
      </c>
      <c r="B35">
        <v>330.31</v>
      </c>
      <c r="C35">
        <v>0.258413953101368</v>
      </c>
      <c r="D35" s="1">
        <v>134</v>
      </c>
      <c r="E35">
        <v>102</v>
      </c>
      <c r="F35" s="5">
        <v>102</v>
      </c>
      <c r="G35">
        <f t="shared" si="2"/>
        <v>0.40200000000000002</v>
      </c>
      <c r="H35">
        <f t="shared" si="3"/>
        <v>0.61199999999999999</v>
      </c>
      <c r="I35">
        <v>115.8</v>
      </c>
      <c r="J35">
        <f t="shared" si="4"/>
        <v>0.91348213279224444</v>
      </c>
      <c r="K35">
        <v>0.413070040066363</v>
      </c>
      <c r="L35">
        <v>42.690197105469998</v>
      </c>
      <c r="M35">
        <v>48.593464534658601</v>
      </c>
      <c r="O35">
        <v>0.258413953101368</v>
      </c>
      <c r="P35">
        <f t="shared" si="5"/>
        <v>321.57374999999996</v>
      </c>
      <c r="Q35">
        <v>0.90625</v>
      </c>
      <c r="R35">
        <v>45.946147199999999</v>
      </c>
    </row>
    <row r="36" spans="1:18" x14ac:dyDescent="0.2">
      <c r="A36">
        <f t="shared" si="0"/>
        <v>334.71</v>
      </c>
      <c r="B36">
        <v>340.88</v>
      </c>
      <c r="C36">
        <v>0.187108005704891</v>
      </c>
      <c r="D36" s="1">
        <v>126</v>
      </c>
      <c r="E36">
        <v>88</v>
      </c>
      <c r="F36" s="5">
        <v>88</v>
      </c>
      <c r="G36">
        <f t="shared" si="2"/>
        <v>0.37799999999999995</v>
      </c>
      <c r="H36">
        <f t="shared" si="3"/>
        <v>0.52800000000000002</v>
      </c>
      <c r="I36">
        <v>114.12</v>
      </c>
      <c r="J36">
        <f t="shared" si="4"/>
        <v>0.94327020629015901</v>
      </c>
      <c r="K36">
        <v>0.45023176143816102</v>
      </c>
      <c r="L36">
        <v>43.017497458994796</v>
      </c>
      <c r="M36">
        <v>48.450677266886601</v>
      </c>
      <c r="O36">
        <v>0.187108005704891</v>
      </c>
      <c r="P36">
        <f t="shared" si="5"/>
        <v>332.66249999999997</v>
      </c>
      <c r="Q36">
        <v>0.9375</v>
      </c>
      <c r="R36">
        <v>46.1263012</v>
      </c>
    </row>
    <row r="37" spans="1:18" x14ac:dyDescent="0.2">
      <c r="A37">
        <f t="shared" si="0"/>
        <v>344.39</v>
      </c>
      <c r="B37">
        <v>350.56</v>
      </c>
      <c r="C37">
        <v>0.135041781187973</v>
      </c>
      <c r="D37" s="1">
        <v>112</v>
      </c>
      <c r="E37">
        <v>79</v>
      </c>
      <c r="F37" s="5">
        <v>79</v>
      </c>
      <c r="G37">
        <f t="shared" si="2"/>
        <v>0.33599999999999997</v>
      </c>
      <c r="H37">
        <f t="shared" si="3"/>
        <v>0.47399999999999998</v>
      </c>
      <c r="I37">
        <v>113.69</v>
      </c>
      <c r="J37">
        <f t="shared" si="4"/>
        <v>0.9705501070905197</v>
      </c>
      <c r="K37">
        <v>0.50125274204265502</v>
      </c>
      <c r="L37">
        <v>42.667130827203998</v>
      </c>
      <c r="M37">
        <v>48.082838188369102</v>
      </c>
      <c r="O37" s="1">
        <v>0.135041781187973</v>
      </c>
      <c r="P37">
        <f t="shared" si="5"/>
        <v>343.75124999999997</v>
      </c>
      <c r="Q37">
        <v>0.96875</v>
      </c>
      <c r="R37">
        <v>46.117293499999995</v>
      </c>
    </row>
    <row r="38" spans="1:18" s="1" customFormat="1" x14ac:dyDescent="0.2">
      <c r="A38" s="1">
        <f t="shared" si="0"/>
        <v>354.08</v>
      </c>
      <c r="B38" s="1">
        <v>360.25</v>
      </c>
      <c r="C38" s="1">
        <v>9.0750772294017998E-2</v>
      </c>
      <c r="D38" s="1">
        <v>99</v>
      </c>
      <c r="E38" s="1">
        <v>70</v>
      </c>
      <c r="F38" s="1">
        <v>70</v>
      </c>
      <c r="G38" s="1">
        <f t="shared" si="2"/>
        <v>0.29699999999999999</v>
      </c>
      <c r="H38" s="1">
        <f t="shared" si="3"/>
        <v>0.42000000000000004</v>
      </c>
      <c r="I38" s="1">
        <v>113.47</v>
      </c>
      <c r="J38" s="1">
        <f t="shared" si="4"/>
        <v>0.99785818960658323</v>
      </c>
      <c r="K38" s="1">
        <v>0.53396191358248302</v>
      </c>
      <c r="L38" s="1">
        <v>41.674869999268303</v>
      </c>
      <c r="M38" s="1">
        <v>47.621368411280301</v>
      </c>
      <c r="O38" s="1">
        <v>9.0750772294017998E-2</v>
      </c>
      <c r="P38" s="1">
        <v>1</v>
      </c>
      <c r="Q38" s="1">
        <v>46.054239599999995</v>
      </c>
    </row>
    <row r="39" spans="1:18" x14ac:dyDescent="0.2">
      <c r="A39">
        <f t="shared" si="0"/>
        <v>364.65</v>
      </c>
      <c r="B39">
        <v>370.82</v>
      </c>
      <c r="C39">
        <v>4.0576440005832597E-2</v>
      </c>
      <c r="D39" s="1">
        <v>83</v>
      </c>
      <c r="E39">
        <v>48</v>
      </c>
      <c r="F39" s="5">
        <v>48</v>
      </c>
      <c r="G39">
        <f t="shared" si="2"/>
        <v>0.24900000000000003</v>
      </c>
      <c r="H39">
        <f t="shared" si="3"/>
        <v>0.28800000000000003</v>
      </c>
      <c r="I39">
        <v>112.56</v>
      </c>
      <c r="K39">
        <v>0.59014676577195702</v>
      </c>
      <c r="L39">
        <v>40.576215035201599</v>
      </c>
      <c r="M39">
        <v>46.7303982224647</v>
      </c>
    </row>
    <row r="40" spans="1:18" x14ac:dyDescent="0.2">
      <c r="A40">
        <f t="shared" si="0"/>
        <v>374.34</v>
      </c>
      <c r="B40">
        <v>380.51</v>
      </c>
      <c r="C40">
        <v>4.4888332471552401E-3</v>
      </c>
      <c r="D40">
        <v>40</v>
      </c>
      <c r="E40">
        <v>23</v>
      </c>
      <c r="F40" s="5">
        <v>23</v>
      </c>
      <c r="G40">
        <f t="shared" si="2"/>
        <v>0.12000000000000001</v>
      </c>
      <c r="H40">
        <f t="shared" si="3"/>
        <v>0.13799999999999998</v>
      </c>
      <c r="I40">
        <v>95.2</v>
      </c>
    </row>
    <row r="41" spans="1:18" x14ac:dyDescent="0.2">
      <c r="A41">
        <f t="shared" si="0"/>
        <v>380.51</v>
      </c>
      <c r="B41">
        <v>386.68</v>
      </c>
      <c r="C41">
        <v>9.0574001158585905E-4</v>
      </c>
      <c r="D41">
        <v>22</v>
      </c>
      <c r="E41">
        <v>14</v>
      </c>
      <c r="F41" s="5">
        <v>14</v>
      </c>
      <c r="G41">
        <f t="shared" si="2"/>
        <v>6.6000000000000003E-2</v>
      </c>
      <c r="H41">
        <f t="shared" si="3"/>
        <v>8.3999999999999991E-2</v>
      </c>
      <c r="I41">
        <v>73.28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16149-E692-4F11-8058-1D90A8386220}">
  <dimension ref="A1:U26"/>
  <sheetViews>
    <sheetView workbookViewId="0">
      <selection activeCell="C27" sqref="C27"/>
    </sheetView>
  </sheetViews>
  <sheetFormatPr defaultRowHeight="14.25" x14ac:dyDescent="0.2"/>
  <sheetData>
    <row r="1" spans="1:21" x14ac:dyDescent="0.2">
      <c r="A1" t="s">
        <v>7</v>
      </c>
    </row>
    <row r="2" spans="1:21" x14ac:dyDescent="0.2">
      <c r="A2">
        <f>C2-6.17</f>
        <v>0</v>
      </c>
      <c r="B2">
        <f>A2/234.29</f>
        <v>0</v>
      </c>
      <c r="C2">
        <v>6.17</v>
      </c>
      <c r="D2">
        <v>3.9979878138789799</v>
      </c>
      <c r="E2">
        <v>191</v>
      </c>
      <c r="F2">
        <v>298</v>
      </c>
      <c r="G2">
        <f>E2/52*0.312/2</f>
        <v>0.57299999999999995</v>
      </c>
      <c r="H2">
        <f>F2/52*0.312</f>
        <v>1.788</v>
      </c>
      <c r="I2">
        <v>153.88</v>
      </c>
      <c r="J2">
        <f>A2/204.34</f>
        <v>0</v>
      </c>
      <c r="K2">
        <v>0.658938285844891</v>
      </c>
      <c r="L2">
        <v>43.210849007906901</v>
      </c>
      <c r="M2">
        <v>56.7727405225314</v>
      </c>
      <c r="N2">
        <v>3.9979878138789799</v>
      </c>
      <c r="O2">
        <f>P2*204.34</f>
        <v>0</v>
      </c>
      <c r="P2">
        <v>0</v>
      </c>
      <c r="Q2">
        <v>45.549808399999996</v>
      </c>
      <c r="R2">
        <v>45.549808399999996</v>
      </c>
      <c r="T2">
        <v>3.9979878138789799</v>
      </c>
      <c r="U2">
        <v>44.549808400000003</v>
      </c>
    </row>
    <row r="3" spans="1:21" x14ac:dyDescent="0.2">
      <c r="A3">
        <f t="shared" ref="A3:A26" si="0">C3-6.17</f>
        <v>9.68</v>
      </c>
      <c r="B3">
        <f t="shared" ref="B3:B26" si="1">A3/234.29</f>
        <v>4.1316317384438091E-2</v>
      </c>
      <c r="C3">
        <v>15.85</v>
      </c>
      <c r="D3">
        <v>3.6998541330884098</v>
      </c>
      <c r="E3">
        <v>191</v>
      </c>
      <c r="F3">
        <v>290</v>
      </c>
      <c r="G3">
        <f t="shared" ref="G3:G26" si="2">E3/52*0.312/2</f>
        <v>0.57299999999999995</v>
      </c>
      <c r="H3">
        <f t="shared" ref="H3:H26" si="3">F3/52*0.312</f>
        <v>1.74</v>
      </c>
      <c r="I3">
        <v>151.41999999999999</v>
      </c>
      <c r="J3">
        <f t="shared" ref="J3:J23" si="4">A3/204.34</f>
        <v>4.7372027013800527E-2</v>
      </c>
      <c r="K3">
        <v>0.64262003916239596</v>
      </c>
      <c r="L3">
        <v>43.410395303440502</v>
      </c>
      <c r="M3">
        <v>56.947693738902203</v>
      </c>
      <c r="N3">
        <v>3.6998541330884098</v>
      </c>
      <c r="O3">
        <f t="shared" ref="O3:O23" si="5">P3*204.34</f>
        <v>12.02</v>
      </c>
      <c r="P3">
        <v>5.8823529411764705E-2</v>
      </c>
      <c r="Q3">
        <v>47.063102000000001</v>
      </c>
      <c r="R3">
        <v>47.063102000000001</v>
      </c>
      <c r="T3">
        <v>3.5428791594265898</v>
      </c>
      <c r="U3">
        <v>45.7208094</v>
      </c>
    </row>
    <row r="4" spans="1:21" x14ac:dyDescent="0.2">
      <c r="A4">
        <f t="shared" si="0"/>
        <v>14.090000000000002</v>
      </c>
      <c r="B4">
        <f t="shared" si="1"/>
        <v>6.0139143796150082E-2</v>
      </c>
      <c r="C4">
        <v>20.260000000000002</v>
      </c>
      <c r="D4">
        <v>3.5428791594265898</v>
      </c>
      <c r="E4">
        <v>191</v>
      </c>
      <c r="F4">
        <v>286</v>
      </c>
      <c r="G4">
        <f t="shared" si="2"/>
        <v>0.57299999999999995</v>
      </c>
      <c r="H4">
        <f t="shared" si="3"/>
        <v>1.716</v>
      </c>
      <c r="I4">
        <v>150.85</v>
      </c>
      <c r="J4">
        <f t="shared" si="4"/>
        <v>6.8953704609963792E-2</v>
      </c>
      <c r="K4">
        <v>0.63495987386035602</v>
      </c>
      <c r="L4">
        <v>43.491265416626099</v>
      </c>
      <c r="M4">
        <v>57.0256276695116</v>
      </c>
      <c r="N4">
        <v>3.5428791594265898</v>
      </c>
      <c r="O4">
        <f t="shared" si="5"/>
        <v>24.04</v>
      </c>
      <c r="P4">
        <v>0.11764705882352941</v>
      </c>
      <c r="Q4">
        <v>46.720809399999993</v>
      </c>
      <c r="R4">
        <v>46.720809399999993</v>
      </c>
      <c r="T4">
        <v>2.9647304999352402</v>
      </c>
      <c r="U4">
        <v>45.927986500000003</v>
      </c>
    </row>
    <row r="5" spans="1:21" x14ac:dyDescent="0.2">
      <c r="A5">
        <f t="shared" si="0"/>
        <v>24.659999999999997</v>
      </c>
      <c r="B5">
        <f t="shared" si="1"/>
        <v>0.10525417217977719</v>
      </c>
      <c r="C5">
        <v>30.83</v>
      </c>
      <c r="D5">
        <v>3.2268958351074502</v>
      </c>
      <c r="E5">
        <v>190</v>
      </c>
      <c r="F5">
        <v>275</v>
      </c>
      <c r="G5">
        <f t="shared" si="2"/>
        <v>0.56999999999999995</v>
      </c>
      <c r="H5">
        <f t="shared" si="3"/>
        <v>1.65</v>
      </c>
      <c r="I5">
        <v>149.41</v>
      </c>
      <c r="J5">
        <f t="shared" si="4"/>
        <v>0.12068121757854554</v>
      </c>
      <c r="K5">
        <v>0.62033259394755103</v>
      </c>
      <c r="L5">
        <v>44.108612379095199</v>
      </c>
      <c r="M5">
        <v>57.171122910436303</v>
      </c>
      <c r="N5">
        <v>3.2268958351074502</v>
      </c>
      <c r="O5">
        <f t="shared" si="5"/>
        <v>36.06</v>
      </c>
      <c r="P5">
        <v>0.17647058823529413</v>
      </c>
      <c r="Q5">
        <v>47.054094300000003</v>
      </c>
      <c r="R5">
        <v>47.054094300000003</v>
      </c>
      <c r="T5">
        <v>2.4150867797933602</v>
      </c>
      <c r="U5">
        <v>46.171194399999997</v>
      </c>
    </row>
    <row r="6" spans="1:21" x14ac:dyDescent="0.2">
      <c r="A6">
        <f t="shared" si="0"/>
        <v>34.35</v>
      </c>
      <c r="B6">
        <f t="shared" si="1"/>
        <v>0.1466131717102736</v>
      </c>
      <c r="C6">
        <v>40.520000000000003</v>
      </c>
      <c r="D6">
        <v>2.9647304999352402</v>
      </c>
      <c r="E6">
        <v>189</v>
      </c>
      <c r="F6">
        <v>268</v>
      </c>
      <c r="G6">
        <f t="shared" si="2"/>
        <v>0.56699999999999995</v>
      </c>
      <c r="H6">
        <f t="shared" si="3"/>
        <v>1.6080000000000001</v>
      </c>
      <c r="I6">
        <v>145.93</v>
      </c>
      <c r="J6">
        <f t="shared" si="4"/>
        <v>0.16810218263678184</v>
      </c>
      <c r="K6">
        <v>0.60274015086863397</v>
      </c>
      <c r="L6">
        <v>44.290327464446001</v>
      </c>
      <c r="M6">
        <v>57.303174751442597</v>
      </c>
      <c r="N6">
        <v>2.9647304999352402</v>
      </c>
      <c r="O6">
        <f t="shared" si="5"/>
        <v>48.08</v>
      </c>
      <c r="P6">
        <v>0.23529411764705882</v>
      </c>
      <c r="Q6">
        <v>46.828901799999997</v>
      </c>
      <c r="R6">
        <v>46.828901799999997</v>
      </c>
      <c r="T6">
        <v>2.0291061573471501</v>
      </c>
      <c r="U6">
        <v>46.991040400000003</v>
      </c>
    </row>
    <row r="7" spans="1:21" x14ac:dyDescent="0.2">
      <c r="A7">
        <f t="shared" si="0"/>
        <v>44.04</v>
      </c>
      <c r="B7">
        <f t="shared" si="1"/>
        <v>0.18797217124076998</v>
      </c>
      <c r="C7">
        <v>50.21</v>
      </c>
      <c r="D7">
        <v>2.7090982323498798</v>
      </c>
      <c r="E7">
        <v>189</v>
      </c>
      <c r="F7">
        <v>259</v>
      </c>
      <c r="G7">
        <f t="shared" si="2"/>
        <v>0.56699999999999995</v>
      </c>
      <c r="H7">
        <f t="shared" si="3"/>
        <v>1.554</v>
      </c>
      <c r="I7">
        <v>143.29</v>
      </c>
      <c r="J7">
        <f t="shared" si="4"/>
        <v>0.2155231476950181</v>
      </c>
      <c r="K7">
        <v>0.58433469376520197</v>
      </c>
      <c r="L7">
        <v>44.655846487999597</v>
      </c>
      <c r="M7">
        <v>57.458621379850896</v>
      </c>
      <c r="N7">
        <v>2.7090982323498798</v>
      </c>
      <c r="O7">
        <f t="shared" si="5"/>
        <v>60.1</v>
      </c>
      <c r="P7">
        <v>0.29411764705882354</v>
      </c>
      <c r="Q7">
        <v>46.927986500000003</v>
      </c>
      <c r="R7">
        <v>46.927986500000003</v>
      </c>
      <c r="T7">
        <v>1.6556542315361999</v>
      </c>
      <c r="U7">
        <v>47.738824800000003</v>
      </c>
    </row>
    <row r="8" spans="1:21" x14ac:dyDescent="0.2">
      <c r="A8">
        <f t="shared" si="0"/>
        <v>54.61</v>
      </c>
      <c r="B8">
        <f t="shared" si="1"/>
        <v>0.23308719962439711</v>
      </c>
      <c r="C8">
        <v>60.78</v>
      </c>
      <c r="D8">
        <v>2.4150867797933602</v>
      </c>
      <c r="E8">
        <v>189</v>
      </c>
      <c r="F8">
        <v>248</v>
      </c>
      <c r="G8">
        <f t="shared" si="2"/>
        <v>0.56699999999999995</v>
      </c>
      <c r="H8">
        <f t="shared" si="3"/>
        <v>1.488</v>
      </c>
      <c r="I8">
        <v>142.02000000000001</v>
      </c>
      <c r="J8">
        <f t="shared" si="4"/>
        <v>0.26725066066359987</v>
      </c>
      <c r="K8">
        <v>0.56449598362287401</v>
      </c>
      <c r="L8">
        <v>45.166122612005303</v>
      </c>
      <c r="M8">
        <v>57.620008896285</v>
      </c>
      <c r="N8">
        <v>2.4150867797933602</v>
      </c>
      <c r="O8">
        <f t="shared" si="5"/>
        <v>72.12</v>
      </c>
      <c r="P8">
        <v>0.35294117647058826</v>
      </c>
      <c r="Q8">
        <v>47.027071200000002</v>
      </c>
      <c r="R8">
        <v>47.027071200000002</v>
      </c>
      <c r="T8">
        <v>1.3321432051129101</v>
      </c>
      <c r="U8">
        <v>49.062956700000001</v>
      </c>
    </row>
    <row r="9" spans="1:21" x14ac:dyDescent="0.2">
      <c r="A9">
        <f t="shared" si="0"/>
        <v>64.3</v>
      </c>
      <c r="B9">
        <f t="shared" si="1"/>
        <v>0.27444619915489349</v>
      </c>
      <c r="C9">
        <v>70.47</v>
      </c>
      <c r="D9">
        <v>2.1863978600971299</v>
      </c>
      <c r="E9">
        <v>189</v>
      </c>
      <c r="F9">
        <v>239</v>
      </c>
      <c r="G9">
        <f t="shared" si="2"/>
        <v>0.56699999999999995</v>
      </c>
      <c r="H9">
        <f t="shared" si="3"/>
        <v>1.4339999999999999</v>
      </c>
      <c r="I9">
        <v>139.72</v>
      </c>
      <c r="J9">
        <f t="shared" si="4"/>
        <v>0.31467162572183616</v>
      </c>
      <c r="K9">
        <v>0.54444994907895194</v>
      </c>
      <c r="L9">
        <v>45.605580011330296</v>
      </c>
      <c r="M9">
        <v>57.761813011022902</v>
      </c>
      <c r="N9">
        <v>2.1863978600971299</v>
      </c>
      <c r="O9">
        <f t="shared" si="5"/>
        <v>84.14</v>
      </c>
      <c r="P9">
        <v>0.41176470588235292</v>
      </c>
      <c r="Q9">
        <v>47.171194399999997</v>
      </c>
      <c r="R9">
        <v>47.171194399999997</v>
      </c>
      <c r="T9">
        <v>1.05441980462463</v>
      </c>
      <c r="U9">
        <v>49.774710300000002</v>
      </c>
    </row>
    <row r="10" spans="1:21" x14ac:dyDescent="0.2">
      <c r="A10">
        <f t="shared" si="0"/>
        <v>73.98</v>
      </c>
      <c r="B10">
        <f t="shared" si="1"/>
        <v>0.31576251653933163</v>
      </c>
      <c r="C10">
        <v>80.150000000000006</v>
      </c>
      <c r="D10">
        <v>2.0291061573471501</v>
      </c>
      <c r="E10">
        <v>191</v>
      </c>
      <c r="F10">
        <v>229</v>
      </c>
      <c r="G10">
        <f t="shared" si="2"/>
        <v>0.57299999999999995</v>
      </c>
      <c r="H10">
        <f t="shared" si="3"/>
        <v>1.3740000000000001</v>
      </c>
      <c r="I10">
        <v>138.62</v>
      </c>
      <c r="J10">
        <f t="shared" si="4"/>
        <v>0.36204365273563671</v>
      </c>
      <c r="K10">
        <v>0.52167156289601402</v>
      </c>
      <c r="L10">
        <v>46.293464044374097</v>
      </c>
      <c r="M10">
        <v>57.9408296758074</v>
      </c>
      <c r="N10">
        <v>2.0291061573471501</v>
      </c>
      <c r="O10">
        <f t="shared" si="5"/>
        <v>96.16</v>
      </c>
      <c r="P10">
        <v>0.47058823529411764</v>
      </c>
      <c r="Q10">
        <v>46.991040400000003</v>
      </c>
      <c r="R10">
        <f>Q10+1</f>
        <v>47.991040400000003</v>
      </c>
      <c r="T10">
        <v>0.59434696882384797</v>
      </c>
      <c r="U10">
        <v>50.107995199999998</v>
      </c>
    </row>
    <row r="11" spans="1:21" x14ac:dyDescent="0.2">
      <c r="A11">
        <f t="shared" si="0"/>
        <v>84.55</v>
      </c>
      <c r="B11">
        <f t="shared" si="1"/>
        <v>0.3608775449229587</v>
      </c>
      <c r="C11">
        <v>90.72</v>
      </c>
      <c r="D11">
        <v>1.83110433354074</v>
      </c>
      <c r="E11">
        <v>191</v>
      </c>
      <c r="F11">
        <v>219</v>
      </c>
      <c r="G11">
        <f t="shared" si="2"/>
        <v>0.57299999999999995</v>
      </c>
      <c r="H11">
        <f t="shared" si="3"/>
        <v>1.3140000000000001</v>
      </c>
      <c r="I11">
        <v>135.66</v>
      </c>
      <c r="J11">
        <f t="shared" si="4"/>
        <v>0.41377116570421846</v>
      </c>
      <c r="K11">
        <v>0.49832177091438801</v>
      </c>
      <c r="L11">
        <v>46.870659254639598</v>
      </c>
      <c r="M11">
        <v>58.077661426465802</v>
      </c>
      <c r="N11">
        <v>1.83110433354074</v>
      </c>
      <c r="O11">
        <f t="shared" si="5"/>
        <v>108.18</v>
      </c>
      <c r="P11">
        <v>0.52941176470588236</v>
      </c>
      <c r="Q11">
        <v>46.549663099999997</v>
      </c>
      <c r="R11">
        <f t="shared" ref="R11:R23" si="6">Q11+1</f>
        <v>47.549663099999997</v>
      </c>
      <c r="T11">
        <v>0.23779025812693799</v>
      </c>
      <c r="U11">
        <v>50.468303200000001</v>
      </c>
    </row>
    <row r="12" spans="1:21" x14ac:dyDescent="0.2">
      <c r="A12">
        <f t="shared" si="0"/>
        <v>94.24</v>
      </c>
      <c r="B12">
        <f t="shared" si="1"/>
        <v>0.40223654445345514</v>
      </c>
      <c r="C12">
        <v>100.41</v>
      </c>
      <c r="D12">
        <v>1.6556542315361999</v>
      </c>
      <c r="E12">
        <v>191</v>
      </c>
      <c r="F12">
        <v>209</v>
      </c>
      <c r="G12">
        <f t="shared" si="2"/>
        <v>0.57299999999999995</v>
      </c>
      <c r="H12">
        <f t="shared" si="3"/>
        <v>1.254</v>
      </c>
      <c r="I12">
        <v>134.30000000000001</v>
      </c>
      <c r="J12">
        <f t="shared" si="4"/>
        <v>0.46119213076245469</v>
      </c>
      <c r="K12">
        <v>0.47404788765437</v>
      </c>
      <c r="L12">
        <v>47.190776238817399</v>
      </c>
      <c r="M12">
        <v>58.2000234889626</v>
      </c>
      <c r="N12">
        <v>1.6556542315361999</v>
      </c>
      <c r="O12">
        <f t="shared" si="5"/>
        <v>120.2</v>
      </c>
      <c r="P12">
        <v>0.58823529411764708</v>
      </c>
      <c r="Q12">
        <v>46.396532199999996</v>
      </c>
      <c r="R12">
        <f t="shared" si="6"/>
        <v>47.396532199999996</v>
      </c>
      <c r="T12">
        <v>7.3933763987498805E-2</v>
      </c>
      <c r="U12">
        <v>50.540364799999999</v>
      </c>
    </row>
    <row r="13" spans="1:21" x14ac:dyDescent="0.2">
      <c r="A13">
        <f t="shared" si="0"/>
        <v>104.81</v>
      </c>
      <c r="B13">
        <f t="shared" si="1"/>
        <v>0.44735157283708227</v>
      </c>
      <c r="C13">
        <v>110.98</v>
      </c>
      <c r="D13">
        <v>1.4863607526372</v>
      </c>
      <c r="E13">
        <v>190</v>
      </c>
      <c r="F13">
        <v>200</v>
      </c>
      <c r="G13">
        <f t="shared" si="2"/>
        <v>0.56999999999999995</v>
      </c>
      <c r="H13">
        <f t="shared" si="3"/>
        <v>1.2</v>
      </c>
      <c r="I13">
        <v>131.21</v>
      </c>
      <c r="J13">
        <f t="shared" si="4"/>
        <v>0.51291964373103649</v>
      </c>
      <c r="K13">
        <v>0.44917868558556301</v>
      </c>
      <c r="L13">
        <v>47.707210849686902</v>
      </c>
      <c r="M13">
        <v>58.304904746598503</v>
      </c>
      <c r="N13">
        <v>1.4863607526372</v>
      </c>
      <c r="O13">
        <f t="shared" si="5"/>
        <v>132.22</v>
      </c>
      <c r="P13">
        <v>0.6470588235294118</v>
      </c>
      <c r="Q13">
        <v>46.738824799999996</v>
      </c>
      <c r="R13">
        <f t="shared" si="6"/>
        <v>47.738824799999996</v>
      </c>
    </row>
    <row r="14" spans="1:21" x14ac:dyDescent="0.2">
      <c r="A14">
        <f t="shared" si="0"/>
        <v>114.5</v>
      </c>
      <c r="B14">
        <f t="shared" si="1"/>
        <v>0.48871057236757864</v>
      </c>
      <c r="C14">
        <v>120.67</v>
      </c>
      <c r="D14">
        <v>1.3321432051129101</v>
      </c>
      <c r="E14">
        <v>189</v>
      </c>
      <c r="F14">
        <v>191</v>
      </c>
      <c r="G14">
        <f t="shared" si="2"/>
        <v>0.56699999999999995</v>
      </c>
      <c r="H14">
        <f t="shared" si="3"/>
        <v>1.1459999999999999</v>
      </c>
      <c r="I14">
        <v>129.26</v>
      </c>
      <c r="J14">
        <f t="shared" si="4"/>
        <v>0.56034060878927272</v>
      </c>
      <c r="K14">
        <v>0.42346149609480099</v>
      </c>
      <c r="L14">
        <v>47.992149030938698</v>
      </c>
      <c r="M14">
        <v>58.398236332927397</v>
      </c>
      <c r="N14">
        <v>1.3321432051129101</v>
      </c>
      <c r="O14">
        <f t="shared" si="5"/>
        <v>144.24</v>
      </c>
      <c r="P14">
        <v>0.70588235294117652</v>
      </c>
      <c r="Q14">
        <v>47.837764199999995</v>
      </c>
      <c r="R14">
        <f t="shared" si="6"/>
        <v>48.837764199999995</v>
      </c>
    </row>
    <row r="15" spans="1:21" x14ac:dyDescent="0.2">
      <c r="A15">
        <f t="shared" si="0"/>
        <v>124.19000000000001</v>
      </c>
      <c r="B15">
        <f t="shared" si="1"/>
        <v>0.53006957189807513</v>
      </c>
      <c r="C15">
        <v>130.36000000000001</v>
      </c>
      <c r="D15">
        <v>1.1871873114924401</v>
      </c>
      <c r="E15">
        <v>189</v>
      </c>
      <c r="F15">
        <v>182</v>
      </c>
      <c r="G15">
        <f t="shared" si="2"/>
        <v>0.56699999999999995</v>
      </c>
      <c r="H15">
        <f t="shared" si="3"/>
        <v>1.0920000000000001</v>
      </c>
      <c r="I15">
        <v>125.77</v>
      </c>
      <c r="J15">
        <f t="shared" si="4"/>
        <v>0.60776157384750906</v>
      </c>
      <c r="K15">
        <v>0.39750597746838401</v>
      </c>
      <c r="L15">
        <v>48.567846034028797</v>
      </c>
      <c r="M15">
        <v>58.500591543717199</v>
      </c>
      <c r="N15">
        <v>1.1871873114924401</v>
      </c>
      <c r="O15">
        <f t="shared" si="5"/>
        <v>150.25</v>
      </c>
      <c r="P15">
        <v>0.73529411764705888</v>
      </c>
      <c r="Q15">
        <v>48.062956700000001</v>
      </c>
      <c r="R15">
        <f t="shared" si="6"/>
        <v>49.062956700000001</v>
      </c>
    </row>
    <row r="16" spans="1:21" x14ac:dyDescent="0.2">
      <c r="A16">
        <f t="shared" si="0"/>
        <v>133.88000000000002</v>
      </c>
      <c r="B16">
        <f t="shared" si="1"/>
        <v>0.57142857142857151</v>
      </c>
      <c r="C16">
        <v>140.05000000000001</v>
      </c>
      <c r="D16">
        <v>1.05441980462463</v>
      </c>
      <c r="E16">
        <v>190</v>
      </c>
      <c r="F16">
        <v>169</v>
      </c>
      <c r="G16">
        <f t="shared" si="2"/>
        <v>0.56999999999999995</v>
      </c>
      <c r="H16">
        <f t="shared" si="3"/>
        <v>1.014</v>
      </c>
      <c r="I16">
        <v>122.77</v>
      </c>
      <c r="J16">
        <f t="shared" si="4"/>
        <v>0.6551825389057454</v>
      </c>
      <c r="K16">
        <v>0.36992652385119101</v>
      </c>
      <c r="L16">
        <v>49.169410485179</v>
      </c>
      <c r="M16">
        <v>58.613795915356903</v>
      </c>
      <c r="N16">
        <v>1.05441980462463</v>
      </c>
      <c r="O16">
        <f t="shared" si="5"/>
        <v>156.26</v>
      </c>
      <c r="P16">
        <v>0.76470588235294112</v>
      </c>
      <c r="Q16">
        <v>47.612571699999997</v>
      </c>
      <c r="R16">
        <f t="shared" si="6"/>
        <v>48.612571699999997</v>
      </c>
    </row>
    <row r="17" spans="1:18" x14ac:dyDescent="0.2">
      <c r="A17">
        <f t="shared" si="0"/>
        <v>144.45000000000002</v>
      </c>
      <c r="B17">
        <f t="shared" si="1"/>
        <v>0.61654359981219864</v>
      </c>
      <c r="C17">
        <v>150.62</v>
      </c>
      <c r="D17">
        <v>0.88531836500135097</v>
      </c>
      <c r="E17">
        <v>191</v>
      </c>
      <c r="F17">
        <v>155</v>
      </c>
      <c r="G17">
        <f t="shared" si="2"/>
        <v>0.57299999999999995</v>
      </c>
      <c r="H17">
        <f t="shared" si="3"/>
        <v>0.93</v>
      </c>
      <c r="I17">
        <v>119.02</v>
      </c>
      <c r="J17">
        <f t="shared" si="4"/>
        <v>0.70691005187432721</v>
      </c>
      <c r="K17">
        <v>0.338909138169874</v>
      </c>
      <c r="L17">
        <v>49.885981649264401</v>
      </c>
      <c r="M17">
        <v>58.725787050744401</v>
      </c>
      <c r="N17">
        <v>0.88531836500135097</v>
      </c>
      <c r="O17">
        <f t="shared" si="5"/>
        <v>162.26999999999998</v>
      </c>
      <c r="P17">
        <v>0.79411764705882348</v>
      </c>
      <c r="Q17">
        <v>47.774710299999995</v>
      </c>
      <c r="R17">
        <f t="shared" si="6"/>
        <v>48.774710299999995</v>
      </c>
    </row>
    <row r="18" spans="1:18" x14ac:dyDescent="0.2">
      <c r="A18">
        <f t="shared" si="0"/>
        <v>154.14000000000001</v>
      </c>
      <c r="B18">
        <f t="shared" si="1"/>
        <v>0.65790259934269502</v>
      </c>
      <c r="C18">
        <v>160.31</v>
      </c>
      <c r="D18">
        <v>0.73448084444668904</v>
      </c>
      <c r="E18">
        <v>189</v>
      </c>
      <c r="F18">
        <v>141</v>
      </c>
      <c r="G18">
        <f t="shared" si="2"/>
        <v>0.56699999999999995</v>
      </c>
      <c r="H18">
        <f t="shared" si="3"/>
        <v>0.84600000000000009</v>
      </c>
      <c r="I18">
        <v>114.5</v>
      </c>
      <c r="J18">
        <f t="shared" si="4"/>
        <v>0.75433101693256344</v>
      </c>
      <c r="K18">
        <v>0.31846624198755802</v>
      </c>
      <c r="L18">
        <v>50.463159381183402</v>
      </c>
      <c r="M18">
        <v>58.7819537486643</v>
      </c>
      <c r="N18">
        <v>0.73448084444668904</v>
      </c>
      <c r="O18">
        <f t="shared" si="5"/>
        <v>168.28</v>
      </c>
      <c r="P18">
        <v>0.82352941176470584</v>
      </c>
      <c r="Q18">
        <v>47.900818099999995</v>
      </c>
      <c r="R18">
        <f t="shared" si="6"/>
        <v>48.900818099999995</v>
      </c>
    </row>
    <row r="19" spans="1:18" x14ac:dyDescent="0.2">
      <c r="A19">
        <f t="shared" si="0"/>
        <v>164.71</v>
      </c>
      <c r="B19">
        <f t="shared" si="1"/>
        <v>0.70301762772632215</v>
      </c>
      <c r="C19">
        <v>170.88</v>
      </c>
      <c r="D19">
        <v>0.59434696882384797</v>
      </c>
      <c r="E19">
        <v>180</v>
      </c>
      <c r="F19">
        <v>130</v>
      </c>
      <c r="G19">
        <f t="shared" si="2"/>
        <v>0.54</v>
      </c>
      <c r="H19">
        <f t="shared" si="3"/>
        <v>0.78</v>
      </c>
      <c r="I19">
        <v>115.79</v>
      </c>
      <c r="J19">
        <f t="shared" si="4"/>
        <v>0.80605852990114513</v>
      </c>
      <c r="K19">
        <v>0.31095670203631698</v>
      </c>
      <c r="L19">
        <v>50.593235255939199</v>
      </c>
      <c r="M19">
        <v>58.747298127441702</v>
      </c>
      <c r="N19">
        <v>0.59434696882384797</v>
      </c>
      <c r="O19">
        <f t="shared" si="5"/>
        <v>174.29</v>
      </c>
      <c r="P19">
        <v>0.8529411764705882</v>
      </c>
      <c r="Q19">
        <v>48.333187699999996</v>
      </c>
      <c r="R19">
        <f t="shared" si="6"/>
        <v>49.333187699999996</v>
      </c>
    </row>
    <row r="20" spans="1:18" x14ac:dyDescent="0.2">
      <c r="A20">
        <f t="shared" si="0"/>
        <v>174.4</v>
      </c>
      <c r="B20">
        <f t="shared" si="1"/>
        <v>0.74437662725681852</v>
      </c>
      <c r="C20">
        <v>180.57</v>
      </c>
      <c r="D20">
        <v>0.45807220048393599</v>
      </c>
      <c r="E20">
        <v>169</v>
      </c>
      <c r="F20">
        <v>117</v>
      </c>
      <c r="G20">
        <f t="shared" si="2"/>
        <v>0.50700000000000001</v>
      </c>
      <c r="H20">
        <f t="shared" si="3"/>
        <v>0.70199999999999996</v>
      </c>
      <c r="I20">
        <v>114.21</v>
      </c>
      <c r="J20">
        <f t="shared" si="4"/>
        <v>0.85347949495938147</v>
      </c>
      <c r="K20">
        <v>0.321337368248168</v>
      </c>
      <c r="L20">
        <v>50.776437201066699</v>
      </c>
      <c r="M20">
        <v>58.661056329638001</v>
      </c>
      <c r="N20">
        <v>0.45807220048393599</v>
      </c>
      <c r="O20">
        <f t="shared" si="5"/>
        <v>180.3</v>
      </c>
      <c r="P20">
        <v>0.88235294117647056</v>
      </c>
      <c r="Q20">
        <v>48.107995199999998</v>
      </c>
      <c r="R20">
        <f t="shared" si="6"/>
        <v>49.107995199999998</v>
      </c>
    </row>
    <row r="21" spans="1:18" x14ac:dyDescent="0.2">
      <c r="A21">
        <f t="shared" si="0"/>
        <v>184.09</v>
      </c>
      <c r="B21">
        <f t="shared" si="1"/>
        <v>0.7857356267873149</v>
      </c>
      <c r="C21">
        <v>190.26</v>
      </c>
      <c r="D21">
        <v>0.34399578132102598</v>
      </c>
      <c r="E21">
        <v>150</v>
      </c>
      <c r="F21">
        <v>107</v>
      </c>
      <c r="G21">
        <f t="shared" si="2"/>
        <v>0.45</v>
      </c>
      <c r="H21">
        <f t="shared" si="3"/>
        <v>0.6419999999999999</v>
      </c>
      <c r="I21">
        <v>114.74</v>
      </c>
      <c r="J21">
        <f t="shared" si="4"/>
        <v>0.9009004600176177</v>
      </c>
      <c r="K21">
        <v>0.36188963792343398</v>
      </c>
      <c r="L21">
        <v>50.394545444076101</v>
      </c>
      <c r="M21">
        <v>58.388358082486597</v>
      </c>
      <c r="N21">
        <v>0.34399578132102598</v>
      </c>
      <c r="O21">
        <f t="shared" si="5"/>
        <v>186.31</v>
      </c>
      <c r="P21">
        <v>0.91176470588235292</v>
      </c>
      <c r="Q21">
        <v>48.666472599999999</v>
      </c>
      <c r="R21">
        <f t="shared" si="6"/>
        <v>49.666472599999999</v>
      </c>
    </row>
    <row r="22" spans="1:18" x14ac:dyDescent="0.2">
      <c r="A22">
        <f t="shared" si="0"/>
        <v>194.66000000000003</v>
      </c>
      <c r="B22">
        <f t="shared" si="1"/>
        <v>0.83085065517094214</v>
      </c>
      <c r="C22">
        <v>200.83</v>
      </c>
      <c r="D22">
        <v>0.23779025812693799</v>
      </c>
      <c r="E22">
        <v>140</v>
      </c>
      <c r="F22">
        <v>92</v>
      </c>
      <c r="G22">
        <f t="shared" si="2"/>
        <v>0.42000000000000004</v>
      </c>
      <c r="H22">
        <f t="shared" si="3"/>
        <v>0.55199999999999994</v>
      </c>
      <c r="I22">
        <v>114.23</v>
      </c>
      <c r="J22">
        <f t="shared" si="4"/>
        <v>0.95262797298619961</v>
      </c>
      <c r="K22">
        <v>0.38140585250620501</v>
      </c>
      <c r="L22">
        <v>50.7825776050624</v>
      </c>
      <c r="M22">
        <v>58.256933263509801</v>
      </c>
      <c r="N22">
        <v>0.23779025812693799</v>
      </c>
      <c r="O22">
        <f t="shared" si="5"/>
        <v>192.32</v>
      </c>
      <c r="P22">
        <v>0.94117647058823528</v>
      </c>
      <c r="Q22">
        <v>48.468303199999994</v>
      </c>
      <c r="R22">
        <f t="shared" si="6"/>
        <v>49.468303199999994</v>
      </c>
    </row>
    <row r="23" spans="1:18" x14ac:dyDescent="0.2">
      <c r="A23">
        <f t="shared" si="0"/>
        <v>204.34</v>
      </c>
      <c r="B23">
        <f t="shared" si="1"/>
        <v>0.87216697255538012</v>
      </c>
      <c r="C23">
        <v>210.51</v>
      </c>
      <c r="D23">
        <v>0.15339747874436699</v>
      </c>
      <c r="E23">
        <v>120</v>
      </c>
      <c r="F23">
        <v>80</v>
      </c>
      <c r="G23">
        <f t="shared" si="2"/>
        <v>0.36</v>
      </c>
      <c r="H23">
        <f t="shared" si="3"/>
        <v>0.48000000000000004</v>
      </c>
      <c r="I23">
        <v>114.47</v>
      </c>
      <c r="J23">
        <f t="shared" si="4"/>
        <v>1</v>
      </c>
      <c r="K23">
        <v>0.44957216529757998</v>
      </c>
      <c r="L23">
        <v>50.350621481371597</v>
      </c>
      <c r="M23">
        <v>57.728444711601597</v>
      </c>
      <c r="N23">
        <v>0.15339747874436699</v>
      </c>
      <c r="O23">
        <f t="shared" si="5"/>
        <v>204.34</v>
      </c>
      <c r="P23">
        <v>1</v>
      </c>
      <c r="Q23">
        <v>48.540364799999999</v>
      </c>
      <c r="R23">
        <f t="shared" si="6"/>
        <v>49.540364799999999</v>
      </c>
    </row>
    <row r="24" spans="1:18" x14ac:dyDescent="0.2">
      <c r="A24">
        <f t="shared" si="0"/>
        <v>214.91000000000003</v>
      </c>
      <c r="B24">
        <f t="shared" si="1"/>
        <v>0.91728200093900736</v>
      </c>
      <c r="C24">
        <v>221.08</v>
      </c>
      <c r="D24">
        <v>7.3933763987498805E-2</v>
      </c>
      <c r="E24">
        <v>98</v>
      </c>
      <c r="F24">
        <v>61</v>
      </c>
      <c r="G24">
        <f t="shared" si="2"/>
        <v>0.29399999999999998</v>
      </c>
      <c r="H24">
        <f t="shared" si="3"/>
        <v>0.36599999999999999</v>
      </c>
      <c r="I24">
        <v>108.44</v>
      </c>
      <c r="K24">
        <v>0.54954303182749598</v>
      </c>
      <c r="L24">
        <v>49.990261879401899</v>
      </c>
      <c r="M24">
        <v>56.727983643544697</v>
      </c>
      <c r="N24">
        <v>7.3933763987498805E-2</v>
      </c>
    </row>
    <row r="25" spans="1:18" x14ac:dyDescent="0.2">
      <c r="A25">
        <f t="shared" si="0"/>
        <v>224.60000000000002</v>
      </c>
      <c r="B25">
        <f t="shared" si="1"/>
        <v>0.95864100046950373</v>
      </c>
      <c r="C25">
        <v>230.77</v>
      </c>
      <c r="D25">
        <v>2.20984276810633E-2</v>
      </c>
      <c r="E25">
        <v>70</v>
      </c>
      <c r="F25">
        <v>38</v>
      </c>
      <c r="G25">
        <f t="shared" si="2"/>
        <v>0.21000000000000002</v>
      </c>
      <c r="H25">
        <f t="shared" si="3"/>
        <v>0.22799999999999998</v>
      </c>
      <c r="I25">
        <v>98.02</v>
      </c>
      <c r="K25">
        <v>0.66847739866689504</v>
      </c>
      <c r="L25">
        <v>46.440733923879002</v>
      </c>
      <c r="M25">
        <v>53.834089545885803</v>
      </c>
      <c r="N25">
        <v>2.20984276810633E-2</v>
      </c>
    </row>
    <row r="26" spans="1:18" x14ac:dyDescent="0.2">
      <c r="A26">
        <f t="shared" si="0"/>
        <v>234.29000000000002</v>
      </c>
      <c r="B26">
        <f t="shared" si="1"/>
        <v>1.0000000000000002</v>
      </c>
      <c r="C26">
        <v>240.46</v>
      </c>
      <c r="D26">
        <v>4.4888332471552401E-3</v>
      </c>
      <c r="E26">
        <v>40</v>
      </c>
      <c r="F26">
        <v>23</v>
      </c>
      <c r="G26">
        <f t="shared" si="2"/>
        <v>0.12000000000000001</v>
      </c>
      <c r="H26">
        <f t="shared" si="3"/>
        <v>0.13799999999999998</v>
      </c>
      <c r="I26">
        <v>63.22</v>
      </c>
      <c r="K26">
        <v>0.765620950387772</v>
      </c>
      <c r="L26">
        <v>29.071685176192499</v>
      </c>
      <c r="M26">
        <v>41.901393531813802</v>
      </c>
      <c r="N26">
        <v>4.4888332471552401E-3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Origin50.Graph" shapeId="4098" r:id="rId4">
          <objectPr defaultSize="0" autoPict="0" r:id="rId5">
            <anchor moveWithCells="1">
              <from>
                <xdr:col>3</xdr:col>
                <xdr:colOff>266700</xdr:colOff>
                <xdr:row>93</xdr:row>
                <xdr:rowOff>85725</xdr:rowOff>
              </from>
              <to>
                <xdr:col>12</xdr:col>
                <xdr:colOff>200025</xdr:colOff>
                <xdr:row>117</xdr:row>
                <xdr:rowOff>57150</xdr:rowOff>
              </to>
            </anchor>
          </objectPr>
        </oleObject>
      </mc:Choice>
      <mc:Fallback>
        <oleObject progId="Origin50.Graph" shapeId="4098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1A82C-9887-4157-A954-492783012E09}">
  <dimension ref="A1:AY32"/>
  <sheetViews>
    <sheetView workbookViewId="0">
      <selection activeCell="AR31" sqref="AR31"/>
    </sheetView>
  </sheetViews>
  <sheetFormatPr defaultRowHeight="14.25" x14ac:dyDescent="0.2"/>
  <cols>
    <col min="1" max="1" width="12.25" customWidth="1"/>
  </cols>
  <sheetData>
    <row r="1" spans="1:51" x14ac:dyDescent="0.2">
      <c r="A1" t="s">
        <v>8</v>
      </c>
      <c r="B1" t="s">
        <v>0</v>
      </c>
      <c r="C1" t="s">
        <v>1</v>
      </c>
      <c r="D1" t="s">
        <v>2</v>
      </c>
      <c r="E1" t="s">
        <v>3</v>
      </c>
      <c r="G1" t="s">
        <v>5</v>
      </c>
      <c r="H1" t="s">
        <v>4</v>
      </c>
      <c r="I1" t="s">
        <v>9</v>
      </c>
      <c r="J1" t="s">
        <v>10</v>
      </c>
      <c r="L1" t="s">
        <v>5</v>
      </c>
      <c r="M1" t="s">
        <v>4</v>
      </c>
      <c r="N1" t="s">
        <v>9</v>
      </c>
      <c r="O1" t="s">
        <v>10</v>
      </c>
      <c r="Q1" t="s">
        <v>5</v>
      </c>
      <c r="R1" t="s">
        <v>4</v>
      </c>
      <c r="T1" t="s">
        <v>5</v>
      </c>
      <c r="U1" t="s">
        <v>9</v>
      </c>
      <c r="V1" t="s">
        <v>5</v>
      </c>
      <c r="AJ1" t="s">
        <v>5</v>
      </c>
      <c r="AP1" t="s">
        <v>11</v>
      </c>
    </row>
    <row r="2" spans="1:51" x14ac:dyDescent="0.2">
      <c r="B2">
        <v>8.81</v>
      </c>
      <c r="C2">
        <v>4.0529159664714696</v>
      </c>
      <c r="D2">
        <v>191</v>
      </c>
      <c r="E2">
        <v>292</v>
      </c>
      <c r="G2">
        <v>8.81</v>
      </c>
      <c r="H2">
        <v>4.0529159664714696</v>
      </c>
      <c r="I2">
        <v>191</v>
      </c>
      <c r="J2">
        <v>292</v>
      </c>
      <c r="L2">
        <f>G2-8.81</f>
        <v>0</v>
      </c>
      <c r="M2">
        <v>4.0529159664714696</v>
      </c>
      <c r="N2">
        <f>I2/52*0.312/2</f>
        <v>0.57299999999999995</v>
      </c>
      <c r="O2">
        <f>J2/52*0.312</f>
        <v>1.7519999999999998</v>
      </c>
      <c r="Q2">
        <v>0</v>
      </c>
      <c r="R2">
        <v>4.0529159664714696</v>
      </c>
      <c r="T2">
        <v>0</v>
      </c>
      <c r="U2">
        <v>0.57299999999999995</v>
      </c>
      <c r="V2">
        <v>0</v>
      </c>
      <c r="W2">
        <v>0.73873228145019199</v>
      </c>
      <c r="X2">
        <v>44.481959106444101</v>
      </c>
      <c r="Y2">
        <v>64.585702724459296</v>
      </c>
      <c r="AA2">
        <v>0.73290646950466698</v>
      </c>
      <c r="AB2">
        <v>47.853507146463599</v>
      </c>
      <c r="AC2">
        <v>64.816040824164006</v>
      </c>
      <c r="AE2">
        <v>0.72846311678027698</v>
      </c>
      <c r="AF2">
        <v>48.392321223766402</v>
      </c>
      <c r="AG2">
        <v>64.9335068382712</v>
      </c>
      <c r="AI2">
        <f>V2/132.12</f>
        <v>0</v>
      </c>
      <c r="AJ2">
        <v>0</v>
      </c>
      <c r="AK2">
        <v>156.56</v>
      </c>
      <c r="AM2">
        <v>44.481959106444101</v>
      </c>
      <c r="AP2">
        <v>0.57766911135906096</v>
      </c>
      <c r="AQ2">
        <v>67.336775943408199</v>
      </c>
      <c r="AR2">
        <v>57.991372158608598</v>
      </c>
      <c r="AS2">
        <f>AT2*141.81</f>
        <v>0</v>
      </c>
      <c r="AT2">
        <v>0</v>
      </c>
      <c r="AU2">
        <v>50.359920199999998</v>
      </c>
      <c r="AV2">
        <v>50.359920199999998</v>
      </c>
      <c r="AX2">
        <v>4.0529159664714696</v>
      </c>
      <c r="AY2">
        <v>50.359920199999998</v>
      </c>
    </row>
    <row r="3" spans="1:51" x14ac:dyDescent="0.2">
      <c r="B3">
        <v>14.09</v>
      </c>
      <c r="C3">
        <v>3.78515909903069</v>
      </c>
      <c r="D3">
        <v>191</v>
      </c>
      <c r="E3">
        <v>284</v>
      </c>
      <c r="G3">
        <v>14.09</v>
      </c>
      <c r="H3">
        <v>3.78515909903069</v>
      </c>
      <c r="I3">
        <v>191</v>
      </c>
      <c r="J3">
        <v>284</v>
      </c>
      <c r="L3">
        <f t="shared" ref="L3:L32" si="0">G3-8.81</f>
        <v>5.2799999999999994</v>
      </c>
      <c r="M3">
        <v>3.78515909903069</v>
      </c>
      <c r="N3">
        <f t="shared" ref="N3:N32" si="1">I3/52*0.312/2</f>
        <v>0.57299999999999995</v>
      </c>
      <c r="O3">
        <f t="shared" ref="O3:O32" si="2">J3/52*0.312</f>
        <v>1.704</v>
      </c>
      <c r="Q3">
        <v>5.2799999999999994</v>
      </c>
      <c r="R3">
        <v>3.78515909903069</v>
      </c>
      <c r="T3">
        <v>5.2799999999999994</v>
      </c>
      <c r="U3">
        <v>0.57299999999999995</v>
      </c>
      <c r="V3">
        <v>5.2799999999999994</v>
      </c>
      <c r="W3">
        <v>0.72899304576142698</v>
      </c>
      <c r="X3">
        <v>45.757844375181598</v>
      </c>
      <c r="Y3">
        <v>64.829468275879606</v>
      </c>
      <c r="AA3">
        <v>0.72178139033760402</v>
      </c>
      <c r="AB3">
        <v>48.369375353201299</v>
      </c>
      <c r="AC3">
        <v>65.057046266312099</v>
      </c>
      <c r="AI3">
        <f t="shared" ref="AI3:AI28" si="3">V3/132.12</f>
        <v>3.99636693914623E-2</v>
      </c>
      <c r="AJ3">
        <v>5.2799999999999994</v>
      </c>
      <c r="AK3">
        <v>155.65</v>
      </c>
      <c r="AM3">
        <v>45.757844375181598</v>
      </c>
      <c r="AP3">
        <v>0.56156189792400302</v>
      </c>
      <c r="AQ3">
        <v>67.462071928443507</v>
      </c>
      <c r="AR3">
        <v>58.174286077522503</v>
      </c>
      <c r="AS3">
        <f t="shared" ref="AS3:AS18" si="4">AT3*141.81</f>
        <v>8.8631250000000001</v>
      </c>
      <c r="AT3">
        <v>6.25E-2</v>
      </c>
      <c r="AU3">
        <v>58.187611500000003</v>
      </c>
      <c r="AV3">
        <v>52.187611500000003</v>
      </c>
      <c r="AX3">
        <v>3.2340447176862499</v>
      </c>
      <c r="AY3">
        <v>52.872487300000003</v>
      </c>
    </row>
    <row r="4" spans="1:51" x14ac:dyDescent="0.2">
      <c r="B4">
        <v>20.260000000000002</v>
      </c>
      <c r="C4">
        <v>3.4814749403043601</v>
      </c>
      <c r="D4">
        <v>189</v>
      </c>
      <c r="E4">
        <v>278</v>
      </c>
      <c r="G4">
        <v>20.260000000000002</v>
      </c>
      <c r="H4">
        <v>3.4814749403043601</v>
      </c>
      <c r="I4">
        <v>189</v>
      </c>
      <c r="J4">
        <v>278</v>
      </c>
      <c r="L4">
        <f t="shared" si="0"/>
        <v>11.450000000000001</v>
      </c>
      <c r="M4">
        <v>3.4814749403043601</v>
      </c>
      <c r="N4">
        <f t="shared" si="1"/>
        <v>0.56699999999999995</v>
      </c>
      <c r="O4">
        <f t="shared" si="2"/>
        <v>1.6679999999999999</v>
      </c>
      <c r="Q4">
        <v>11.450000000000001</v>
      </c>
      <c r="R4">
        <v>3.4814749403043601</v>
      </c>
      <c r="T4">
        <v>11.450000000000001</v>
      </c>
      <c r="U4">
        <v>0.56699999999999995</v>
      </c>
      <c r="V4">
        <v>11.450000000000001</v>
      </c>
      <c r="W4">
        <v>0.717978783817945</v>
      </c>
      <c r="X4">
        <v>46.804923553799703</v>
      </c>
      <c r="Y4">
        <v>65.001362803525893</v>
      </c>
      <c r="AA4">
        <v>0.70931844438029001</v>
      </c>
      <c r="AB4">
        <v>48.738209182776899</v>
      </c>
      <c r="AC4">
        <v>65.228732252841297</v>
      </c>
      <c r="AI4">
        <f t="shared" si="3"/>
        <v>8.6663639115955191E-2</v>
      </c>
      <c r="AJ4">
        <v>11.450000000000001</v>
      </c>
      <c r="AK4">
        <v>152.30000000000001</v>
      </c>
      <c r="AM4">
        <v>46.804923553799703</v>
      </c>
      <c r="AP4">
        <v>0.54275001124670297</v>
      </c>
      <c r="AQ4">
        <v>67.551657034649907</v>
      </c>
      <c r="AR4">
        <v>58.287282873195501</v>
      </c>
      <c r="AS4">
        <f t="shared" si="4"/>
        <v>17.72625</v>
      </c>
      <c r="AT4">
        <v>0.125</v>
      </c>
      <c r="AU4">
        <v>56.872487299999989</v>
      </c>
      <c r="AV4">
        <v>54.872487300000003</v>
      </c>
      <c r="AX4">
        <v>2.6029661658752201</v>
      </c>
      <c r="AY4">
        <v>53.962709599999997</v>
      </c>
    </row>
    <row r="5" spans="1:51" x14ac:dyDescent="0.2">
      <c r="B5">
        <v>25.54</v>
      </c>
      <c r="C5">
        <v>3.2340447176862499</v>
      </c>
      <c r="D5">
        <v>189</v>
      </c>
      <c r="E5">
        <v>270</v>
      </c>
      <c r="G5">
        <v>25.54</v>
      </c>
      <c r="H5">
        <v>3.2340447176862499</v>
      </c>
      <c r="I5">
        <v>189</v>
      </c>
      <c r="J5">
        <v>270</v>
      </c>
      <c r="L5">
        <f t="shared" si="0"/>
        <v>16.729999999999997</v>
      </c>
      <c r="M5">
        <v>3.2340447176862499</v>
      </c>
      <c r="N5">
        <f t="shared" si="1"/>
        <v>0.56699999999999995</v>
      </c>
      <c r="O5">
        <f t="shared" si="2"/>
        <v>1.62</v>
      </c>
      <c r="Q5">
        <v>16.729999999999997</v>
      </c>
      <c r="R5">
        <v>3.2340447176862499</v>
      </c>
      <c r="T5">
        <v>16.729999999999997</v>
      </c>
      <c r="U5">
        <v>0.56699999999999995</v>
      </c>
      <c r="V5">
        <v>16.729999999999997</v>
      </c>
      <c r="W5">
        <v>0.706830644517771</v>
      </c>
      <c r="X5">
        <v>48.0141263912749</v>
      </c>
      <c r="Y5">
        <v>65.234884682164903</v>
      </c>
      <c r="AA5">
        <v>0.69611401601563305</v>
      </c>
      <c r="AB5">
        <v>48.783049666452101</v>
      </c>
      <c r="AC5">
        <v>65.465659260751806</v>
      </c>
      <c r="AI5">
        <f t="shared" si="3"/>
        <v>0.12662730850741746</v>
      </c>
      <c r="AJ5">
        <v>16.729999999999997</v>
      </c>
      <c r="AK5">
        <v>149.82</v>
      </c>
      <c r="AM5">
        <v>48.0141263912749</v>
      </c>
      <c r="AP5">
        <v>0.52825880778595402</v>
      </c>
      <c r="AQ5">
        <v>67.6685205991175</v>
      </c>
      <c r="AR5">
        <v>58.710295478233903</v>
      </c>
      <c r="AS5">
        <f t="shared" si="4"/>
        <v>26.589375</v>
      </c>
      <c r="AT5">
        <v>0.1875</v>
      </c>
      <c r="AU5">
        <v>55.926678799999998</v>
      </c>
      <c r="AV5">
        <v>55.548355399999998</v>
      </c>
      <c r="AX5">
        <v>2.0604643728259999</v>
      </c>
      <c r="AY5">
        <v>55.989732699999998</v>
      </c>
    </row>
    <row r="6" spans="1:51" x14ac:dyDescent="0.2">
      <c r="B6">
        <v>30.83</v>
      </c>
      <c r="C6">
        <v>2.9987265411193098</v>
      </c>
      <c r="D6">
        <v>190</v>
      </c>
      <c r="E6">
        <v>262</v>
      </c>
      <c r="G6">
        <v>30.83</v>
      </c>
      <c r="H6">
        <v>2.9987265411193098</v>
      </c>
      <c r="I6">
        <v>190</v>
      </c>
      <c r="J6">
        <v>262</v>
      </c>
      <c r="L6">
        <f t="shared" si="0"/>
        <v>22.019999999999996</v>
      </c>
      <c r="M6">
        <v>2.9987265411193098</v>
      </c>
      <c r="N6">
        <f t="shared" si="1"/>
        <v>0.56999999999999995</v>
      </c>
      <c r="O6">
        <f t="shared" si="2"/>
        <v>1.5720000000000001</v>
      </c>
      <c r="Q6">
        <v>22.019999999999996</v>
      </c>
      <c r="R6">
        <v>2.9987265411193098</v>
      </c>
      <c r="T6">
        <v>22.019999999999996</v>
      </c>
      <c r="U6">
        <v>0.56999999999999995</v>
      </c>
      <c r="V6">
        <v>22.019999999999996</v>
      </c>
      <c r="W6">
        <v>0.69292180562508299</v>
      </c>
      <c r="X6">
        <v>48.810533328937403</v>
      </c>
      <c r="Y6">
        <v>65.516402596952801</v>
      </c>
      <c r="AA6">
        <v>0.68195872880225405</v>
      </c>
      <c r="AB6">
        <v>49.566473804038502</v>
      </c>
      <c r="AC6">
        <v>65.733444063408299</v>
      </c>
      <c r="AI6">
        <f t="shared" si="3"/>
        <v>0.16666666666666663</v>
      </c>
      <c r="AJ6">
        <v>22.019999999999996</v>
      </c>
      <c r="AK6">
        <v>149.44</v>
      </c>
      <c r="AM6">
        <v>48.810533328937403</v>
      </c>
      <c r="AP6">
        <v>0.50946931320509203</v>
      </c>
      <c r="AQ6">
        <v>67.807494314578605</v>
      </c>
      <c r="AR6">
        <v>59.039574638772102</v>
      </c>
      <c r="AS6">
        <f t="shared" si="4"/>
        <v>35.452500000000001</v>
      </c>
      <c r="AT6">
        <v>0.25</v>
      </c>
      <c r="AU6">
        <v>55.962709599999997</v>
      </c>
      <c r="AV6">
        <v>55.962709599999997</v>
      </c>
      <c r="AX6">
        <v>1.6146704714764599</v>
      </c>
      <c r="AY6">
        <v>56.872487299999989</v>
      </c>
    </row>
    <row r="7" spans="1:51" x14ac:dyDescent="0.2">
      <c r="B7">
        <v>35.25</v>
      </c>
      <c r="C7">
        <v>2.8275722152101701</v>
      </c>
      <c r="D7">
        <v>189</v>
      </c>
      <c r="E7">
        <v>256</v>
      </c>
      <c r="G7">
        <v>35.25</v>
      </c>
      <c r="H7">
        <v>2.8275722152101701</v>
      </c>
      <c r="I7">
        <v>189</v>
      </c>
      <c r="J7">
        <v>256</v>
      </c>
      <c r="L7">
        <f t="shared" si="0"/>
        <v>26.439999999999998</v>
      </c>
      <c r="M7">
        <v>2.8275722152101701</v>
      </c>
      <c r="N7">
        <f t="shared" si="1"/>
        <v>0.56699999999999995</v>
      </c>
      <c r="O7">
        <f t="shared" si="2"/>
        <v>1.536</v>
      </c>
      <c r="Q7">
        <v>26.439999999999998</v>
      </c>
      <c r="R7">
        <v>2.8275722152101701</v>
      </c>
      <c r="T7">
        <v>26.439999999999998</v>
      </c>
      <c r="U7">
        <v>0.56699999999999995</v>
      </c>
      <c r="V7">
        <v>26.439999999999998</v>
      </c>
      <c r="W7">
        <v>0.68268475882881896</v>
      </c>
      <c r="X7">
        <v>49.104908172644201</v>
      </c>
      <c r="Y7">
        <v>65.659412065281998</v>
      </c>
      <c r="AA7">
        <v>0.67148777346038901</v>
      </c>
      <c r="AB7">
        <v>49.864591779870999</v>
      </c>
      <c r="AC7">
        <v>65.869434410448605</v>
      </c>
      <c r="AI7">
        <f t="shared" si="3"/>
        <v>0.20012110202845895</v>
      </c>
      <c r="AJ7">
        <v>26.439999999999998</v>
      </c>
      <c r="AK7">
        <v>148.43</v>
      </c>
      <c r="AM7">
        <v>49.104908172644201</v>
      </c>
      <c r="AP7">
        <v>0.493797580180313</v>
      </c>
      <c r="AQ7">
        <v>67.878623647571004</v>
      </c>
      <c r="AR7">
        <v>59.118112110584299</v>
      </c>
      <c r="AS7">
        <f t="shared" si="4"/>
        <v>44.315624999999997</v>
      </c>
      <c r="AT7">
        <v>0.3125</v>
      </c>
      <c r="AU7">
        <v>55.548355399999998</v>
      </c>
      <c r="AV7">
        <v>55.926678799999998</v>
      </c>
      <c r="AX7">
        <v>1.25570953762087</v>
      </c>
      <c r="AY7">
        <v>57.494018600000004</v>
      </c>
    </row>
    <row r="8" spans="1:51" x14ac:dyDescent="0.2">
      <c r="B8">
        <v>40.520000000000003</v>
      </c>
      <c r="C8">
        <v>2.6029661658752201</v>
      </c>
      <c r="D8">
        <v>191</v>
      </c>
      <c r="E8">
        <v>247</v>
      </c>
      <c r="G8">
        <v>40.520000000000003</v>
      </c>
      <c r="H8">
        <v>2.6029661658752201</v>
      </c>
      <c r="I8">
        <v>191</v>
      </c>
      <c r="J8">
        <v>247</v>
      </c>
      <c r="L8">
        <f t="shared" si="0"/>
        <v>31.71</v>
      </c>
      <c r="M8">
        <v>2.6029661658752201</v>
      </c>
      <c r="N8">
        <f t="shared" si="1"/>
        <v>0.57299999999999995</v>
      </c>
      <c r="O8">
        <f t="shared" si="2"/>
        <v>1.482</v>
      </c>
      <c r="Q8">
        <v>31.71</v>
      </c>
      <c r="R8">
        <v>2.6029661658752201</v>
      </c>
      <c r="T8">
        <v>31.71</v>
      </c>
      <c r="U8">
        <v>0.57299999999999995</v>
      </c>
      <c r="V8">
        <v>31.71</v>
      </c>
      <c r="W8">
        <v>0.66679699833492501</v>
      </c>
      <c r="X8">
        <v>50.099024455725399</v>
      </c>
      <c r="Y8">
        <v>65.964009252009802</v>
      </c>
      <c r="AA8">
        <v>0.65428979277481902</v>
      </c>
      <c r="AB8">
        <v>50.390329284893703</v>
      </c>
      <c r="AC8">
        <v>66.165172122108203</v>
      </c>
      <c r="AI8">
        <f t="shared" si="3"/>
        <v>0.24000908265213441</v>
      </c>
      <c r="AJ8">
        <v>31.71</v>
      </c>
      <c r="AK8">
        <v>145.88</v>
      </c>
      <c r="AM8">
        <v>50.099024455725399</v>
      </c>
      <c r="AP8">
        <v>0.47380106119894799</v>
      </c>
      <c r="AQ8">
        <v>68.028605866049006</v>
      </c>
      <c r="AR8">
        <v>59.568132009802397</v>
      </c>
      <c r="AS8">
        <f t="shared" si="4"/>
        <v>53.178750000000001</v>
      </c>
      <c r="AT8">
        <v>0.375</v>
      </c>
      <c r="AU8">
        <v>55.989732699999998</v>
      </c>
      <c r="AV8">
        <v>55.989732699999998</v>
      </c>
      <c r="AX8">
        <v>0.91631506484718295</v>
      </c>
      <c r="AY8">
        <v>58.02547289999999</v>
      </c>
    </row>
    <row r="9" spans="1:51" x14ac:dyDescent="0.2">
      <c r="B9">
        <v>44.92</v>
      </c>
      <c r="C9">
        <v>2.4306428093573902</v>
      </c>
      <c r="D9">
        <v>189</v>
      </c>
      <c r="E9">
        <v>241</v>
      </c>
      <c r="G9">
        <v>44.92</v>
      </c>
      <c r="H9">
        <v>2.4306428093573902</v>
      </c>
      <c r="I9">
        <v>189</v>
      </c>
      <c r="J9">
        <v>241</v>
      </c>
      <c r="L9">
        <f t="shared" si="0"/>
        <v>36.11</v>
      </c>
      <c r="M9">
        <v>2.4306428093573902</v>
      </c>
      <c r="N9">
        <f t="shared" si="1"/>
        <v>0.56699999999999995</v>
      </c>
      <c r="O9">
        <f t="shared" si="2"/>
        <v>1.4460000000000002</v>
      </c>
      <c r="Q9">
        <v>36.11</v>
      </c>
      <c r="R9">
        <v>2.4306428093573902</v>
      </c>
      <c r="T9">
        <v>36.11</v>
      </c>
      <c r="U9">
        <v>0.56699999999999995</v>
      </c>
      <c r="V9">
        <v>36.11</v>
      </c>
      <c r="W9">
        <v>0.65698586698879602</v>
      </c>
      <c r="X9">
        <v>50.287065684901599</v>
      </c>
      <c r="Y9">
        <v>66.055863874522501</v>
      </c>
      <c r="AA9">
        <v>0.64421938040299098</v>
      </c>
      <c r="AB9">
        <v>50.599518484157002</v>
      </c>
      <c r="AC9">
        <v>66.252369628265996</v>
      </c>
      <c r="AI9">
        <f t="shared" si="3"/>
        <v>0.27331214047835301</v>
      </c>
      <c r="AJ9">
        <v>36.11</v>
      </c>
      <c r="AK9">
        <v>145.81</v>
      </c>
      <c r="AM9">
        <v>50.287065684901599</v>
      </c>
      <c r="AP9">
        <v>0.46135356214412998</v>
      </c>
      <c r="AQ9">
        <v>68.072497927837205</v>
      </c>
      <c r="AR9">
        <v>59.756650059356502</v>
      </c>
      <c r="AS9">
        <f t="shared" si="4"/>
        <v>62.041875000000005</v>
      </c>
      <c r="AT9">
        <v>0.4375</v>
      </c>
      <c r="AU9">
        <v>56.223932900000001</v>
      </c>
      <c r="AV9">
        <v>56.223932900000001</v>
      </c>
      <c r="AX9">
        <v>0.60163852369142101</v>
      </c>
      <c r="AY9">
        <v>58.692042700000002</v>
      </c>
    </row>
    <row r="10" spans="1:51" x14ac:dyDescent="0.2">
      <c r="B10">
        <v>50.21</v>
      </c>
      <c r="C10">
        <v>2.23647752991547</v>
      </c>
      <c r="D10">
        <v>189</v>
      </c>
      <c r="E10">
        <v>233</v>
      </c>
      <c r="G10">
        <v>50.21</v>
      </c>
      <c r="H10">
        <v>2.23647752991547</v>
      </c>
      <c r="I10">
        <v>189</v>
      </c>
      <c r="J10">
        <v>233</v>
      </c>
      <c r="L10">
        <f t="shared" si="0"/>
        <v>41.4</v>
      </c>
      <c r="M10">
        <v>2.23647752991547</v>
      </c>
      <c r="N10">
        <f t="shared" si="1"/>
        <v>0.56699999999999995</v>
      </c>
      <c r="O10">
        <f t="shared" si="2"/>
        <v>1.3979999999999999</v>
      </c>
      <c r="Q10">
        <v>41.4</v>
      </c>
      <c r="R10">
        <v>2.23647752991547</v>
      </c>
      <c r="T10">
        <v>41.4</v>
      </c>
      <c r="U10">
        <v>0.56699999999999995</v>
      </c>
      <c r="V10">
        <v>41.4</v>
      </c>
      <c r="W10">
        <v>0.640917351135319</v>
      </c>
      <c r="X10">
        <v>50.568301369310099</v>
      </c>
      <c r="Y10">
        <v>66.267031921850005</v>
      </c>
      <c r="AA10">
        <v>0.62895010181859401</v>
      </c>
      <c r="AB10">
        <v>51.320939133838799</v>
      </c>
      <c r="AC10">
        <v>66.447320134983897</v>
      </c>
      <c r="AI10">
        <f t="shared" si="3"/>
        <v>0.31335149863760214</v>
      </c>
      <c r="AJ10">
        <v>41.4</v>
      </c>
      <c r="AK10">
        <v>143.76</v>
      </c>
      <c r="AM10">
        <v>50.568301369310099</v>
      </c>
      <c r="AP10">
        <v>0.44160158582026798</v>
      </c>
      <c r="AQ10">
        <v>68.173842178217001</v>
      </c>
      <c r="AR10">
        <v>60.065292916621097</v>
      </c>
      <c r="AS10">
        <f t="shared" si="4"/>
        <v>70.905000000000001</v>
      </c>
      <c r="AT10">
        <v>0.5</v>
      </c>
      <c r="AU10">
        <v>56.872487299999989</v>
      </c>
      <c r="AV10">
        <v>56.872487299999989</v>
      </c>
      <c r="AX10">
        <v>0.41631146172910899</v>
      </c>
      <c r="AY10">
        <v>59.088381499999997</v>
      </c>
    </row>
    <row r="11" spans="1:51" x14ac:dyDescent="0.2">
      <c r="B11">
        <v>55.49</v>
      </c>
      <c r="C11">
        <v>2.0604643728259999</v>
      </c>
      <c r="D11">
        <v>189</v>
      </c>
      <c r="E11">
        <v>225</v>
      </c>
      <c r="G11">
        <v>55.49</v>
      </c>
      <c r="H11">
        <v>2.0604643728259999</v>
      </c>
      <c r="I11">
        <v>189</v>
      </c>
      <c r="J11">
        <v>225</v>
      </c>
      <c r="L11">
        <f t="shared" si="0"/>
        <v>46.68</v>
      </c>
      <c r="M11">
        <v>2.0604643728259999</v>
      </c>
      <c r="N11">
        <f t="shared" si="1"/>
        <v>0.56699999999999995</v>
      </c>
      <c r="O11">
        <f t="shared" si="2"/>
        <v>1.3499999999999999</v>
      </c>
      <c r="Q11">
        <v>46.68</v>
      </c>
      <c r="R11">
        <v>2.0604643728259999</v>
      </c>
      <c r="T11">
        <v>46.68</v>
      </c>
      <c r="U11">
        <v>0.56699999999999995</v>
      </c>
      <c r="V11">
        <v>46.68</v>
      </c>
      <c r="W11">
        <v>0.62403092785819902</v>
      </c>
      <c r="X11">
        <v>50.910990307794997</v>
      </c>
      <c r="Y11">
        <v>66.4695070299516</v>
      </c>
      <c r="AA11">
        <v>0.61174089302652501</v>
      </c>
      <c r="AB11">
        <v>51.669902589729197</v>
      </c>
      <c r="AC11">
        <v>66.639857001672695</v>
      </c>
      <c r="AE11">
        <v>0.60596935756680603</v>
      </c>
      <c r="AF11">
        <v>52.050448206934803</v>
      </c>
      <c r="AG11">
        <v>66.716794150498202</v>
      </c>
      <c r="AI11">
        <f t="shared" si="3"/>
        <v>0.35331516802906449</v>
      </c>
      <c r="AJ11">
        <v>46.68</v>
      </c>
      <c r="AK11">
        <v>141.15</v>
      </c>
      <c r="AM11">
        <v>50.910990307794997</v>
      </c>
      <c r="AP11">
        <v>0.42128932053087398</v>
      </c>
      <c r="AQ11">
        <v>68.271128123891003</v>
      </c>
      <c r="AR11">
        <v>60.386055716425098</v>
      </c>
      <c r="AS11">
        <f t="shared" si="4"/>
        <v>79.768124999999998</v>
      </c>
      <c r="AT11">
        <v>0.5625</v>
      </c>
      <c r="AU11">
        <v>56.77340259999999</v>
      </c>
      <c r="AV11">
        <v>56.77340259999999</v>
      </c>
      <c r="AX11">
        <v>0.17941371122549901</v>
      </c>
      <c r="AY11">
        <v>59.232504699999993</v>
      </c>
    </row>
    <row r="12" spans="1:51" x14ac:dyDescent="0.2">
      <c r="B12">
        <v>60.78</v>
      </c>
      <c r="C12">
        <v>1.88522666761758</v>
      </c>
      <c r="D12">
        <v>189</v>
      </c>
      <c r="E12">
        <v>217</v>
      </c>
      <c r="G12">
        <v>60.78</v>
      </c>
      <c r="H12">
        <v>1.88522666761758</v>
      </c>
      <c r="I12">
        <v>189</v>
      </c>
      <c r="J12">
        <v>217</v>
      </c>
      <c r="L12">
        <f t="shared" si="0"/>
        <v>51.97</v>
      </c>
      <c r="M12">
        <v>1.88522666761758</v>
      </c>
      <c r="N12">
        <f t="shared" si="1"/>
        <v>0.56699999999999995</v>
      </c>
      <c r="O12">
        <f t="shared" si="2"/>
        <v>1.302</v>
      </c>
      <c r="Q12">
        <v>51.97</v>
      </c>
      <c r="R12">
        <v>1.88522666761758</v>
      </c>
      <c r="T12">
        <v>51.97</v>
      </c>
      <c r="U12">
        <v>0.56699999999999995</v>
      </c>
      <c r="V12">
        <v>51.97</v>
      </c>
      <c r="W12">
        <v>0.607471380316703</v>
      </c>
      <c r="X12">
        <v>51.691553031803601</v>
      </c>
      <c r="Y12">
        <v>66.658754873399999</v>
      </c>
      <c r="AA12">
        <v>0.59361759127825398</v>
      </c>
      <c r="AB12">
        <v>52.073557215970801</v>
      </c>
      <c r="AC12">
        <v>66.824885954082603</v>
      </c>
      <c r="AI12">
        <f t="shared" si="3"/>
        <v>0.39335452618831362</v>
      </c>
      <c r="AJ12">
        <v>51.97</v>
      </c>
      <c r="AK12">
        <v>140</v>
      </c>
      <c r="AM12">
        <v>51.691553031803601</v>
      </c>
      <c r="AP12">
        <v>0.40030435150346599</v>
      </c>
      <c r="AQ12">
        <v>68.364730122459704</v>
      </c>
      <c r="AR12">
        <v>60.718975488806102</v>
      </c>
      <c r="AS12">
        <f t="shared" si="4"/>
        <v>88.631249999999994</v>
      </c>
      <c r="AT12">
        <v>0.625</v>
      </c>
      <c r="AU12">
        <v>57.494018600000004</v>
      </c>
      <c r="AV12">
        <v>57.494018600000004</v>
      </c>
    </row>
    <row r="13" spans="1:51" x14ac:dyDescent="0.2">
      <c r="B13">
        <v>65.180000000000007</v>
      </c>
      <c r="C13">
        <v>1.75446047465063</v>
      </c>
      <c r="D13">
        <v>189</v>
      </c>
      <c r="E13">
        <v>210</v>
      </c>
      <c r="G13">
        <v>65.180000000000007</v>
      </c>
      <c r="H13">
        <v>1.75446047465063</v>
      </c>
      <c r="I13">
        <v>189</v>
      </c>
      <c r="J13">
        <v>210</v>
      </c>
      <c r="L13">
        <f t="shared" si="0"/>
        <v>56.370000000000005</v>
      </c>
      <c r="M13">
        <v>1.75446047465063</v>
      </c>
      <c r="N13">
        <f t="shared" si="1"/>
        <v>0.56699999999999995</v>
      </c>
      <c r="O13">
        <f t="shared" si="2"/>
        <v>1.26</v>
      </c>
      <c r="Q13">
        <v>56.370000000000005</v>
      </c>
      <c r="R13">
        <v>1.75446047465063</v>
      </c>
      <c r="T13">
        <v>56.370000000000005</v>
      </c>
      <c r="U13">
        <v>0.56699999999999995</v>
      </c>
      <c r="V13">
        <v>56.370000000000005</v>
      </c>
      <c r="W13">
        <v>0.59179863699829705</v>
      </c>
      <c r="X13">
        <v>51.932790220972997</v>
      </c>
      <c r="Y13">
        <v>66.816276609358198</v>
      </c>
      <c r="AA13">
        <v>0.57902426669932106</v>
      </c>
      <c r="AB13">
        <v>52.676085055388597</v>
      </c>
      <c r="AC13">
        <v>66.969677166185406</v>
      </c>
      <c r="AI13">
        <f t="shared" si="3"/>
        <v>0.42665758401453224</v>
      </c>
      <c r="AJ13">
        <v>56.370000000000005</v>
      </c>
      <c r="AK13">
        <v>138.61000000000001</v>
      </c>
      <c r="AM13">
        <v>51.932790220972997</v>
      </c>
      <c r="AP13">
        <v>0.38165958016322299</v>
      </c>
      <c r="AQ13">
        <v>68.4402233858453</v>
      </c>
      <c r="AR13">
        <v>60.967040591995797</v>
      </c>
      <c r="AS13">
        <f t="shared" si="4"/>
        <v>97.494375000000005</v>
      </c>
      <c r="AT13">
        <v>0.6875</v>
      </c>
      <c r="AU13">
        <v>57.62012639999999</v>
      </c>
      <c r="AV13">
        <v>57.62012639999999</v>
      </c>
    </row>
    <row r="14" spans="1:51" x14ac:dyDescent="0.2">
      <c r="B14">
        <v>70.47</v>
      </c>
      <c r="C14">
        <v>1.6146704714764599</v>
      </c>
      <c r="D14">
        <v>190</v>
      </c>
      <c r="E14">
        <v>202</v>
      </c>
      <c r="G14">
        <v>70.47</v>
      </c>
      <c r="H14">
        <v>1.6146704714764599</v>
      </c>
      <c r="I14">
        <v>190</v>
      </c>
      <c r="J14">
        <v>202</v>
      </c>
      <c r="L14">
        <f t="shared" si="0"/>
        <v>61.66</v>
      </c>
      <c r="M14">
        <v>1.6146704714764599</v>
      </c>
      <c r="N14">
        <f t="shared" si="1"/>
        <v>0.56999999999999995</v>
      </c>
      <c r="O14">
        <f t="shared" si="2"/>
        <v>1.212</v>
      </c>
      <c r="Q14">
        <v>61.66</v>
      </c>
      <c r="R14">
        <v>1.6146704714764599</v>
      </c>
      <c r="T14">
        <v>61.66</v>
      </c>
      <c r="U14">
        <v>0.56999999999999995</v>
      </c>
      <c r="V14">
        <v>61.66</v>
      </c>
      <c r="W14">
        <v>0.57069419535925803</v>
      </c>
      <c r="X14">
        <v>52.544399016485997</v>
      </c>
      <c r="Y14">
        <v>67.027569285255495</v>
      </c>
      <c r="AA14">
        <v>0.556092837075852</v>
      </c>
      <c r="AB14">
        <v>52.965613210708199</v>
      </c>
      <c r="AC14">
        <v>67.175118924980595</v>
      </c>
      <c r="AI14">
        <f t="shared" si="3"/>
        <v>0.46669694217378138</v>
      </c>
      <c r="AJ14">
        <v>61.66</v>
      </c>
      <c r="AK14">
        <v>136.41999999999999</v>
      </c>
      <c r="AM14">
        <v>52.544399016485997</v>
      </c>
      <c r="AP14">
        <v>0.35486405075380401</v>
      </c>
      <c r="AQ14">
        <v>68.543817913507198</v>
      </c>
      <c r="AR14">
        <v>61.2743665488915</v>
      </c>
      <c r="AS14">
        <f t="shared" si="4"/>
        <v>106.3575</v>
      </c>
      <c r="AT14">
        <v>0.75</v>
      </c>
      <c r="AU14">
        <v>58.02547289999999</v>
      </c>
      <c r="AV14">
        <v>58.02547289999999</v>
      </c>
    </row>
    <row r="15" spans="1:51" x14ac:dyDescent="0.2">
      <c r="B15">
        <v>75.75</v>
      </c>
      <c r="C15">
        <v>1.48178302488432</v>
      </c>
      <c r="D15">
        <v>191</v>
      </c>
      <c r="E15">
        <v>195</v>
      </c>
      <c r="G15">
        <v>75.75</v>
      </c>
      <c r="H15">
        <v>1.48178302488432</v>
      </c>
      <c r="I15">
        <v>191</v>
      </c>
      <c r="J15">
        <v>195</v>
      </c>
      <c r="L15">
        <f t="shared" si="0"/>
        <v>66.94</v>
      </c>
      <c r="M15">
        <v>1.48178302488432</v>
      </c>
      <c r="N15">
        <f t="shared" si="1"/>
        <v>0.57299999999999995</v>
      </c>
      <c r="O15">
        <f t="shared" si="2"/>
        <v>1.17</v>
      </c>
      <c r="Q15">
        <v>66.94</v>
      </c>
      <c r="R15">
        <v>1.48178302488432</v>
      </c>
      <c r="T15">
        <v>66.94</v>
      </c>
      <c r="U15">
        <v>0.57299999999999995</v>
      </c>
      <c r="V15">
        <v>66.94</v>
      </c>
      <c r="W15">
        <v>0.54781063341662795</v>
      </c>
      <c r="X15">
        <v>53.162554069110399</v>
      </c>
      <c r="Y15">
        <v>67.226395370981194</v>
      </c>
      <c r="AA15">
        <v>0.532835027744053</v>
      </c>
      <c r="AB15">
        <v>53.593116092744197</v>
      </c>
      <c r="AC15">
        <v>67.363960700825999</v>
      </c>
      <c r="AI15">
        <f t="shared" si="3"/>
        <v>0.50666061156524367</v>
      </c>
      <c r="AJ15">
        <v>66.94</v>
      </c>
      <c r="AK15">
        <v>135.33000000000001</v>
      </c>
      <c r="AM15">
        <v>53.162554069110399</v>
      </c>
      <c r="AP15">
        <v>0.329254818945103</v>
      </c>
      <c r="AQ15">
        <v>68.639814117012193</v>
      </c>
      <c r="AR15">
        <v>61.687020409391202</v>
      </c>
      <c r="AS15">
        <f t="shared" si="4"/>
        <v>115.220625</v>
      </c>
      <c r="AT15">
        <v>0.8125</v>
      </c>
      <c r="AU15">
        <v>58.556927199999997</v>
      </c>
      <c r="AV15">
        <v>58.556927199999997</v>
      </c>
    </row>
    <row r="16" spans="1:51" x14ac:dyDescent="0.2">
      <c r="B16">
        <v>80.150000000000006</v>
      </c>
      <c r="C16">
        <v>1.38725338786693</v>
      </c>
      <c r="D16">
        <v>189</v>
      </c>
      <c r="E16">
        <v>190</v>
      </c>
      <c r="G16">
        <v>80.150000000000006</v>
      </c>
      <c r="H16">
        <v>1.38725338786693</v>
      </c>
      <c r="I16">
        <v>189</v>
      </c>
      <c r="J16">
        <v>190</v>
      </c>
      <c r="L16">
        <f t="shared" si="0"/>
        <v>71.34</v>
      </c>
      <c r="M16">
        <v>1.38725338786693</v>
      </c>
      <c r="N16">
        <f t="shared" si="1"/>
        <v>0.56699999999999995</v>
      </c>
      <c r="O16">
        <f t="shared" si="2"/>
        <v>1.1399999999999999</v>
      </c>
      <c r="Q16">
        <v>71.34</v>
      </c>
      <c r="R16">
        <v>1.38725338786693</v>
      </c>
      <c r="T16">
        <v>71.34</v>
      </c>
      <c r="U16">
        <v>0.56699999999999995</v>
      </c>
      <c r="V16">
        <v>71.34</v>
      </c>
      <c r="W16">
        <v>0.53170144861514601</v>
      </c>
      <c r="X16">
        <v>53.217300895029403</v>
      </c>
      <c r="Y16">
        <v>67.305504208380597</v>
      </c>
      <c r="AA16">
        <v>0.51633599867978497</v>
      </c>
      <c r="AB16">
        <v>53.6693137496882</v>
      </c>
      <c r="AC16">
        <v>67.439033743455596</v>
      </c>
      <c r="AI16">
        <f t="shared" si="3"/>
        <v>0.53996366939146234</v>
      </c>
      <c r="AJ16">
        <v>71.34</v>
      </c>
      <c r="AK16">
        <v>132.66</v>
      </c>
      <c r="AM16">
        <v>53.217300895029403</v>
      </c>
      <c r="AP16">
        <v>0.30908971320352102</v>
      </c>
      <c r="AQ16">
        <v>68.677232800679107</v>
      </c>
      <c r="AR16">
        <v>61.809712670067299</v>
      </c>
      <c r="AS16">
        <f t="shared" si="4"/>
        <v>124.08375000000001</v>
      </c>
      <c r="AT16">
        <v>0.875</v>
      </c>
      <c r="AU16">
        <v>58.692042700000002</v>
      </c>
      <c r="AV16">
        <v>58.692042700000002</v>
      </c>
    </row>
    <row r="17" spans="1:48" x14ac:dyDescent="0.2">
      <c r="B17">
        <v>85.44</v>
      </c>
      <c r="C17">
        <v>1.25570953762087</v>
      </c>
      <c r="D17">
        <v>189</v>
      </c>
      <c r="E17">
        <v>181</v>
      </c>
      <c r="G17">
        <v>85.44</v>
      </c>
      <c r="H17">
        <v>1.25570953762087</v>
      </c>
      <c r="I17">
        <v>189</v>
      </c>
      <c r="J17">
        <v>181</v>
      </c>
      <c r="L17">
        <f t="shared" si="0"/>
        <v>76.63</v>
      </c>
      <c r="M17">
        <v>1.25570953762087</v>
      </c>
      <c r="N17">
        <f t="shared" si="1"/>
        <v>0.56699999999999995</v>
      </c>
      <c r="O17">
        <f t="shared" si="2"/>
        <v>1.0860000000000001</v>
      </c>
      <c r="Q17">
        <v>76.63</v>
      </c>
      <c r="R17">
        <v>1.25570953762087</v>
      </c>
      <c r="T17">
        <v>76.63</v>
      </c>
      <c r="U17">
        <v>0.56699999999999995</v>
      </c>
      <c r="V17">
        <v>76.63</v>
      </c>
      <c r="W17">
        <v>0.50981128075070903</v>
      </c>
      <c r="X17">
        <v>53.830825589150699</v>
      </c>
      <c r="Y17">
        <v>67.462411535842804</v>
      </c>
      <c r="AA17">
        <v>0.49588655713853802</v>
      </c>
      <c r="AB17">
        <v>54.543788956879702</v>
      </c>
      <c r="AC17">
        <v>67.584209186495698</v>
      </c>
      <c r="AI17">
        <f t="shared" si="3"/>
        <v>0.58000302755071143</v>
      </c>
      <c r="AJ17">
        <v>76.63</v>
      </c>
      <c r="AK17">
        <v>132.41999999999999</v>
      </c>
      <c r="AM17">
        <v>53.830825589150699</v>
      </c>
      <c r="AP17">
        <v>0.28237240839802702</v>
      </c>
      <c r="AQ17">
        <v>68.754319601816803</v>
      </c>
      <c r="AR17">
        <v>62.103488786313697</v>
      </c>
      <c r="AS17">
        <f>AT17*141.81</f>
        <v>132.94687500000001</v>
      </c>
      <c r="AT17">
        <v>0.9375</v>
      </c>
      <c r="AU17">
        <v>59.088381499999997</v>
      </c>
      <c r="AV17">
        <v>59.088381499999997</v>
      </c>
    </row>
    <row r="18" spans="1:48" x14ac:dyDescent="0.2">
      <c r="B18">
        <v>90.72</v>
      </c>
      <c r="C18">
        <v>1.13608213158418</v>
      </c>
      <c r="D18">
        <v>189</v>
      </c>
      <c r="E18">
        <v>172</v>
      </c>
      <c r="G18">
        <v>90.72</v>
      </c>
      <c r="H18">
        <v>1.13608213158418</v>
      </c>
      <c r="I18">
        <v>189</v>
      </c>
      <c r="J18">
        <v>172</v>
      </c>
      <c r="L18">
        <f t="shared" si="0"/>
        <v>81.91</v>
      </c>
      <c r="M18">
        <v>1.13608213158418</v>
      </c>
      <c r="N18">
        <f t="shared" si="1"/>
        <v>0.56699999999999995</v>
      </c>
      <c r="O18">
        <f t="shared" si="2"/>
        <v>1.032</v>
      </c>
      <c r="Q18">
        <v>81.91</v>
      </c>
      <c r="R18">
        <v>1.13608213158418</v>
      </c>
      <c r="T18">
        <v>81.91</v>
      </c>
      <c r="U18">
        <v>0.56699999999999995</v>
      </c>
      <c r="V18">
        <v>81.91</v>
      </c>
      <c r="W18">
        <v>0.48683480366811799</v>
      </c>
      <c r="X18">
        <v>54.472385974407501</v>
      </c>
      <c r="Y18">
        <v>67.611139983963795</v>
      </c>
      <c r="AA18">
        <v>0.470873238872075</v>
      </c>
      <c r="AB18">
        <v>54.928698198130903</v>
      </c>
      <c r="AC18">
        <v>67.729322508911807</v>
      </c>
      <c r="AI18">
        <f t="shared" si="3"/>
        <v>0.61996669694217377</v>
      </c>
      <c r="AJ18">
        <v>81.91</v>
      </c>
      <c r="AK18">
        <v>129.99</v>
      </c>
      <c r="AM18">
        <v>54.472385974407501</v>
      </c>
      <c r="AP18">
        <v>0.25481058236677101</v>
      </c>
      <c r="AQ18">
        <v>68.827384748913303</v>
      </c>
      <c r="AR18">
        <v>62.411768676015598</v>
      </c>
      <c r="AS18">
        <f t="shared" si="4"/>
        <v>141.81</v>
      </c>
      <c r="AT18">
        <v>1</v>
      </c>
      <c r="AU18">
        <v>59.232504699999993</v>
      </c>
      <c r="AV18">
        <v>59.232504699999993</v>
      </c>
    </row>
    <row r="19" spans="1:48" x14ac:dyDescent="0.2">
      <c r="B19">
        <v>95.13</v>
      </c>
      <c r="C19">
        <v>1.0361143222852101</v>
      </c>
      <c r="D19">
        <v>190</v>
      </c>
      <c r="E19">
        <v>165</v>
      </c>
      <c r="G19">
        <v>95.13</v>
      </c>
      <c r="H19">
        <v>1.0361143222852101</v>
      </c>
      <c r="I19">
        <v>190</v>
      </c>
      <c r="J19">
        <v>165</v>
      </c>
      <c r="L19">
        <f t="shared" si="0"/>
        <v>86.32</v>
      </c>
      <c r="M19">
        <v>1.0361143222852101</v>
      </c>
      <c r="N19">
        <f t="shared" si="1"/>
        <v>0.56999999999999995</v>
      </c>
      <c r="O19">
        <f t="shared" si="2"/>
        <v>0.99</v>
      </c>
      <c r="Q19">
        <v>86.32</v>
      </c>
      <c r="R19">
        <v>1.0361143222852101</v>
      </c>
      <c r="T19">
        <v>86.32</v>
      </c>
      <c r="U19">
        <v>0.56999999999999995</v>
      </c>
      <c r="V19">
        <v>86.32</v>
      </c>
      <c r="W19">
        <v>0.461913335600941</v>
      </c>
      <c r="X19">
        <v>54.815706885902799</v>
      </c>
      <c r="Y19">
        <v>67.758061629837499</v>
      </c>
      <c r="AA19">
        <v>0.44554166587057897</v>
      </c>
      <c r="AB19">
        <v>55.285987754548799</v>
      </c>
      <c r="AC19">
        <v>67.868832644485295</v>
      </c>
      <c r="AI19">
        <f t="shared" si="3"/>
        <v>0.65334544353617918</v>
      </c>
      <c r="AJ19">
        <v>86.32</v>
      </c>
      <c r="AK19">
        <v>127</v>
      </c>
      <c r="AM19">
        <v>54.815706885902799</v>
      </c>
      <c r="AP19">
        <v>0.23047442366631901</v>
      </c>
      <c r="AQ19">
        <v>68.896546636800096</v>
      </c>
      <c r="AR19">
        <v>62.768763845906903</v>
      </c>
    </row>
    <row r="20" spans="1:48" x14ac:dyDescent="0.2">
      <c r="A20" s="1"/>
      <c r="B20" s="1">
        <v>100.41</v>
      </c>
      <c r="C20" s="1">
        <v>0.91631506484718295</v>
      </c>
      <c r="D20" s="1">
        <v>190</v>
      </c>
      <c r="E20" s="1">
        <v>155</v>
      </c>
      <c r="F20" s="1"/>
      <c r="G20" s="1">
        <v>100.41</v>
      </c>
      <c r="H20" s="1">
        <v>0.91631506484718295</v>
      </c>
      <c r="I20" s="1">
        <v>190</v>
      </c>
      <c r="J20" s="1">
        <v>155</v>
      </c>
      <c r="K20" s="1"/>
      <c r="L20" s="1">
        <f t="shared" si="0"/>
        <v>91.6</v>
      </c>
      <c r="M20" s="1">
        <v>0.91631506484718295</v>
      </c>
      <c r="N20" s="1">
        <f t="shared" si="1"/>
        <v>0.56999999999999995</v>
      </c>
      <c r="O20" s="1">
        <f t="shared" si="2"/>
        <v>0.93</v>
      </c>
      <c r="P20" s="1"/>
      <c r="Q20" s="1">
        <v>91.6</v>
      </c>
      <c r="R20" s="1">
        <v>0.91631506484718295</v>
      </c>
      <c r="S20" s="1"/>
      <c r="T20" s="1">
        <v>91.6</v>
      </c>
      <c r="U20" s="1">
        <v>0.56999999999999995</v>
      </c>
      <c r="V20" s="1">
        <v>91.6</v>
      </c>
      <c r="W20" s="1">
        <v>0.43716761090949802</v>
      </c>
      <c r="X20" s="1">
        <v>55.554038416027097</v>
      </c>
      <c r="Y20" s="1">
        <v>67.890789044688105</v>
      </c>
      <c r="Z20" s="1"/>
      <c r="AA20" s="1">
        <v>0.42058826110055902</v>
      </c>
      <c r="AB20" s="1">
        <v>56.016147231217502</v>
      </c>
      <c r="AC20" s="1">
        <v>67.994911792528896</v>
      </c>
      <c r="AD20" s="1"/>
      <c r="AE20" s="1"/>
      <c r="AF20" s="1"/>
      <c r="AG20" s="1"/>
      <c r="AH20" s="1"/>
      <c r="AI20">
        <f t="shared" si="3"/>
        <v>0.69330911292764152</v>
      </c>
      <c r="AJ20" s="1">
        <v>91.6</v>
      </c>
      <c r="AK20" s="1">
        <v>122.54</v>
      </c>
      <c r="AL20" s="1"/>
      <c r="AM20" s="1">
        <v>55.554038416027097</v>
      </c>
      <c r="AN20" s="1"/>
      <c r="AO20" s="1"/>
      <c r="AP20" s="1">
        <v>0.20244066863962801</v>
      </c>
      <c r="AQ20" s="1">
        <v>68.961913942431593</v>
      </c>
      <c r="AR20" s="1">
        <v>63.110028119681601</v>
      </c>
      <c r="AS20" s="1"/>
    </row>
    <row r="21" spans="1:48" x14ac:dyDescent="0.2">
      <c r="B21">
        <v>104.82</v>
      </c>
      <c r="C21">
        <v>0.81318641121483703</v>
      </c>
      <c r="D21">
        <v>189</v>
      </c>
      <c r="E21">
        <v>146</v>
      </c>
      <c r="G21">
        <v>104.82</v>
      </c>
      <c r="H21">
        <v>0.81318641121483703</v>
      </c>
      <c r="I21">
        <v>189</v>
      </c>
      <c r="J21">
        <v>146</v>
      </c>
      <c r="L21">
        <f t="shared" si="0"/>
        <v>96.009999999999991</v>
      </c>
      <c r="M21">
        <v>0.81318641121483703</v>
      </c>
      <c r="N21">
        <f t="shared" si="1"/>
        <v>0.56699999999999995</v>
      </c>
      <c r="O21">
        <f t="shared" si="2"/>
        <v>0.87599999999999989</v>
      </c>
      <c r="Q21">
        <v>96.009999999999991</v>
      </c>
      <c r="R21">
        <v>0.81318641121483703</v>
      </c>
      <c r="T21">
        <v>96.009999999999991</v>
      </c>
      <c r="U21">
        <v>0.56699999999999995</v>
      </c>
      <c r="V21">
        <v>96.009999999999991</v>
      </c>
      <c r="W21">
        <v>0.41758440796815399</v>
      </c>
      <c r="X21">
        <v>56.031599709428498</v>
      </c>
      <c r="Y21">
        <v>67.975638475013298</v>
      </c>
      <c r="AA21">
        <v>0.40082751147995399</v>
      </c>
      <c r="AB21">
        <v>56.491826956924598</v>
      </c>
      <c r="AC21">
        <v>68.075485242513295</v>
      </c>
      <c r="AE21">
        <v>0.39349261367856803</v>
      </c>
      <c r="AF21">
        <v>56.765351087400397</v>
      </c>
      <c r="AG21">
        <v>68.119814620061703</v>
      </c>
      <c r="AI21">
        <f t="shared" si="3"/>
        <v>0.72668785952164694</v>
      </c>
      <c r="AJ21">
        <v>96.009999999999991</v>
      </c>
      <c r="AK21">
        <v>121.66</v>
      </c>
      <c r="AM21">
        <v>56.031599709428498</v>
      </c>
      <c r="AP21">
        <v>0.18300977064434301</v>
      </c>
      <c r="AQ21">
        <v>69.002609483247198</v>
      </c>
      <c r="AR21">
        <v>63.395614585371398</v>
      </c>
    </row>
    <row r="22" spans="1:48" x14ac:dyDescent="0.2">
      <c r="B22">
        <v>110.98</v>
      </c>
      <c r="C22">
        <v>0.69099005575027095</v>
      </c>
      <c r="D22">
        <v>186</v>
      </c>
      <c r="E22">
        <v>136</v>
      </c>
      <c r="G22">
        <v>110.98</v>
      </c>
      <c r="H22">
        <v>0.69099005575027095</v>
      </c>
      <c r="I22">
        <v>186</v>
      </c>
      <c r="J22">
        <v>136</v>
      </c>
      <c r="L22">
        <f t="shared" si="0"/>
        <v>102.17</v>
      </c>
      <c r="M22">
        <v>0.69099005575027095</v>
      </c>
      <c r="N22">
        <f t="shared" si="1"/>
        <v>0.55800000000000005</v>
      </c>
      <c r="O22">
        <f t="shared" si="2"/>
        <v>0.81600000000000006</v>
      </c>
      <c r="Q22">
        <v>102.17</v>
      </c>
      <c r="R22">
        <v>0.69099005575027095</v>
      </c>
      <c r="T22">
        <v>102.17</v>
      </c>
      <c r="U22">
        <v>0.55800000000000005</v>
      </c>
      <c r="V22">
        <v>102.17</v>
      </c>
      <c r="W22">
        <v>0.39088735435142402</v>
      </c>
      <c r="X22">
        <v>56.427130709583103</v>
      </c>
      <c r="Y22">
        <v>68.055737715398195</v>
      </c>
      <c r="AA22">
        <v>0.37380038713957597</v>
      </c>
      <c r="AB22">
        <v>56.892251177631501</v>
      </c>
      <c r="AC22">
        <v>68.151506936335593</v>
      </c>
      <c r="AE22">
        <v>0.36722616300310501</v>
      </c>
      <c r="AF22">
        <v>57.2267930610954</v>
      </c>
      <c r="AG22">
        <v>68.192930578232193</v>
      </c>
      <c r="AI22">
        <f t="shared" si="3"/>
        <v>0.77331214047835295</v>
      </c>
      <c r="AJ22">
        <v>102.17</v>
      </c>
      <c r="AK22">
        <v>114.79</v>
      </c>
      <c r="AM22">
        <v>56.427130709583103</v>
      </c>
      <c r="AP22">
        <v>0.154599654604964</v>
      </c>
      <c r="AQ22">
        <v>69.040527474046499</v>
      </c>
      <c r="AR22">
        <v>63.660185477107703</v>
      </c>
    </row>
    <row r="23" spans="1:48" x14ac:dyDescent="0.2">
      <c r="B23">
        <v>115.39</v>
      </c>
      <c r="C23">
        <v>0.60163852369142101</v>
      </c>
      <c r="D23">
        <v>183</v>
      </c>
      <c r="E23">
        <v>128</v>
      </c>
      <c r="G23">
        <v>115.39</v>
      </c>
      <c r="H23">
        <v>0.60163852369142101</v>
      </c>
      <c r="I23">
        <v>183</v>
      </c>
      <c r="J23">
        <v>128</v>
      </c>
      <c r="L23">
        <f t="shared" si="0"/>
        <v>106.58</v>
      </c>
      <c r="M23">
        <v>0.60163852369142101</v>
      </c>
      <c r="N23">
        <f t="shared" si="1"/>
        <v>0.54900000000000004</v>
      </c>
      <c r="O23">
        <f t="shared" si="2"/>
        <v>0.76800000000000002</v>
      </c>
      <c r="Q23">
        <v>106.58</v>
      </c>
      <c r="R23">
        <v>0.60163852369142101</v>
      </c>
      <c r="T23">
        <v>106.58</v>
      </c>
      <c r="U23">
        <v>0.54900000000000004</v>
      </c>
      <c r="V23">
        <v>106.58</v>
      </c>
      <c r="W23" s="1">
        <v>0.37439653867558798</v>
      </c>
      <c r="X23" s="1">
        <v>56.707396225735003</v>
      </c>
      <c r="Y23" s="1">
        <v>68.091996517916499</v>
      </c>
      <c r="Z23" s="1"/>
      <c r="AA23" s="1">
        <v>0.35714659299981699</v>
      </c>
      <c r="AB23" s="1">
        <v>57.1740058898326</v>
      </c>
      <c r="AC23" s="1">
        <v>68.185896053400995</v>
      </c>
      <c r="AD23" s="1"/>
      <c r="AE23" s="1">
        <v>0.351631625002227</v>
      </c>
      <c r="AF23" s="1">
        <v>57.573844847712699</v>
      </c>
      <c r="AG23" s="1">
        <v>68.225237043154195</v>
      </c>
      <c r="AH23" s="1"/>
      <c r="AI23">
        <f t="shared" si="3"/>
        <v>0.80669088707235848</v>
      </c>
      <c r="AJ23">
        <v>106.58</v>
      </c>
      <c r="AK23">
        <v>114.73</v>
      </c>
      <c r="AM23" s="1">
        <v>56.707396225735003</v>
      </c>
      <c r="AP23">
        <v>0.14168654168243999</v>
      </c>
      <c r="AQ23">
        <v>69.056351718903997</v>
      </c>
      <c r="AR23">
        <v>63.8961249545874</v>
      </c>
    </row>
    <row r="24" spans="1:48" x14ac:dyDescent="0.2">
      <c r="B24">
        <v>120.67</v>
      </c>
      <c r="C24">
        <v>0.49327272829138902</v>
      </c>
      <c r="D24">
        <v>171</v>
      </c>
      <c r="E24">
        <v>120</v>
      </c>
      <c r="G24">
        <v>120.67</v>
      </c>
      <c r="H24">
        <v>0.49327272829138902</v>
      </c>
      <c r="I24">
        <v>171</v>
      </c>
      <c r="J24">
        <v>120</v>
      </c>
      <c r="L24">
        <f t="shared" si="0"/>
        <v>111.86</v>
      </c>
      <c r="M24">
        <v>0.49327272829138902</v>
      </c>
      <c r="N24">
        <f t="shared" si="1"/>
        <v>0.51300000000000001</v>
      </c>
      <c r="O24">
        <f t="shared" si="2"/>
        <v>0.72</v>
      </c>
      <c r="Q24">
        <v>111.86</v>
      </c>
      <c r="R24">
        <v>0.49327272829138902</v>
      </c>
      <c r="T24">
        <v>111.86</v>
      </c>
      <c r="U24">
        <v>0.51300000000000001</v>
      </c>
      <c r="V24">
        <v>111.86</v>
      </c>
      <c r="W24">
        <v>0.38399450424470899</v>
      </c>
      <c r="X24">
        <v>56.588379988859998</v>
      </c>
      <c r="Y24">
        <v>67.932500677065704</v>
      </c>
      <c r="AA24">
        <v>0.36682956595817301</v>
      </c>
      <c r="AB24">
        <v>57.056113658965302</v>
      </c>
      <c r="AC24">
        <v>68.034294970132194</v>
      </c>
      <c r="AE24">
        <v>0.36127556038883801</v>
      </c>
      <c r="AF24">
        <v>57.452769866180702</v>
      </c>
      <c r="AG24">
        <v>68.077061844854697</v>
      </c>
      <c r="AI24">
        <f t="shared" si="3"/>
        <v>0.84665455646382071</v>
      </c>
      <c r="AJ24">
        <v>111.86</v>
      </c>
      <c r="AK24">
        <v>115.4</v>
      </c>
      <c r="AM24">
        <v>56.588379988859998</v>
      </c>
      <c r="AP24">
        <v>0.15221510605695501</v>
      </c>
      <c r="AQ24">
        <v>68.978024750895699</v>
      </c>
      <c r="AR24">
        <v>63.813966026771801</v>
      </c>
    </row>
    <row r="25" spans="1:48" x14ac:dyDescent="0.2">
      <c r="B25">
        <v>125.08</v>
      </c>
      <c r="C25">
        <v>0.41631146172910899</v>
      </c>
      <c r="D25">
        <v>159</v>
      </c>
      <c r="E25">
        <v>114</v>
      </c>
      <c r="G25">
        <v>125.08</v>
      </c>
      <c r="H25">
        <v>0.41631146172910899</v>
      </c>
      <c r="I25">
        <v>159</v>
      </c>
      <c r="J25">
        <v>114</v>
      </c>
      <c r="L25">
        <f t="shared" si="0"/>
        <v>116.27</v>
      </c>
      <c r="M25">
        <v>0.41631146172910899</v>
      </c>
      <c r="N25">
        <f t="shared" si="1"/>
        <v>0.47699999999999998</v>
      </c>
      <c r="O25">
        <f t="shared" si="2"/>
        <v>0.68400000000000005</v>
      </c>
      <c r="Q25">
        <v>116.27</v>
      </c>
      <c r="R25">
        <v>0.41631146172910899</v>
      </c>
      <c r="T25">
        <v>116.27</v>
      </c>
      <c r="U25">
        <v>0.47699999999999998</v>
      </c>
      <c r="V25">
        <v>116.27</v>
      </c>
      <c r="W25">
        <v>0.40213082963541302</v>
      </c>
      <c r="X25">
        <v>56.326576670281298</v>
      </c>
      <c r="Y25">
        <v>67.710893461941296</v>
      </c>
      <c r="AA25">
        <v>0.38513343551185902</v>
      </c>
      <c r="AB25">
        <v>56.795141851975899</v>
      </c>
      <c r="AC25">
        <v>67.8236987438966</v>
      </c>
      <c r="AE25">
        <v>0.37910545831419101</v>
      </c>
      <c r="AF25">
        <v>57.162063826543097</v>
      </c>
      <c r="AG25">
        <v>67.871851942852004</v>
      </c>
      <c r="AI25">
        <f t="shared" si="3"/>
        <v>0.88003330305782612</v>
      </c>
      <c r="AJ25">
        <v>116.27</v>
      </c>
      <c r="AK25">
        <v>115.02</v>
      </c>
      <c r="AM25">
        <v>56.326576670281298</v>
      </c>
      <c r="AP25">
        <v>0.17156380139334701</v>
      </c>
      <c r="AQ25">
        <v>68.869707145648903</v>
      </c>
      <c r="AR25">
        <v>63.640607567852697</v>
      </c>
    </row>
    <row r="26" spans="1:48" x14ac:dyDescent="0.2">
      <c r="B26">
        <v>130.36000000000001</v>
      </c>
      <c r="C26">
        <v>0.32404388451964</v>
      </c>
      <c r="D26">
        <v>151</v>
      </c>
      <c r="E26">
        <v>103</v>
      </c>
      <c r="G26">
        <v>130.36000000000001</v>
      </c>
      <c r="H26">
        <v>0.32404388451964</v>
      </c>
      <c r="I26">
        <v>151</v>
      </c>
      <c r="J26">
        <v>103</v>
      </c>
      <c r="L26">
        <f t="shared" si="0"/>
        <v>121.55000000000001</v>
      </c>
      <c r="M26">
        <v>0.32404388451964</v>
      </c>
      <c r="N26">
        <f t="shared" si="1"/>
        <v>0.45299999999999996</v>
      </c>
      <c r="O26">
        <f t="shared" si="2"/>
        <v>0.61799999999999999</v>
      </c>
      <c r="Q26">
        <v>121.55000000000001</v>
      </c>
      <c r="R26">
        <v>0.32404388451964</v>
      </c>
      <c r="T26">
        <v>121.55000000000001</v>
      </c>
      <c r="U26">
        <v>0.45299999999999996</v>
      </c>
      <c r="V26">
        <v>121.55000000000001</v>
      </c>
      <c r="W26">
        <v>0.40841375267239899</v>
      </c>
      <c r="X26">
        <v>56.713407815631797</v>
      </c>
      <c r="Y26">
        <v>67.594316227340698</v>
      </c>
      <c r="AA26">
        <v>0.39169712674617502</v>
      </c>
      <c r="AB26">
        <v>57.166275437858801</v>
      </c>
      <c r="AC26">
        <v>67.712918654716503</v>
      </c>
      <c r="AE26">
        <v>0.38481047438115101</v>
      </c>
      <c r="AF26">
        <v>57.451044617853199</v>
      </c>
      <c r="AG26">
        <v>67.765098368394604</v>
      </c>
      <c r="AI26">
        <f t="shared" si="3"/>
        <v>0.91999697244928857</v>
      </c>
      <c r="AJ26">
        <v>121.55000000000001</v>
      </c>
      <c r="AK26">
        <v>115.08</v>
      </c>
      <c r="AM26">
        <v>56.713407815631797</v>
      </c>
      <c r="AP26">
        <v>0.18320229035232899</v>
      </c>
      <c r="AQ26">
        <v>68.812784734652794</v>
      </c>
      <c r="AR26">
        <v>63.791439365363097</v>
      </c>
    </row>
    <row r="27" spans="1:48" x14ac:dyDescent="0.2">
      <c r="B27">
        <v>135.65</v>
      </c>
      <c r="C27">
        <v>0.24837294545841199</v>
      </c>
      <c r="D27">
        <v>137</v>
      </c>
      <c r="E27">
        <v>94</v>
      </c>
      <c r="G27">
        <v>135.65</v>
      </c>
      <c r="H27">
        <v>0.24837294545841199</v>
      </c>
      <c r="I27">
        <v>137</v>
      </c>
      <c r="J27">
        <v>94</v>
      </c>
      <c r="L27">
        <f t="shared" si="0"/>
        <v>126.84</v>
      </c>
      <c r="M27">
        <v>0.24837294545841199</v>
      </c>
      <c r="N27">
        <f t="shared" si="1"/>
        <v>0.41099999999999998</v>
      </c>
      <c r="O27">
        <f t="shared" si="2"/>
        <v>0.56400000000000006</v>
      </c>
      <c r="Q27">
        <v>126.84</v>
      </c>
      <c r="R27">
        <v>0.24837294545841199</v>
      </c>
      <c r="T27">
        <v>126.84</v>
      </c>
      <c r="U27">
        <v>0.41099999999999998</v>
      </c>
      <c r="V27">
        <v>126.84</v>
      </c>
      <c r="W27">
        <v>0.43955799475241802</v>
      </c>
      <c r="X27">
        <v>56.398198029458598</v>
      </c>
      <c r="Y27">
        <v>67.216968273812995</v>
      </c>
      <c r="AA27">
        <v>0.42321737941715798</v>
      </c>
      <c r="AB27">
        <v>56.849521963928403</v>
      </c>
      <c r="AC27">
        <v>67.354354678870706</v>
      </c>
      <c r="AE27">
        <v>0.41709441434972999</v>
      </c>
      <c r="AF27">
        <v>57.176330070092</v>
      </c>
      <c r="AG27">
        <v>67.413865143632805</v>
      </c>
      <c r="AI27">
        <f t="shared" si="3"/>
        <v>0.96003633060853766</v>
      </c>
      <c r="AJ27">
        <v>126.84</v>
      </c>
      <c r="AK27">
        <v>115.18</v>
      </c>
      <c r="AM27">
        <v>56.398198029458598</v>
      </c>
      <c r="AP27">
        <v>0.22245031647201</v>
      </c>
      <c r="AQ27">
        <v>68.627255869946794</v>
      </c>
      <c r="AR27">
        <v>63.623713619217597</v>
      </c>
    </row>
    <row r="28" spans="1:48" x14ac:dyDescent="0.2">
      <c r="A28" s="1"/>
      <c r="B28" s="1">
        <v>140.93</v>
      </c>
      <c r="C28" s="1">
        <v>0.17941371122549901</v>
      </c>
      <c r="D28" s="1">
        <v>123</v>
      </c>
      <c r="E28" s="1">
        <v>84</v>
      </c>
      <c r="F28" s="1"/>
      <c r="G28" s="1">
        <v>140.93</v>
      </c>
      <c r="H28" s="1">
        <v>0.17941371122549901</v>
      </c>
      <c r="I28" s="1">
        <v>123</v>
      </c>
      <c r="J28" s="1">
        <v>84</v>
      </c>
      <c r="K28" s="1"/>
      <c r="L28" s="1">
        <f t="shared" si="0"/>
        <v>132.12</v>
      </c>
      <c r="M28" s="1">
        <v>0.17941371122549901</v>
      </c>
      <c r="N28" s="1">
        <f t="shared" si="1"/>
        <v>0.36899999999999999</v>
      </c>
      <c r="O28" s="1">
        <f t="shared" si="2"/>
        <v>0.504</v>
      </c>
      <c r="P28" s="1"/>
      <c r="Q28" s="1">
        <v>132.12</v>
      </c>
      <c r="R28" s="1">
        <v>0.17941371122549901</v>
      </c>
      <c r="S28" s="1"/>
      <c r="T28" s="1">
        <v>132.12</v>
      </c>
      <c r="U28" s="1">
        <v>0.36899999999999999</v>
      </c>
      <c r="V28" s="1">
        <v>132.12</v>
      </c>
      <c r="W28" s="1">
        <v>0.47938432910366202</v>
      </c>
      <c r="X28" s="1">
        <v>56.100323725224399</v>
      </c>
      <c r="Y28" s="1">
        <v>66.700095790083296</v>
      </c>
      <c r="Z28" s="1"/>
      <c r="AA28" s="1">
        <v>0.46358590266549998</v>
      </c>
      <c r="AB28" s="1">
        <v>56.543790275907298</v>
      </c>
      <c r="AC28" s="1">
        <v>66.863279906358997</v>
      </c>
      <c r="AD28" s="1"/>
      <c r="AE28" s="1">
        <v>0.45797798113921601</v>
      </c>
      <c r="AF28" s="1">
        <v>56.889314599105397</v>
      </c>
      <c r="AG28" s="1">
        <v>66.933562595712104</v>
      </c>
      <c r="AH28" s="1"/>
      <c r="AI28">
        <f t="shared" si="3"/>
        <v>1</v>
      </c>
      <c r="AJ28" s="1">
        <v>132.12</v>
      </c>
      <c r="AK28" s="1">
        <v>116.28</v>
      </c>
      <c r="AL28" s="1"/>
      <c r="AM28" s="1">
        <v>56.100323725224399</v>
      </c>
      <c r="AN28" s="1"/>
      <c r="AO28" s="1"/>
      <c r="AP28" s="1">
        <v>0.265159748334586</v>
      </c>
      <c r="AQ28" s="1">
        <v>68.377548119031005</v>
      </c>
      <c r="AR28" s="1">
        <v>63.301245035736898</v>
      </c>
      <c r="AS28" s="1"/>
    </row>
    <row r="29" spans="1:48" x14ac:dyDescent="0.2">
      <c r="B29">
        <v>145.33000000000001</v>
      </c>
      <c r="C29">
        <v>0.124936477709768</v>
      </c>
      <c r="D29">
        <v>110</v>
      </c>
      <c r="E29">
        <v>74</v>
      </c>
      <c r="G29">
        <v>145.33000000000001</v>
      </c>
      <c r="H29">
        <v>0.124936477709768</v>
      </c>
      <c r="I29">
        <v>110</v>
      </c>
      <c r="J29">
        <v>74</v>
      </c>
      <c r="L29">
        <f t="shared" si="0"/>
        <v>136.52000000000001</v>
      </c>
      <c r="M29">
        <v>0.124936477709768</v>
      </c>
      <c r="N29">
        <f t="shared" si="1"/>
        <v>0.33</v>
      </c>
      <c r="O29">
        <f t="shared" si="2"/>
        <v>0.44400000000000001</v>
      </c>
      <c r="Q29">
        <v>136.52000000000001</v>
      </c>
      <c r="R29">
        <v>0.124936477709768</v>
      </c>
      <c r="T29">
        <v>136.52000000000001</v>
      </c>
      <c r="U29">
        <v>0.33</v>
      </c>
      <c r="V29">
        <v>136.52000000000001</v>
      </c>
      <c r="W29">
        <v>0.52498452639863102</v>
      </c>
      <c r="X29">
        <v>55.597634166005001</v>
      </c>
      <c r="Y29">
        <v>66.015246509766797</v>
      </c>
      <c r="AA29">
        <v>0.51239685846377903</v>
      </c>
      <c r="AB29">
        <v>56.236617123693598</v>
      </c>
      <c r="AC29">
        <v>66.2065976870594</v>
      </c>
      <c r="AJ29">
        <v>136.52000000000001</v>
      </c>
      <c r="AK29">
        <v>106.08</v>
      </c>
      <c r="AM29">
        <v>55.597634166005001</v>
      </c>
    </row>
    <row r="30" spans="1:48" x14ac:dyDescent="0.2">
      <c r="B30">
        <v>150.62</v>
      </c>
      <c r="C30">
        <v>7.1691722407967395E-2</v>
      </c>
      <c r="D30">
        <v>93</v>
      </c>
      <c r="E30">
        <v>61</v>
      </c>
      <c r="G30">
        <v>150.62</v>
      </c>
      <c r="H30">
        <v>7.1691722407967395E-2</v>
      </c>
      <c r="I30">
        <v>93</v>
      </c>
      <c r="J30">
        <v>61</v>
      </c>
      <c r="L30">
        <f t="shared" si="0"/>
        <v>141.81</v>
      </c>
      <c r="M30">
        <v>7.1691722407967395E-2</v>
      </c>
      <c r="N30">
        <f t="shared" si="1"/>
        <v>0.27900000000000003</v>
      </c>
      <c r="O30">
        <f t="shared" si="2"/>
        <v>0.36599999999999999</v>
      </c>
      <c r="Q30">
        <v>141.81</v>
      </c>
      <c r="R30">
        <v>7.1691722407967395E-2</v>
      </c>
      <c r="T30" s="1">
        <v>141.81</v>
      </c>
      <c r="U30">
        <v>0.27900000000000003</v>
      </c>
      <c r="V30">
        <v>141.81</v>
      </c>
      <c r="W30">
        <v>0.60108370012058399</v>
      </c>
      <c r="X30">
        <v>54.943818782809799</v>
      </c>
      <c r="Y30">
        <v>64.612596716213801</v>
      </c>
      <c r="AA30">
        <v>0.58688075149778896</v>
      </c>
      <c r="AB30">
        <v>55.362652372323502</v>
      </c>
      <c r="AC30">
        <v>64.880355650517998</v>
      </c>
      <c r="AJ30">
        <v>141.81</v>
      </c>
      <c r="AK30">
        <v>97.7</v>
      </c>
      <c r="AM30">
        <v>54.943818782809799</v>
      </c>
    </row>
    <row r="31" spans="1:48" x14ac:dyDescent="0.2">
      <c r="B31">
        <v>156.79</v>
      </c>
      <c r="C31">
        <v>2.3605732420329199E-2</v>
      </c>
      <c r="D31">
        <v>69</v>
      </c>
      <c r="E31">
        <v>40</v>
      </c>
      <c r="G31">
        <v>156.79</v>
      </c>
      <c r="H31">
        <v>2.3605732420329199E-2</v>
      </c>
      <c r="I31">
        <v>69</v>
      </c>
      <c r="J31">
        <v>40</v>
      </c>
      <c r="L31">
        <f t="shared" si="0"/>
        <v>147.97999999999999</v>
      </c>
      <c r="M31">
        <v>2.3605732420329199E-2</v>
      </c>
      <c r="N31">
        <f t="shared" si="1"/>
        <v>0.20699999999999999</v>
      </c>
      <c r="O31">
        <f t="shared" si="2"/>
        <v>0.24000000000000002</v>
      </c>
      <c r="Q31">
        <v>147.97999999999999</v>
      </c>
      <c r="R31">
        <v>2.3605732420329199E-2</v>
      </c>
      <c r="T31">
        <v>147.97999999999999</v>
      </c>
      <c r="U31">
        <v>0.20699999999999999</v>
      </c>
      <c r="V31" s="1">
        <v>147.97999999999999</v>
      </c>
      <c r="W31" s="1">
        <v>0.72516048226174901</v>
      </c>
      <c r="X31" s="1">
        <v>51.864103967095602</v>
      </c>
      <c r="Y31" s="1">
        <v>60.546499095852298</v>
      </c>
      <c r="Z31" s="1"/>
      <c r="AA31" s="1">
        <v>0.72533573636555504</v>
      </c>
      <c r="AB31" s="1">
        <v>53.365493782368603</v>
      </c>
      <c r="AC31" s="1">
        <v>60.962589520030598</v>
      </c>
      <c r="AD31" s="1"/>
      <c r="AE31" s="1"/>
      <c r="AF31" s="1"/>
      <c r="AG31" s="1"/>
      <c r="AH31" s="1"/>
      <c r="AJ31">
        <v>147.97999999999999</v>
      </c>
      <c r="AK31">
        <v>78.150000000000006</v>
      </c>
      <c r="AM31" s="1">
        <v>51.864103967095602</v>
      </c>
    </row>
    <row r="32" spans="1:48" x14ac:dyDescent="0.2">
      <c r="B32">
        <v>162.07</v>
      </c>
      <c r="C32">
        <v>2.3738565240908299E-3</v>
      </c>
      <c r="D32">
        <v>33</v>
      </c>
      <c r="E32">
        <v>19</v>
      </c>
      <c r="G32">
        <v>162.07</v>
      </c>
      <c r="H32">
        <v>2.3738565240908299E-3</v>
      </c>
      <c r="I32">
        <v>33</v>
      </c>
      <c r="J32">
        <v>19</v>
      </c>
      <c r="L32">
        <f t="shared" si="0"/>
        <v>153.26</v>
      </c>
      <c r="M32">
        <v>2.3738565240908299E-3</v>
      </c>
      <c r="N32">
        <f t="shared" si="1"/>
        <v>9.8999999999999991E-2</v>
      </c>
      <c r="O32">
        <f t="shared" si="2"/>
        <v>0.11399999999999999</v>
      </c>
      <c r="Q32">
        <v>153.26</v>
      </c>
      <c r="R32">
        <v>2.3738565240908299E-3</v>
      </c>
      <c r="T32">
        <v>153.26</v>
      </c>
      <c r="U32">
        <v>9.8999999999999991E-2</v>
      </c>
      <c r="V32" s="1">
        <v>153.26</v>
      </c>
      <c r="W32" s="1">
        <v>0.84304494822541398</v>
      </c>
      <c r="X32" s="1">
        <v>12.8510470971773</v>
      </c>
      <c r="Y32" s="1">
        <v>30.2447330690214</v>
      </c>
      <c r="Z32" s="1"/>
      <c r="AA32" s="1"/>
      <c r="AB32" s="1"/>
      <c r="AC32" s="1"/>
      <c r="AD32" s="1"/>
      <c r="AE32" s="1"/>
      <c r="AF32" s="1"/>
      <c r="AG32" s="1"/>
      <c r="AH32" s="1"/>
      <c r="AJ32">
        <v>153.26</v>
      </c>
      <c r="AM32" s="1">
        <v>12.8510470971773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2BBD-98FD-4F01-B3CD-C757BC3895DB}">
  <dimension ref="A1:AK205"/>
  <sheetViews>
    <sheetView workbookViewId="0">
      <selection activeCell="Q2" sqref="Q2"/>
    </sheetView>
  </sheetViews>
  <sheetFormatPr defaultRowHeight="14.25" x14ac:dyDescent="0.2"/>
  <sheetData>
    <row r="1" spans="1:26" x14ac:dyDescent="0.2">
      <c r="A1" t="s">
        <v>12</v>
      </c>
    </row>
    <row r="2" spans="1:26" x14ac:dyDescent="0.2">
      <c r="A2">
        <f>B2/140.94</f>
        <v>0</v>
      </c>
      <c r="B2">
        <f>E2-6.17</f>
        <v>0</v>
      </c>
      <c r="E2">
        <v>6.17</v>
      </c>
      <c r="F2">
        <v>4.0529159664714696</v>
      </c>
      <c r="G2">
        <v>191</v>
      </c>
      <c r="H2">
        <v>292</v>
      </c>
      <c r="I2">
        <f>G2/52*0.312/2</f>
        <v>0.57299999999999995</v>
      </c>
      <c r="J2">
        <f>H2/52*0.312</f>
        <v>1.7519999999999998</v>
      </c>
      <c r="K2">
        <v>158.59</v>
      </c>
      <c r="M2" s="1">
        <v>0.48002721747536597</v>
      </c>
      <c r="N2">
        <v>0.51419573706633903</v>
      </c>
      <c r="O2">
        <v>54.115938745642602</v>
      </c>
      <c r="P2">
        <v>76.560800073974306</v>
      </c>
      <c r="Q2">
        <f>R2*129.48</f>
        <v>0</v>
      </c>
      <c r="R2">
        <v>0</v>
      </c>
      <c r="S2">
        <v>56.268971399999998</v>
      </c>
      <c r="U2">
        <v>0.123286240276266</v>
      </c>
      <c r="V2">
        <v>64.788642866505796</v>
      </c>
      <c r="W2">
        <v>78.244794742004402</v>
      </c>
      <c r="Y2">
        <v>4.0529159664714696</v>
      </c>
      <c r="Z2">
        <v>56.268971399999998</v>
      </c>
    </row>
    <row r="3" spans="1:26" x14ac:dyDescent="0.2">
      <c r="A3">
        <f t="shared" ref="A3:A30" si="0">B3/140.94</f>
        <v>1.2487583368809421E-2</v>
      </c>
      <c r="B3">
        <f t="shared" ref="B3:B30" si="1">E3-6.17</f>
        <v>1.7599999999999998</v>
      </c>
      <c r="E3">
        <v>7.93</v>
      </c>
      <c r="F3">
        <v>3.9606594162522102</v>
      </c>
      <c r="G3">
        <v>191</v>
      </c>
      <c r="H3">
        <v>285</v>
      </c>
      <c r="I3">
        <f t="shared" ref="I3:I31" si="2">G3/52*0.312/2</f>
        <v>0.57299999999999995</v>
      </c>
      <c r="J3">
        <f t="shared" ref="J3:J30" si="3">H3/52*0.312</f>
        <v>1.71</v>
      </c>
      <c r="K3">
        <v>156.22</v>
      </c>
      <c r="M3" s="1">
        <v>0.485176689688889</v>
      </c>
      <c r="N3">
        <v>0.50877727279658003</v>
      </c>
      <c r="O3">
        <v>54.616643185893203</v>
      </c>
      <c r="P3">
        <v>76.548190475551195</v>
      </c>
      <c r="Q3">
        <f t="shared" ref="Q3:Q15" si="4">R3*129.48</f>
        <v>9.9599999999999991</v>
      </c>
      <c r="R3">
        <v>7.6923076923076927E-2</v>
      </c>
      <c r="S3">
        <v>58.800135099999991</v>
      </c>
      <c r="U3">
        <v>0.13740039798734399</v>
      </c>
      <c r="V3">
        <v>65.135737389525403</v>
      </c>
      <c r="W3">
        <v>78.237272134904302</v>
      </c>
      <c r="Y3">
        <v>3.3154826029834501</v>
      </c>
      <c r="Z3">
        <v>60.403505699999997</v>
      </c>
    </row>
    <row r="4" spans="1:26" x14ac:dyDescent="0.2">
      <c r="A4">
        <f t="shared" si="0"/>
        <v>6.8681708528451818E-2</v>
      </c>
      <c r="B4">
        <f t="shared" si="1"/>
        <v>9.68</v>
      </c>
      <c r="C4">
        <f>D4/131.26</f>
        <v>0</v>
      </c>
      <c r="D4">
        <f>E4-15.85</f>
        <v>0</v>
      </c>
      <c r="E4">
        <v>15.85</v>
      </c>
      <c r="F4">
        <v>3.6849351242667399</v>
      </c>
      <c r="G4">
        <v>190</v>
      </c>
      <c r="H4">
        <v>278</v>
      </c>
      <c r="I4">
        <f t="shared" si="2"/>
        <v>0.56999999999999995</v>
      </c>
      <c r="J4">
        <f t="shared" si="3"/>
        <v>1.6679999999999999</v>
      </c>
      <c r="K4">
        <v>155.12</v>
      </c>
      <c r="M4" s="1">
        <v>0.49503821667150899</v>
      </c>
      <c r="N4">
        <v>0.50632567654486305</v>
      </c>
      <c r="O4">
        <v>54.8448483222177</v>
      </c>
      <c r="P4">
        <v>76.485271897163997</v>
      </c>
      <c r="Q4">
        <f t="shared" si="4"/>
        <v>19.919999999999998</v>
      </c>
      <c r="R4">
        <v>0.15384615384615385</v>
      </c>
      <c r="S4">
        <v>60.403505699999997</v>
      </c>
      <c r="U4">
        <v>0.154580597615705</v>
      </c>
      <c r="V4">
        <v>65.173166812902096</v>
      </c>
      <c r="W4">
        <v>78.206014017129107</v>
      </c>
      <c r="Y4">
        <v>2.63283285369311</v>
      </c>
      <c r="Z4">
        <v>61.457406599999992</v>
      </c>
    </row>
    <row r="5" spans="1:26" x14ac:dyDescent="0.2">
      <c r="A5">
        <f t="shared" si="0"/>
        <v>9.9971619128707265E-2</v>
      </c>
      <c r="B5">
        <f t="shared" si="1"/>
        <v>14.090000000000002</v>
      </c>
      <c r="C5">
        <f t="shared" ref="C5:C7" si="5">D5/131.26</f>
        <v>3.3597440195032774E-2</v>
      </c>
      <c r="D5">
        <f t="shared" ref="D5:D7" si="6">E5-15.85</f>
        <v>4.4100000000000019</v>
      </c>
      <c r="E5">
        <v>20.260000000000002</v>
      </c>
      <c r="F5">
        <v>3.5241293742045401</v>
      </c>
      <c r="G5">
        <v>190</v>
      </c>
      <c r="H5">
        <v>274</v>
      </c>
      <c r="I5">
        <f t="shared" si="2"/>
        <v>0.56999999999999995</v>
      </c>
      <c r="J5">
        <f t="shared" si="3"/>
        <v>1.6439999999999999</v>
      </c>
      <c r="K5">
        <v>154.16</v>
      </c>
      <c r="M5" s="1">
        <v>0.49818838062597998</v>
      </c>
      <c r="N5">
        <v>0.503682915364838</v>
      </c>
      <c r="O5">
        <v>54.897712225522802</v>
      </c>
      <c r="P5">
        <v>76.481784704122802</v>
      </c>
      <c r="Q5">
        <f t="shared" si="4"/>
        <v>29.88</v>
      </c>
      <c r="R5">
        <v>0.23076923076923078</v>
      </c>
      <c r="S5">
        <v>61.997868600000004</v>
      </c>
      <c r="U5">
        <v>0.16232592507856999</v>
      </c>
      <c r="V5">
        <v>65.356274526582595</v>
      </c>
      <c r="W5">
        <v>78.202256184872994</v>
      </c>
      <c r="Y5">
        <v>2.0942617585402101</v>
      </c>
      <c r="Z5">
        <v>62.700469199999993</v>
      </c>
    </row>
    <row r="6" spans="1:26" s="1" customFormat="1" x14ac:dyDescent="0.2">
      <c r="A6" s="1">
        <f t="shared" si="0"/>
        <v>0.1374343692351355</v>
      </c>
      <c r="B6" s="1">
        <f t="shared" si="1"/>
        <v>19.369999999999997</v>
      </c>
      <c r="C6" s="1">
        <f t="shared" si="5"/>
        <v>7.38229468230992E-2</v>
      </c>
      <c r="D6" s="1">
        <f t="shared" si="6"/>
        <v>9.69</v>
      </c>
      <c r="E6" s="1">
        <v>25.54</v>
      </c>
      <c r="F6" s="1">
        <v>3.3154826029834501</v>
      </c>
      <c r="G6" s="1">
        <v>190</v>
      </c>
      <c r="H6" s="1">
        <v>268</v>
      </c>
      <c r="I6" s="1">
        <f t="shared" si="2"/>
        <v>0.56999999999999995</v>
      </c>
      <c r="J6" s="1">
        <f t="shared" si="3"/>
        <v>1.6080000000000001</v>
      </c>
      <c r="K6" s="1">
        <v>153.43</v>
      </c>
      <c r="N6" s="1">
        <v>0.50149589931674199</v>
      </c>
      <c r="O6" s="1">
        <v>55.043139483838701</v>
      </c>
      <c r="P6" s="1">
        <v>76.485279647544999</v>
      </c>
      <c r="Q6" s="1">
        <f t="shared" si="4"/>
        <v>39.839999999999996</v>
      </c>
      <c r="R6" s="1">
        <v>0.30769230769230771</v>
      </c>
      <c r="S6" s="1">
        <v>61.457406599999992</v>
      </c>
      <c r="U6" s="1">
        <v>0.17128023639302201</v>
      </c>
      <c r="V6" s="1">
        <v>65.592479641387598</v>
      </c>
      <c r="W6" s="1">
        <v>78.2020661012955</v>
      </c>
      <c r="Y6" s="1">
        <v>1.4934785899973999</v>
      </c>
      <c r="Z6" s="1">
        <v>63.979562599999994</v>
      </c>
    </row>
    <row r="7" spans="1:26" x14ac:dyDescent="0.2">
      <c r="A7">
        <f t="shared" si="0"/>
        <v>0.17496807151979563</v>
      </c>
      <c r="B7">
        <f t="shared" si="1"/>
        <v>24.659999999999997</v>
      </c>
      <c r="C7">
        <f t="shared" si="5"/>
        <v>0.11412463812280969</v>
      </c>
      <c r="D7">
        <f t="shared" si="6"/>
        <v>14.979999999999999</v>
      </c>
      <c r="E7">
        <v>30.83</v>
      </c>
      <c r="F7">
        <v>3.12903859173545</v>
      </c>
      <c r="G7">
        <v>191</v>
      </c>
      <c r="H7">
        <v>262</v>
      </c>
      <c r="I7">
        <f t="shared" si="2"/>
        <v>0.57299999999999995</v>
      </c>
      <c r="J7">
        <f t="shared" si="3"/>
        <v>1.5720000000000001</v>
      </c>
      <c r="K7">
        <v>152.12</v>
      </c>
      <c r="N7">
        <v>0.50126505733760696</v>
      </c>
      <c r="O7">
        <v>55.429280220491798</v>
      </c>
      <c r="P7">
        <v>76.533726660041594</v>
      </c>
      <c r="Q7">
        <f t="shared" si="4"/>
        <v>49.8</v>
      </c>
      <c r="R7">
        <v>0.38461538461538464</v>
      </c>
      <c r="S7">
        <v>62.132984099999994</v>
      </c>
      <c r="U7">
        <v>0.174569157396431</v>
      </c>
      <c r="V7">
        <v>65.815851652056296</v>
      </c>
      <c r="W7">
        <v>78.226848876971403</v>
      </c>
      <c r="Y7">
        <v>0.90001903941677897</v>
      </c>
      <c r="Z7">
        <v>64.3939168</v>
      </c>
    </row>
    <row r="8" spans="1:26" x14ac:dyDescent="0.2">
      <c r="A8">
        <f t="shared" si="0"/>
        <v>0.20618702994181917</v>
      </c>
      <c r="B8">
        <f t="shared" si="1"/>
        <v>29.059999999999995</v>
      </c>
      <c r="C8">
        <f>D8/111.88</f>
        <v>0</v>
      </c>
      <c r="D8">
        <f>E8-35.23</f>
        <v>0</v>
      </c>
      <c r="E8">
        <v>35.229999999999997</v>
      </c>
      <c r="F8">
        <v>2.9751879885162902</v>
      </c>
      <c r="G8">
        <v>190</v>
      </c>
      <c r="H8">
        <v>257</v>
      </c>
      <c r="I8">
        <f t="shared" si="2"/>
        <v>0.56999999999999995</v>
      </c>
      <c r="J8">
        <f t="shared" si="3"/>
        <v>1.542</v>
      </c>
      <c r="K8">
        <v>150.86000000000001</v>
      </c>
      <c r="N8">
        <v>0.50419573706633902</v>
      </c>
      <c r="O8">
        <v>55.474557609004002</v>
      </c>
      <c r="P8">
        <v>76.513372472930598</v>
      </c>
      <c r="Q8">
        <f t="shared" si="4"/>
        <v>59.76</v>
      </c>
      <c r="R8">
        <v>0.46153846153846156</v>
      </c>
      <c r="S8">
        <v>62.700469199999993</v>
      </c>
      <c r="U8">
        <v>0.18202185580317001</v>
      </c>
      <c r="V8">
        <v>65.991140808554704</v>
      </c>
      <c r="W8">
        <v>78.214476673469605</v>
      </c>
      <c r="Y8">
        <v>0.50871441644920501</v>
      </c>
      <c r="Z8">
        <v>65.916218099999995</v>
      </c>
    </row>
    <row r="9" spans="1:26" x14ac:dyDescent="0.2">
      <c r="A9">
        <f t="shared" si="0"/>
        <v>0.24372073222647936</v>
      </c>
      <c r="B9">
        <f t="shared" si="1"/>
        <v>34.35</v>
      </c>
      <c r="C9">
        <f t="shared" ref="C9:C30" si="7">D9/111.88</f>
        <v>4.7282803003217792E-2</v>
      </c>
      <c r="D9">
        <f t="shared" ref="D9:D30" si="8">E9-35.23</f>
        <v>5.2900000000000063</v>
      </c>
      <c r="E9">
        <v>40.520000000000003</v>
      </c>
      <c r="F9">
        <v>2.78566083080442</v>
      </c>
      <c r="G9">
        <v>190</v>
      </c>
      <c r="H9">
        <v>251</v>
      </c>
      <c r="I9">
        <f t="shared" si="2"/>
        <v>0.56999999999999995</v>
      </c>
      <c r="J9">
        <f t="shared" si="3"/>
        <v>1.506</v>
      </c>
      <c r="K9">
        <v>149.96</v>
      </c>
      <c r="N9">
        <v>0.50387772727965796</v>
      </c>
      <c r="O9">
        <v>55.798461713092799</v>
      </c>
      <c r="P9">
        <v>76.5405132690465</v>
      </c>
      <c r="Q9">
        <f t="shared" si="4"/>
        <v>69.719999999999985</v>
      </c>
      <c r="R9">
        <v>0.53846153846153844</v>
      </c>
      <c r="S9">
        <v>63.087800299999998</v>
      </c>
      <c r="U9">
        <v>0.18455379641300801</v>
      </c>
      <c r="V9">
        <v>66.177456217786499</v>
      </c>
      <c r="W9">
        <v>78.228375641509402</v>
      </c>
      <c r="Y9">
        <v>0.113436514438485</v>
      </c>
      <c r="Z9">
        <v>66.051333600000007</v>
      </c>
    </row>
    <row r="10" spans="1:26" x14ac:dyDescent="0.2">
      <c r="A10">
        <f t="shared" si="0"/>
        <v>0.27493969064850293</v>
      </c>
      <c r="B10">
        <f t="shared" si="1"/>
        <v>38.75</v>
      </c>
      <c r="C10">
        <f t="shared" si="7"/>
        <v>8.6610654272434792E-2</v>
      </c>
      <c r="D10">
        <f t="shared" si="8"/>
        <v>9.6900000000000048</v>
      </c>
      <c r="E10">
        <v>44.92</v>
      </c>
      <c r="F10">
        <v>2.63283285369311</v>
      </c>
      <c r="G10">
        <v>190</v>
      </c>
      <c r="H10">
        <v>245</v>
      </c>
      <c r="I10">
        <f t="shared" si="2"/>
        <v>0.56999999999999995</v>
      </c>
      <c r="J10">
        <f t="shared" si="3"/>
        <v>1.47</v>
      </c>
      <c r="K10">
        <v>147.36000000000001</v>
      </c>
      <c r="N10">
        <v>0.50332567654486304</v>
      </c>
      <c r="O10">
        <v>56.138191087717303</v>
      </c>
      <c r="P10">
        <v>76.569419048720803</v>
      </c>
      <c r="Q10">
        <f t="shared" si="4"/>
        <v>79.679999999999993</v>
      </c>
      <c r="R10">
        <v>0.61538461538461542</v>
      </c>
      <c r="S10">
        <v>63.979562599999994</v>
      </c>
      <c r="U10">
        <v>0.18916853815756199</v>
      </c>
      <c r="V10">
        <v>66.515675906859698</v>
      </c>
      <c r="W10">
        <v>78.241249834773797</v>
      </c>
    </row>
    <row r="11" spans="1:26" x14ac:dyDescent="0.2">
      <c r="A11">
        <f t="shared" si="0"/>
        <v>0.31247339293316306</v>
      </c>
      <c r="B11">
        <f t="shared" si="1"/>
        <v>44.04</v>
      </c>
      <c r="C11">
        <f t="shared" si="7"/>
        <v>0.13389345727565252</v>
      </c>
      <c r="D11">
        <f t="shared" si="8"/>
        <v>14.980000000000004</v>
      </c>
      <c r="E11">
        <v>50.21</v>
      </c>
      <c r="F11">
        <v>2.4505244727134201</v>
      </c>
      <c r="G11">
        <v>190</v>
      </c>
      <c r="H11">
        <v>239</v>
      </c>
      <c r="I11">
        <f t="shared" si="2"/>
        <v>0.56999999999999995</v>
      </c>
      <c r="J11">
        <f t="shared" si="3"/>
        <v>1.4339999999999999</v>
      </c>
      <c r="K11">
        <v>146.36000000000001</v>
      </c>
      <c r="N11">
        <v>0.500682915364838</v>
      </c>
      <c r="O11">
        <v>56.574457605625199</v>
      </c>
      <c r="P11">
        <v>76.611765041694497</v>
      </c>
      <c r="Q11">
        <f t="shared" si="4"/>
        <v>89.639999999999986</v>
      </c>
      <c r="R11">
        <v>0.69230769230769229</v>
      </c>
      <c r="S11">
        <v>63.80841629999999</v>
      </c>
      <c r="U11">
        <v>0.18900142999428499</v>
      </c>
      <c r="V11">
        <v>66.763458122767304</v>
      </c>
      <c r="W11">
        <v>78.262959283755393</v>
      </c>
    </row>
    <row r="12" spans="1:26" x14ac:dyDescent="0.2">
      <c r="A12">
        <f t="shared" si="0"/>
        <v>0.34993614303959131</v>
      </c>
      <c r="B12">
        <f t="shared" si="1"/>
        <v>49.32</v>
      </c>
      <c r="C12">
        <f t="shared" si="7"/>
        <v>0.18108687879871296</v>
      </c>
      <c r="D12">
        <f t="shared" si="8"/>
        <v>20.260000000000005</v>
      </c>
      <c r="E12">
        <v>55.49</v>
      </c>
      <c r="F12">
        <v>2.27475730232872</v>
      </c>
      <c r="G12">
        <v>190</v>
      </c>
      <c r="H12">
        <v>232</v>
      </c>
      <c r="I12">
        <f t="shared" si="2"/>
        <v>0.56999999999999995</v>
      </c>
      <c r="J12">
        <f t="shared" si="3"/>
        <v>1.3920000000000001</v>
      </c>
      <c r="K12">
        <v>145.56</v>
      </c>
      <c r="N12">
        <v>0.497419221021703</v>
      </c>
      <c r="O12">
        <v>57.094421744492898</v>
      </c>
      <c r="P12">
        <v>76.662278185402101</v>
      </c>
      <c r="Q12">
        <f t="shared" si="4"/>
        <v>99.6</v>
      </c>
      <c r="R12">
        <v>0.76923076923076927</v>
      </c>
      <c r="S12">
        <v>64.3939168</v>
      </c>
      <c r="U12">
        <v>0.188663605520976</v>
      </c>
      <c r="V12">
        <v>67.058774655815498</v>
      </c>
      <c r="W12">
        <v>78.288855772164695</v>
      </c>
    </row>
    <row r="13" spans="1:26" x14ac:dyDescent="0.2">
      <c r="A13">
        <f t="shared" si="0"/>
        <v>0.38746984532425144</v>
      </c>
      <c r="B13">
        <f t="shared" si="1"/>
        <v>54.61</v>
      </c>
      <c r="C13">
        <f t="shared" si="7"/>
        <v>0.22836968180193068</v>
      </c>
      <c r="D13">
        <f t="shared" si="8"/>
        <v>25.550000000000004</v>
      </c>
      <c r="E13">
        <v>60.78</v>
      </c>
      <c r="F13">
        <v>2.0942617585402101</v>
      </c>
      <c r="G13">
        <v>189</v>
      </c>
      <c r="H13">
        <v>224</v>
      </c>
      <c r="I13">
        <f t="shared" si="2"/>
        <v>0.56699999999999995</v>
      </c>
      <c r="J13">
        <f t="shared" si="3"/>
        <v>1.3439999999999999</v>
      </c>
      <c r="K13">
        <v>143.15</v>
      </c>
      <c r="N13">
        <v>0.495692909774475</v>
      </c>
      <c r="O13">
        <v>57.534523070814899</v>
      </c>
      <c r="P13">
        <v>76.686339640020805</v>
      </c>
      <c r="Q13">
        <f t="shared" si="4"/>
        <v>109.55999999999999</v>
      </c>
      <c r="R13">
        <v>0.84615384615384615</v>
      </c>
      <c r="S13">
        <v>64.916363399999994</v>
      </c>
      <c r="U13">
        <v>0.19004570733689999</v>
      </c>
      <c r="V13">
        <v>67.309877361133701</v>
      </c>
      <c r="W13">
        <v>78.301191317626902</v>
      </c>
    </row>
    <row r="14" spans="1:26" x14ac:dyDescent="0.2">
      <c r="A14">
        <f t="shared" si="0"/>
        <v>0.41868880374627504</v>
      </c>
      <c r="B14">
        <f t="shared" si="1"/>
        <v>59.010000000000005</v>
      </c>
      <c r="C14">
        <f t="shared" si="7"/>
        <v>0.26769753307114774</v>
      </c>
      <c r="D14">
        <f t="shared" si="8"/>
        <v>29.95000000000001</v>
      </c>
      <c r="E14">
        <v>65.180000000000007</v>
      </c>
      <c r="F14">
        <v>1.9513081966966199</v>
      </c>
      <c r="G14">
        <v>189</v>
      </c>
      <c r="H14">
        <v>218</v>
      </c>
      <c r="I14">
        <f t="shared" si="2"/>
        <v>0.56699999999999995</v>
      </c>
      <c r="J14">
        <f t="shared" si="3"/>
        <v>1.3080000000000001</v>
      </c>
      <c r="K14">
        <v>141.54</v>
      </c>
      <c r="N14">
        <v>0.49051779056907402</v>
      </c>
      <c r="O14">
        <v>57.702350910698698</v>
      </c>
      <c r="P14">
        <v>76.747313564541102</v>
      </c>
      <c r="Q14">
        <f t="shared" si="4"/>
        <v>119.52</v>
      </c>
      <c r="R14">
        <v>0.92307692307692313</v>
      </c>
      <c r="S14">
        <v>65.916218099999995</v>
      </c>
      <c r="U14">
        <v>0.184898188597621</v>
      </c>
      <c r="V14">
        <v>67.483662973821197</v>
      </c>
      <c r="W14">
        <v>78.331631758684196</v>
      </c>
    </row>
    <row r="15" spans="1:26" x14ac:dyDescent="0.2">
      <c r="A15">
        <f t="shared" si="0"/>
        <v>0.45622250603093512</v>
      </c>
      <c r="B15">
        <f t="shared" si="1"/>
        <v>64.3</v>
      </c>
      <c r="C15">
        <f t="shared" si="7"/>
        <v>0.31498033607436543</v>
      </c>
      <c r="D15">
        <f t="shared" si="8"/>
        <v>35.24</v>
      </c>
      <c r="E15">
        <v>70.47</v>
      </c>
      <c r="F15">
        <v>1.7860290511735599</v>
      </c>
      <c r="G15">
        <v>189</v>
      </c>
      <c r="H15">
        <v>210</v>
      </c>
      <c r="I15">
        <f t="shared" si="2"/>
        <v>0.56699999999999995</v>
      </c>
      <c r="J15">
        <f t="shared" si="3"/>
        <v>1.26</v>
      </c>
      <c r="K15">
        <v>139.44</v>
      </c>
      <c r="N15">
        <v>0.47881583340948197</v>
      </c>
      <c r="O15">
        <v>58.405681569713103</v>
      </c>
      <c r="P15">
        <v>76.893039916536097</v>
      </c>
      <c r="Q15">
        <f t="shared" si="4"/>
        <v>129.47999999999999</v>
      </c>
      <c r="R15">
        <v>1</v>
      </c>
      <c r="S15">
        <v>66.051333600000007</v>
      </c>
      <c r="U15">
        <v>0.174688237080461</v>
      </c>
      <c r="V15">
        <v>67.951791860661501</v>
      </c>
      <c r="W15">
        <v>78.4055929751311</v>
      </c>
    </row>
    <row r="16" spans="1:26" x14ac:dyDescent="0.2">
      <c r="A16">
        <f t="shared" si="0"/>
        <v>0.49368525613736342</v>
      </c>
      <c r="B16">
        <f t="shared" si="1"/>
        <v>69.58</v>
      </c>
      <c r="C16">
        <f t="shared" si="7"/>
        <v>0.36217375759742587</v>
      </c>
      <c r="D16">
        <f t="shared" si="8"/>
        <v>40.520000000000003</v>
      </c>
      <c r="E16">
        <v>75.75</v>
      </c>
      <c r="F16">
        <v>1.62323199632469</v>
      </c>
      <c r="G16">
        <v>189</v>
      </c>
      <c r="H16">
        <v>202</v>
      </c>
      <c r="I16">
        <f t="shared" si="2"/>
        <v>0.56699999999999995</v>
      </c>
      <c r="J16">
        <f t="shared" si="3"/>
        <v>1.212</v>
      </c>
      <c r="K16">
        <v>137.58000000000001</v>
      </c>
      <c r="N16">
        <v>0.47198655305550402</v>
      </c>
      <c r="O16">
        <v>58.7038378076222</v>
      </c>
      <c r="P16">
        <v>76.946788865131197</v>
      </c>
      <c r="U16">
        <v>0.17113212169946901</v>
      </c>
      <c r="V16">
        <v>68.309711715350602</v>
      </c>
      <c r="W16">
        <v>78.430677133951605</v>
      </c>
    </row>
    <row r="17" spans="1:23" x14ac:dyDescent="0.2">
      <c r="A17">
        <f t="shared" si="0"/>
        <v>0.52490421455938696</v>
      </c>
      <c r="B17">
        <f t="shared" si="1"/>
        <v>73.98</v>
      </c>
      <c r="C17">
        <f t="shared" si="7"/>
        <v>0.40150160886664293</v>
      </c>
      <c r="D17">
        <f t="shared" si="8"/>
        <v>44.920000000000009</v>
      </c>
      <c r="E17">
        <v>80.150000000000006</v>
      </c>
      <c r="F17">
        <v>1.4934785899973999</v>
      </c>
      <c r="G17">
        <v>189</v>
      </c>
      <c r="H17">
        <v>195</v>
      </c>
      <c r="I17">
        <f t="shared" si="2"/>
        <v>0.56699999999999995</v>
      </c>
      <c r="J17">
        <f t="shared" si="3"/>
        <v>1.17</v>
      </c>
      <c r="K17">
        <v>135.52000000000001</v>
      </c>
      <c r="N17">
        <v>0.462972599907158</v>
      </c>
      <c r="O17">
        <v>59.110051065757197</v>
      </c>
      <c r="P17">
        <v>77.025677025986596</v>
      </c>
      <c r="U17">
        <v>0.16266832934792599</v>
      </c>
      <c r="V17">
        <v>68.597625297916395</v>
      </c>
      <c r="W17">
        <v>78.470466191146599</v>
      </c>
    </row>
    <row r="18" spans="1:23" x14ac:dyDescent="0.2">
      <c r="A18">
        <f t="shared" si="0"/>
        <v>0.56243791684404709</v>
      </c>
      <c r="B18">
        <f t="shared" si="1"/>
        <v>79.27</v>
      </c>
      <c r="C18">
        <f t="shared" si="7"/>
        <v>0.44878441186986057</v>
      </c>
      <c r="D18">
        <f t="shared" si="8"/>
        <v>50.21</v>
      </c>
      <c r="E18">
        <v>85.44</v>
      </c>
      <c r="F18">
        <v>1.3353924350140001</v>
      </c>
      <c r="G18">
        <v>189</v>
      </c>
      <c r="H18">
        <v>185</v>
      </c>
      <c r="I18">
        <f t="shared" si="2"/>
        <v>0.56699999999999995</v>
      </c>
      <c r="J18">
        <f t="shared" si="3"/>
        <v>1.1099999999999999</v>
      </c>
      <c r="K18">
        <v>133.46</v>
      </c>
      <c r="N18">
        <v>0.45365771241216302</v>
      </c>
      <c r="O18">
        <v>59.647359868249801</v>
      </c>
      <c r="P18">
        <v>77.096194910579499</v>
      </c>
      <c r="U18">
        <v>0.158101768505131</v>
      </c>
      <c r="V18">
        <v>69.063565819797006</v>
      </c>
      <c r="W18">
        <v>78.504341067148204</v>
      </c>
    </row>
    <row r="19" spans="1:23" x14ac:dyDescent="0.2">
      <c r="A19">
        <f t="shared" si="0"/>
        <v>0.59990066695047539</v>
      </c>
      <c r="B19">
        <f t="shared" si="1"/>
        <v>84.55</v>
      </c>
      <c r="C19">
        <f t="shared" si="7"/>
        <v>0.49597783339292101</v>
      </c>
      <c r="D19">
        <f t="shared" si="8"/>
        <v>55.49</v>
      </c>
      <c r="E19">
        <v>90.72</v>
      </c>
      <c r="F19">
        <v>1.1772217963209499</v>
      </c>
      <c r="G19">
        <v>190</v>
      </c>
      <c r="H19">
        <v>175</v>
      </c>
      <c r="I19">
        <f t="shared" si="2"/>
        <v>0.56999999999999995</v>
      </c>
      <c r="J19">
        <f t="shared" si="3"/>
        <v>1.05</v>
      </c>
      <c r="K19">
        <v>129.80000000000001</v>
      </c>
      <c r="N19">
        <v>0.43700459259907998</v>
      </c>
      <c r="O19">
        <v>60.5919080351239</v>
      </c>
      <c r="P19">
        <v>77.235223186589707</v>
      </c>
      <c r="U19">
        <v>0.140918585931256</v>
      </c>
      <c r="V19">
        <v>69.522090012118397</v>
      </c>
      <c r="W19">
        <v>78.576807117981801</v>
      </c>
    </row>
    <row r="20" spans="1:23" x14ac:dyDescent="0.2">
      <c r="A20">
        <f t="shared" si="0"/>
        <v>0.63119057755073082</v>
      </c>
      <c r="B20">
        <f t="shared" si="1"/>
        <v>88.96</v>
      </c>
      <c r="C20">
        <f t="shared" si="7"/>
        <v>0.53539506614229537</v>
      </c>
      <c r="D20">
        <f t="shared" si="8"/>
        <v>59.9</v>
      </c>
      <c r="E20">
        <v>95.13</v>
      </c>
      <c r="F20">
        <v>1.05075409378546</v>
      </c>
      <c r="G20">
        <v>189</v>
      </c>
      <c r="H20">
        <v>166</v>
      </c>
      <c r="I20">
        <f t="shared" si="2"/>
        <v>0.56699999999999995</v>
      </c>
      <c r="J20">
        <f t="shared" si="3"/>
        <v>0.99600000000000011</v>
      </c>
      <c r="K20">
        <v>128.05000000000001</v>
      </c>
      <c r="N20">
        <v>0.42446157822317099</v>
      </c>
      <c r="O20">
        <v>60.876960714108797</v>
      </c>
      <c r="P20">
        <v>77.308477897085098</v>
      </c>
      <c r="U20">
        <v>0.131080359860371</v>
      </c>
      <c r="V20">
        <v>69.880000025398502</v>
      </c>
      <c r="W20">
        <v>78.611594342709296</v>
      </c>
    </row>
    <row r="21" spans="1:23" x14ac:dyDescent="0.2">
      <c r="A21">
        <f t="shared" si="0"/>
        <v>0.66865332765715901</v>
      </c>
      <c r="B21">
        <f t="shared" si="1"/>
        <v>94.24</v>
      </c>
      <c r="C21">
        <f t="shared" si="7"/>
        <v>0.58258848766535587</v>
      </c>
      <c r="D21">
        <f t="shared" si="8"/>
        <v>65.180000000000007</v>
      </c>
      <c r="E21">
        <v>100.41</v>
      </c>
      <c r="F21">
        <v>0.90001903941677897</v>
      </c>
      <c r="G21">
        <v>188</v>
      </c>
      <c r="H21">
        <v>154</v>
      </c>
      <c r="I21">
        <f t="shared" si="2"/>
        <v>0.56400000000000006</v>
      </c>
      <c r="J21">
        <f t="shared" si="3"/>
        <v>0.92400000000000004</v>
      </c>
      <c r="K21">
        <v>123.07</v>
      </c>
      <c r="N21">
        <v>0.40418934508388199</v>
      </c>
      <c r="O21">
        <v>61.699525077401603</v>
      </c>
      <c r="P21">
        <v>77.436231354904507</v>
      </c>
      <c r="U21">
        <v>0.112625350122039</v>
      </c>
      <c r="V21">
        <v>70.406697880248203</v>
      </c>
      <c r="W21">
        <v>78.676159203494507</v>
      </c>
    </row>
    <row r="22" spans="1:23" x14ac:dyDescent="0.2">
      <c r="A22">
        <f t="shared" si="0"/>
        <v>0.71243082162622395</v>
      </c>
      <c r="B22">
        <f t="shared" si="1"/>
        <v>100.41</v>
      </c>
      <c r="C22">
        <f t="shared" si="7"/>
        <v>0.63773686092241688</v>
      </c>
      <c r="D22">
        <f t="shared" si="8"/>
        <v>71.349999999999994</v>
      </c>
      <c r="E22">
        <v>106.58</v>
      </c>
      <c r="F22">
        <v>0.73646468480920702</v>
      </c>
      <c r="G22">
        <v>186</v>
      </c>
      <c r="H22">
        <v>139</v>
      </c>
      <c r="I22">
        <f t="shared" si="2"/>
        <v>0.55800000000000005</v>
      </c>
      <c r="J22">
        <f t="shared" si="3"/>
        <v>0.83399999999999996</v>
      </c>
      <c r="K22">
        <v>119.74</v>
      </c>
      <c r="N22">
        <v>0.3744200683135</v>
      </c>
      <c r="O22">
        <v>62.747998516858999</v>
      </c>
      <c r="P22">
        <v>77.597215290167</v>
      </c>
      <c r="U22">
        <v>8.4909486744438697E-2</v>
      </c>
      <c r="V22">
        <v>71.075372019200799</v>
      </c>
      <c r="W22">
        <v>78.757392316761994</v>
      </c>
    </row>
    <row r="23" spans="1:23" x14ac:dyDescent="0.2">
      <c r="A23">
        <f t="shared" si="0"/>
        <v>0.74364978004824756</v>
      </c>
      <c r="B23">
        <f t="shared" si="1"/>
        <v>104.81</v>
      </c>
      <c r="C23">
        <f t="shared" si="7"/>
        <v>0.67706471219163389</v>
      </c>
      <c r="D23">
        <f t="shared" si="8"/>
        <v>75.75</v>
      </c>
      <c r="E23">
        <v>110.98</v>
      </c>
      <c r="F23">
        <v>0.60858230425224102</v>
      </c>
      <c r="G23">
        <v>181</v>
      </c>
      <c r="H23">
        <v>128</v>
      </c>
      <c r="I23">
        <f t="shared" si="2"/>
        <v>0.54300000000000004</v>
      </c>
      <c r="J23">
        <f t="shared" si="3"/>
        <v>0.76800000000000002</v>
      </c>
      <c r="K23">
        <v>114.42</v>
      </c>
      <c r="N23">
        <v>0.37765231356539603</v>
      </c>
      <c r="O23">
        <v>63.228445715876497</v>
      </c>
      <c r="P23">
        <v>77.498820176335897</v>
      </c>
      <c r="U23">
        <v>9.3429705321946804E-2</v>
      </c>
      <c r="V23">
        <v>71.287067112398205</v>
      </c>
      <c r="W23">
        <v>78.707166071379106</v>
      </c>
    </row>
    <row r="24" spans="1:23" x14ac:dyDescent="0.2">
      <c r="A24">
        <f t="shared" si="0"/>
        <v>0.77493969064850288</v>
      </c>
      <c r="B24">
        <f t="shared" si="1"/>
        <v>109.22</v>
      </c>
      <c r="C24">
        <f t="shared" si="7"/>
        <v>0.71648194494100825</v>
      </c>
      <c r="D24">
        <f t="shared" si="8"/>
        <v>80.16</v>
      </c>
      <c r="E24">
        <v>115.39</v>
      </c>
      <c r="F24">
        <v>0.50871441644920501</v>
      </c>
      <c r="G24">
        <v>172</v>
      </c>
      <c r="H24">
        <v>121</v>
      </c>
      <c r="I24">
        <f t="shared" si="2"/>
        <v>0.51600000000000001</v>
      </c>
      <c r="J24">
        <f t="shared" si="3"/>
        <v>0.72600000000000009</v>
      </c>
      <c r="K24">
        <v>115.44</v>
      </c>
      <c r="N24">
        <v>0.37878093036726002</v>
      </c>
      <c r="O24">
        <v>63.169091265385397</v>
      </c>
      <c r="P24">
        <v>77.373346320958007</v>
      </c>
      <c r="U24">
        <v>9.44012367078777E-2</v>
      </c>
      <c r="V24">
        <v>71.256590770482106</v>
      </c>
      <c r="W24">
        <v>78.642309935945406</v>
      </c>
    </row>
    <row r="25" spans="1:23" x14ac:dyDescent="0.2">
      <c r="A25">
        <f t="shared" si="0"/>
        <v>0.81240244075493118</v>
      </c>
      <c r="B25">
        <f t="shared" si="1"/>
        <v>114.5</v>
      </c>
      <c r="C25">
        <f t="shared" si="7"/>
        <v>0.76367536646406864</v>
      </c>
      <c r="D25">
        <f t="shared" si="8"/>
        <v>85.44</v>
      </c>
      <c r="E25">
        <v>120.67</v>
      </c>
      <c r="F25">
        <v>0.37821796062748397</v>
      </c>
      <c r="G25">
        <v>159</v>
      </c>
      <c r="H25">
        <v>107</v>
      </c>
      <c r="I25">
        <f t="shared" si="2"/>
        <v>0.47699999999999998</v>
      </c>
      <c r="J25">
        <f t="shared" si="3"/>
        <v>0.6419999999999999</v>
      </c>
      <c r="K25">
        <v>114.8</v>
      </c>
      <c r="N25">
        <v>0.39061104451378897</v>
      </c>
      <c r="O25">
        <v>63.3631357226324</v>
      </c>
      <c r="P25">
        <v>77.132420445255207</v>
      </c>
      <c r="U25">
        <v>0.11903287630361301</v>
      </c>
      <c r="V25">
        <v>71.478228602032203</v>
      </c>
      <c r="W25">
        <v>78.515249531941294</v>
      </c>
    </row>
    <row r="26" spans="1:23" x14ac:dyDescent="0.2">
      <c r="A26">
        <f t="shared" si="0"/>
        <v>0.84369235135518661</v>
      </c>
      <c r="B26">
        <f t="shared" si="1"/>
        <v>118.91</v>
      </c>
      <c r="C26">
        <f t="shared" si="7"/>
        <v>0.803092599213443</v>
      </c>
      <c r="D26">
        <f t="shared" si="8"/>
        <v>89.85</v>
      </c>
      <c r="E26">
        <v>125.08</v>
      </c>
      <c r="F26">
        <v>0.29170528478775298</v>
      </c>
      <c r="G26">
        <v>144</v>
      </c>
      <c r="H26">
        <v>99</v>
      </c>
      <c r="I26">
        <f t="shared" si="2"/>
        <v>0.432</v>
      </c>
      <c r="J26">
        <f t="shared" si="3"/>
        <v>0.59399999999999997</v>
      </c>
      <c r="K26">
        <v>114.74</v>
      </c>
      <c r="N26">
        <v>0.41464896483859098</v>
      </c>
      <c r="O26">
        <v>62.811116542930499</v>
      </c>
      <c r="P26">
        <v>76.718742976753504</v>
      </c>
      <c r="U26">
        <v>0.144966002466101</v>
      </c>
      <c r="V26">
        <v>71.121139249453293</v>
      </c>
      <c r="W26">
        <v>78.302786698680706</v>
      </c>
    </row>
    <row r="27" spans="1:23" x14ac:dyDescent="0.2">
      <c r="A27">
        <f t="shared" si="0"/>
        <v>0.88115510146161502</v>
      </c>
      <c r="B27">
        <f t="shared" si="1"/>
        <v>124.19000000000001</v>
      </c>
      <c r="C27">
        <f t="shared" si="7"/>
        <v>0.85028602073650361</v>
      </c>
      <c r="D27">
        <f t="shared" si="8"/>
        <v>95.130000000000024</v>
      </c>
      <c r="E27">
        <v>130.36000000000001</v>
      </c>
      <c r="F27">
        <v>0.19170914460622701</v>
      </c>
      <c r="G27">
        <v>125</v>
      </c>
      <c r="H27">
        <v>86</v>
      </c>
      <c r="I27">
        <f t="shared" si="2"/>
        <v>0.375</v>
      </c>
      <c r="J27">
        <f t="shared" si="3"/>
        <v>0.51600000000000001</v>
      </c>
      <c r="K27">
        <v>116.61</v>
      </c>
      <c r="N27">
        <v>0.45697005676610303</v>
      </c>
      <c r="O27">
        <v>62.5864275444656</v>
      </c>
      <c r="P27">
        <v>75.9893128661259</v>
      </c>
      <c r="U27">
        <v>0.20006370866225701</v>
      </c>
      <c r="V27">
        <v>70.894171416154407</v>
      </c>
      <c r="W27">
        <v>77.928443359471899</v>
      </c>
    </row>
    <row r="28" spans="1:23" s="1" customFormat="1" x14ac:dyDescent="0.2">
      <c r="A28">
        <f t="shared" si="0"/>
        <v>0.91868880374627515</v>
      </c>
      <c r="B28">
        <f t="shared" si="1"/>
        <v>129.48000000000002</v>
      </c>
      <c r="C28">
        <f t="shared" si="7"/>
        <v>0.89756882373972136</v>
      </c>
      <c r="D28">
        <f t="shared" si="8"/>
        <v>100.42000000000002</v>
      </c>
      <c r="E28" s="1">
        <v>135.65</v>
      </c>
      <c r="F28" s="1">
        <v>0.113436514438485</v>
      </c>
      <c r="G28" s="1">
        <v>109</v>
      </c>
      <c r="H28" s="1">
        <v>71</v>
      </c>
      <c r="I28" s="1">
        <f t="shared" si="2"/>
        <v>0.32700000000000001</v>
      </c>
      <c r="J28" s="1">
        <f t="shared" si="3"/>
        <v>0.42599999999999999</v>
      </c>
      <c r="K28" s="1">
        <v>116.35</v>
      </c>
      <c r="L28"/>
      <c r="N28" s="1">
        <v>0.48910267694482901</v>
      </c>
      <c r="O28" s="1">
        <v>62.513540897262402</v>
      </c>
      <c r="P28" s="1">
        <v>75.225941509120801</v>
      </c>
      <c r="U28" s="1">
        <v>0.248599574894907</v>
      </c>
      <c r="V28" s="1">
        <v>70.909647090912998</v>
      </c>
      <c r="W28" s="1">
        <v>77.532472144539597</v>
      </c>
    </row>
    <row r="29" spans="1:23" x14ac:dyDescent="0.2">
      <c r="A29">
        <f t="shared" si="0"/>
        <v>0.95615155385270345</v>
      </c>
      <c r="B29">
        <f t="shared" si="1"/>
        <v>134.76000000000002</v>
      </c>
      <c r="C29">
        <f t="shared" si="7"/>
        <v>0.94476224526278174</v>
      </c>
      <c r="D29">
        <f t="shared" si="8"/>
        <v>105.70000000000002</v>
      </c>
      <c r="E29">
        <v>140.93</v>
      </c>
      <c r="F29">
        <v>4.9713404097236E-2</v>
      </c>
      <c r="G29">
        <v>87</v>
      </c>
      <c r="H29">
        <v>52</v>
      </c>
      <c r="I29">
        <f t="shared" si="2"/>
        <v>0.26100000000000001</v>
      </c>
      <c r="J29">
        <f t="shared" si="3"/>
        <v>0.312</v>
      </c>
      <c r="K29">
        <v>108.48</v>
      </c>
      <c r="N29">
        <v>0.57008054623265803</v>
      </c>
      <c r="O29">
        <v>61.942369918177</v>
      </c>
      <c r="P29">
        <v>73.283229419716207</v>
      </c>
      <c r="U29">
        <v>0.360263570221866</v>
      </c>
      <c r="V29">
        <v>70.551130401145798</v>
      </c>
      <c r="W29">
        <v>76.530867819634196</v>
      </c>
    </row>
    <row r="30" spans="1:23" x14ac:dyDescent="0.2">
      <c r="A30">
        <f t="shared" si="0"/>
        <v>1.0000000000000002</v>
      </c>
      <c r="B30">
        <f t="shared" si="1"/>
        <v>140.94000000000003</v>
      </c>
      <c r="C30">
        <f t="shared" si="7"/>
        <v>1.0000000000000002</v>
      </c>
      <c r="D30">
        <f t="shared" si="8"/>
        <v>111.88000000000002</v>
      </c>
      <c r="E30">
        <v>147.11000000000001</v>
      </c>
      <c r="F30">
        <v>4.3775454689944796E-3</v>
      </c>
      <c r="G30">
        <v>45</v>
      </c>
      <c r="H30">
        <v>19</v>
      </c>
      <c r="I30">
        <f t="shared" si="2"/>
        <v>0.13500000000000001</v>
      </c>
      <c r="J30">
        <f t="shared" si="3"/>
        <v>0.11399999999999999</v>
      </c>
      <c r="K30">
        <v>97.93</v>
      </c>
      <c r="N30">
        <v>0.75239697323488197</v>
      </c>
      <c r="O30">
        <v>45.034316707466701</v>
      </c>
      <c r="P30">
        <v>58.791384599696499</v>
      </c>
      <c r="U30">
        <v>0.59026460991451002</v>
      </c>
      <c r="V30">
        <v>61.7399787445095</v>
      </c>
      <c r="W30">
        <v>69.050389249700203</v>
      </c>
    </row>
    <row r="31" spans="1:23" x14ac:dyDescent="0.2">
      <c r="G31">
        <v>20</v>
      </c>
      <c r="I31">
        <f t="shared" si="2"/>
        <v>6.0000000000000005E-2</v>
      </c>
      <c r="K31">
        <v>60</v>
      </c>
    </row>
    <row r="34" spans="3:14" x14ac:dyDescent="0.2">
      <c r="C34">
        <v>150.86000000000001</v>
      </c>
    </row>
    <row r="35" spans="3:14" x14ac:dyDescent="0.2">
      <c r="C35">
        <v>149.96</v>
      </c>
    </row>
    <row r="36" spans="3:14" x14ac:dyDescent="0.2">
      <c r="C36">
        <v>147.36000000000001</v>
      </c>
    </row>
    <row r="37" spans="3:14" x14ac:dyDescent="0.2">
      <c r="C37">
        <v>146.36000000000001</v>
      </c>
    </row>
    <row r="38" spans="3:14" x14ac:dyDescent="0.2">
      <c r="C38">
        <v>145.56</v>
      </c>
    </row>
    <row r="39" spans="3:14" x14ac:dyDescent="0.2">
      <c r="C39">
        <v>143.15</v>
      </c>
    </row>
    <row r="40" spans="3:14" x14ac:dyDescent="0.2">
      <c r="C40">
        <v>141.54</v>
      </c>
    </row>
    <row r="41" spans="3:14" x14ac:dyDescent="0.2">
      <c r="C41">
        <v>139.44</v>
      </c>
    </row>
    <row r="42" spans="3:14" x14ac:dyDescent="0.2">
      <c r="C42">
        <v>137.58000000000001</v>
      </c>
    </row>
    <row r="43" spans="3:14" x14ac:dyDescent="0.2">
      <c r="C43">
        <v>135.52000000000001</v>
      </c>
    </row>
    <row r="44" spans="3:14" x14ac:dyDescent="0.2">
      <c r="C44">
        <v>133.46</v>
      </c>
    </row>
    <row r="45" spans="3:14" x14ac:dyDescent="0.2">
      <c r="C45">
        <v>129.80000000000001</v>
      </c>
      <c r="M45">
        <v>54.115938745642602</v>
      </c>
      <c r="N45">
        <v>76.560800073974306</v>
      </c>
    </row>
    <row r="46" spans="3:14" x14ac:dyDescent="0.2">
      <c r="C46">
        <v>128.05000000000001</v>
      </c>
      <c r="M46">
        <v>54.616643185893203</v>
      </c>
      <c r="N46">
        <v>76.548190475551195</v>
      </c>
    </row>
    <row r="47" spans="3:14" x14ac:dyDescent="0.2">
      <c r="C47">
        <v>123.07</v>
      </c>
      <c r="M47">
        <v>54.8448483222177</v>
      </c>
      <c r="N47">
        <v>76.485271897163997</v>
      </c>
    </row>
    <row r="48" spans="3:14" x14ac:dyDescent="0.2">
      <c r="C48">
        <v>119.74</v>
      </c>
      <c r="M48">
        <v>54.897712225522802</v>
      </c>
      <c r="N48">
        <v>76.481784704122802</v>
      </c>
    </row>
    <row r="49" spans="2:37" x14ac:dyDescent="0.2">
      <c r="C49">
        <v>114.42</v>
      </c>
      <c r="M49">
        <v>55.043139483838701</v>
      </c>
      <c r="N49">
        <v>76.485279647544999</v>
      </c>
    </row>
    <row r="50" spans="2:37" x14ac:dyDescent="0.2">
      <c r="C50">
        <v>115.44</v>
      </c>
      <c r="M50">
        <v>55.429280220491798</v>
      </c>
      <c r="N50">
        <v>76.533726660041594</v>
      </c>
    </row>
    <row r="51" spans="2:37" x14ac:dyDescent="0.2">
      <c r="C51">
        <v>114.8</v>
      </c>
      <c r="M51">
        <v>55.474557609004002</v>
      </c>
      <c r="N51">
        <v>76.513372472930598</v>
      </c>
    </row>
    <row r="52" spans="2:37" x14ac:dyDescent="0.2">
      <c r="C52">
        <v>114.74</v>
      </c>
    </row>
    <row r="53" spans="2:37" x14ac:dyDescent="0.2">
      <c r="C53">
        <v>116.61</v>
      </c>
    </row>
    <row r="54" spans="2:37" x14ac:dyDescent="0.2">
      <c r="C54">
        <v>108.48</v>
      </c>
    </row>
    <row r="55" spans="2:37" x14ac:dyDescent="0.2">
      <c r="C55">
        <v>97.93</v>
      </c>
    </row>
    <row r="56" spans="2:37" x14ac:dyDescent="0.2">
      <c r="B56">
        <v>2.0902440230211799E-2</v>
      </c>
      <c r="C56">
        <v>60</v>
      </c>
      <c r="D56">
        <v>2.0902440230211799E-2</v>
      </c>
      <c r="E56" s="1">
        <v>0.81445431134643098</v>
      </c>
      <c r="F56" s="1">
        <v>33.541569684256501</v>
      </c>
      <c r="G56" s="1">
        <v>76.949554670650599</v>
      </c>
      <c r="I56">
        <v>-0.122613874766861</v>
      </c>
      <c r="J56">
        <v>-9.4933117670825198E-2</v>
      </c>
      <c r="K56">
        <v>-5.7603062043045397E-2</v>
      </c>
      <c r="M56">
        <v>-2.3240070078296399E-2</v>
      </c>
      <c r="N56">
        <v>-1.12050145740363E-2</v>
      </c>
      <c r="O56">
        <v>3.0491114650198501E-3</v>
      </c>
      <c r="P56">
        <v>1.27959444286964E-2</v>
      </c>
      <c r="Q56">
        <v>2.2015033494924102E-2</v>
      </c>
      <c r="R56">
        <v>2.5979886297530699E-2</v>
      </c>
      <c r="S56">
        <v>3.0333802849368399E-2</v>
      </c>
      <c r="T56">
        <v>3.8584613523408397E-2</v>
      </c>
      <c r="U56">
        <v>3.7609569083284299E-2</v>
      </c>
      <c r="V56">
        <v>2.88337671799225E-2</v>
      </c>
      <c r="W56">
        <v>2.7183985892608099E-2</v>
      </c>
      <c r="X56">
        <v>2.0902440230211799E-2</v>
      </c>
      <c r="Y56">
        <v>1.90317639873137E-2</v>
      </c>
      <c r="Z56">
        <v>4.3820835160719397E-3</v>
      </c>
      <c r="AA56">
        <v>-2.3389205274477699E-3</v>
      </c>
      <c r="AB56">
        <v>-1.6669199764172599E-2</v>
      </c>
      <c r="AC56">
        <v>-3.90386251045498E-2</v>
      </c>
      <c r="AD56">
        <v>-2.0579435549683799E-2</v>
      </c>
      <c r="AE56">
        <v>-1.47156231242627E-2</v>
      </c>
      <c r="AF56">
        <v>2.49460905878E-2</v>
      </c>
      <c r="AG56">
        <v>6.8158634382038605E-2</v>
      </c>
      <c r="AH56">
        <v>0.14837508680101399</v>
      </c>
      <c r="AI56">
        <v>0.22583117543658601</v>
      </c>
      <c r="AJ56">
        <v>0.39157513156579499</v>
      </c>
      <c r="AK56">
        <v>0.85179956571891302</v>
      </c>
    </row>
    <row r="57" spans="2:37" x14ac:dyDescent="0.2">
      <c r="B57">
        <v>0.71985198583131804</v>
      </c>
      <c r="D57">
        <v>0.71985198583131804</v>
      </c>
      <c r="E57" s="1">
        <v>0.79255560864664298</v>
      </c>
      <c r="F57" s="1">
        <v>36.381280377384698</v>
      </c>
      <c r="G57" s="1">
        <v>76.908538348284395</v>
      </c>
      <c r="I57">
        <v>0.83815642919859801</v>
      </c>
      <c r="J57">
        <v>0.83231536843368303</v>
      </c>
      <c r="K57">
        <v>0.82788481840633599</v>
      </c>
      <c r="M57">
        <v>0.81897208897967699</v>
      </c>
      <c r="N57">
        <v>0.81176748384850705</v>
      </c>
      <c r="O57">
        <v>0.808193818193224</v>
      </c>
      <c r="P57">
        <v>0.80179506928209998</v>
      </c>
      <c r="Q57">
        <v>0.795118153012078</v>
      </c>
      <c r="R57">
        <v>0.78783946278813599</v>
      </c>
      <c r="S57">
        <v>0.778912623059136</v>
      </c>
      <c r="T57">
        <v>0.76992206886836601</v>
      </c>
      <c r="U57">
        <v>0.76107579446856199</v>
      </c>
      <c r="V57">
        <v>0.74468381277130102</v>
      </c>
      <c r="W57">
        <v>0.73286030160778204</v>
      </c>
      <c r="X57">
        <v>0.71985198583131804</v>
      </c>
      <c r="Y57">
        <v>0.70275303962434199</v>
      </c>
      <c r="Z57">
        <v>0.67886020871106001</v>
      </c>
      <c r="AA57">
        <v>0.66026677342299001</v>
      </c>
      <c r="AB57">
        <v>0.62997087415876296</v>
      </c>
      <c r="AC57">
        <v>0.58672734371674296</v>
      </c>
      <c r="AD57">
        <v>0.57581946634096304</v>
      </c>
      <c r="AE57">
        <v>0.57369566459824595</v>
      </c>
      <c r="AF57">
        <v>0.56684570984668403</v>
      </c>
      <c r="AG57">
        <v>0.58312526273323195</v>
      </c>
      <c r="AH57">
        <v>0.60173143050212097</v>
      </c>
      <c r="AI57">
        <v>0.60598679202717698</v>
      </c>
      <c r="AJ57">
        <v>0.63896940479564301</v>
      </c>
      <c r="AK57">
        <v>0.85140101571858795</v>
      </c>
    </row>
    <row r="58" spans="2:37" x14ac:dyDescent="0.2">
      <c r="B58">
        <v>0.18325959962355301</v>
      </c>
      <c r="D58">
        <v>0.18325959962355301</v>
      </c>
      <c r="E58" s="1">
        <v>0.77122816413601003</v>
      </c>
      <c r="F58" s="1">
        <v>38.986584829833298</v>
      </c>
      <c r="G58" s="1">
        <v>76.819081853820094</v>
      </c>
      <c r="I58">
        <v>-9.8710269562281697E-2</v>
      </c>
      <c r="J58">
        <v>-6.0401080555597897E-2</v>
      </c>
      <c r="K58">
        <v>-1.57279010116818E-2</v>
      </c>
      <c r="M58">
        <v>3.2696182256245397E-2</v>
      </c>
      <c r="N58">
        <v>5.5431069069995301E-2</v>
      </c>
      <c r="O58">
        <v>7.4482747608509994E-2</v>
      </c>
      <c r="P58">
        <v>9.2798543035718606E-2</v>
      </c>
      <c r="Q58">
        <v>0.1104368872379</v>
      </c>
      <c r="R58">
        <v>0.123253661307997</v>
      </c>
      <c r="S58">
        <v>0.137776584435717</v>
      </c>
      <c r="T58">
        <v>0.155312531566978</v>
      </c>
      <c r="U58">
        <v>0.163354839465464</v>
      </c>
      <c r="V58">
        <v>0.17041759442228499</v>
      </c>
      <c r="W58">
        <v>0.178878414369252</v>
      </c>
      <c r="X58">
        <v>0.18325959962355301</v>
      </c>
      <c r="Y58">
        <v>0.193541726961866</v>
      </c>
      <c r="Z58">
        <v>0.195199116608895</v>
      </c>
      <c r="AA58">
        <v>0.199211211241444</v>
      </c>
      <c r="AB58">
        <v>0.200547196665465</v>
      </c>
      <c r="AC58">
        <v>0.19680193695103501</v>
      </c>
      <c r="AD58">
        <v>0.21441592819425301</v>
      </c>
      <c r="AE58">
        <v>0.21958960320375301</v>
      </c>
      <c r="AF58">
        <v>0.25200946478695302</v>
      </c>
      <c r="AG58">
        <v>0.28269439674564301</v>
      </c>
      <c r="AH58">
        <v>0.341630779235787</v>
      </c>
      <c r="AI58">
        <v>0.39979581000381198</v>
      </c>
      <c r="AJ58">
        <v>0.51872663383184503</v>
      </c>
      <c r="AK58">
        <v>0.85148936725675595</v>
      </c>
    </row>
    <row r="59" spans="2:37" x14ac:dyDescent="0.2">
      <c r="B59">
        <v>0.63734337813862996</v>
      </c>
      <c r="D59">
        <v>0.63734337813862996</v>
      </c>
      <c r="E59" s="1">
        <v>0.75227345801394596</v>
      </c>
      <c r="F59" s="1">
        <v>40.885223602554497</v>
      </c>
      <c r="G59" s="1">
        <v>76.792297515233699</v>
      </c>
      <c r="I59">
        <v>0.83051257965693803</v>
      </c>
      <c r="J59">
        <v>0.82072989936781504</v>
      </c>
      <c r="K59">
        <v>0.81315157345573696</v>
      </c>
      <c r="M59">
        <v>0.79789143214325797</v>
      </c>
      <c r="N59">
        <v>0.78556408066648298</v>
      </c>
      <c r="O59">
        <v>0.77938258679258898</v>
      </c>
      <c r="P59">
        <v>0.768438099926953</v>
      </c>
      <c r="Q59">
        <v>0.75706993846944104</v>
      </c>
      <c r="R59">
        <v>0.74480437804891197</v>
      </c>
      <c r="S59">
        <v>0.72992016376697799</v>
      </c>
      <c r="T59">
        <v>0.71513761257888497</v>
      </c>
      <c r="U59">
        <v>0.70085137129554598</v>
      </c>
      <c r="V59">
        <v>0.67496167712243205</v>
      </c>
      <c r="W59">
        <v>0.65683444507876998</v>
      </c>
      <c r="X59">
        <v>0.63734337813862996</v>
      </c>
      <c r="Y59">
        <v>0.61269002668094097</v>
      </c>
      <c r="Z59">
        <v>0.57935803316352796</v>
      </c>
      <c r="AA59">
        <v>0.55472522905426802</v>
      </c>
      <c r="AB59">
        <v>0.51634820796457304</v>
      </c>
      <c r="AC59">
        <v>0.46500091021177398</v>
      </c>
      <c r="AD59">
        <v>0.45547382551019999</v>
      </c>
      <c r="AE59">
        <v>0.45398994243017099</v>
      </c>
      <c r="AF59">
        <v>0.45231752128289798</v>
      </c>
      <c r="AG59">
        <v>0.47448258296096502</v>
      </c>
      <c r="AH59">
        <v>0.504247913794167</v>
      </c>
      <c r="AI59">
        <v>0.52067636695900499</v>
      </c>
      <c r="AJ59">
        <v>0.58081897375074298</v>
      </c>
      <c r="AK59">
        <v>0.85146978542748697</v>
      </c>
    </row>
    <row r="60" spans="2:37" x14ac:dyDescent="0.2">
      <c r="B60">
        <v>0.27449288104879299</v>
      </c>
      <c r="D60">
        <v>0.27449288104879299</v>
      </c>
      <c r="E60" s="1">
        <v>0.71544793754800995</v>
      </c>
      <c r="F60" s="1">
        <v>44.038796073467601</v>
      </c>
      <c r="G60" s="1">
        <v>76.7570809910805</v>
      </c>
      <c r="I60">
        <v>-8.34984514413801E-2</v>
      </c>
      <c r="J60">
        <v>-3.8251516490376503E-2</v>
      </c>
      <c r="K60">
        <v>1.1429702755293199E-2</v>
      </c>
      <c r="M60">
        <v>6.9289322886503094E-2</v>
      </c>
      <c r="N60">
        <v>9.9043429093080296E-2</v>
      </c>
      <c r="O60">
        <v>0.121288982087568</v>
      </c>
      <c r="P60">
        <v>0.145062248467732</v>
      </c>
      <c r="Q60">
        <v>0.167897106949328</v>
      </c>
      <c r="R60">
        <v>0.18592672022259499</v>
      </c>
      <c r="S60">
        <v>0.20611617363468299</v>
      </c>
      <c r="T60">
        <v>0.22842006546114699</v>
      </c>
      <c r="U60">
        <v>0.24077849622911099</v>
      </c>
      <c r="V60">
        <v>0.25469078303391202</v>
      </c>
      <c r="W60">
        <v>0.26675008668516997</v>
      </c>
      <c r="X60">
        <v>0.27449288104879299</v>
      </c>
      <c r="Y60">
        <v>0.28738955552609002</v>
      </c>
      <c r="Z60">
        <v>0.29190909345767302</v>
      </c>
      <c r="AA60">
        <v>0.29641977251177598</v>
      </c>
      <c r="AB60">
        <v>0.29719822937547102</v>
      </c>
      <c r="AC60">
        <v>0.29030016354836002</v>
      </c>
      <c r="AD60">
        <v>0.30284542072580201</v>
      </c>
      <c r="AE60">
        <v>0.30661602680989503</v>
      </c>
      <c r="AF60">
        <v>0.33085825633603999</v>
      </c>
      <c r="AG60">
        <v>0.357773179084515</v>
      </c>
      <c r="AH60">
        <v>0.407082669413035</v>
      </c>
      <c r="AI60">
        <v>0.452552263582915</v>
      </c>
      <c r="AJ60">
        <v>0.54964871545187099</v>
      </c>
      <c r="AK60">
        <v>0.85147412565838998</v>
      </c>
    </row>
    <row r="61" spans="2:37" x14ac:dyDescent="0.2">
      <c r="B61">
        <v>0.58125817725324702</v>
      </c>
      <c r="D61">
        <v>0.58125817725324702</v>
      </c>
      <c r="E61" s="1">
        <v>0.646218883969785</v>
      </c>
      <c r="F61" s="1">
        <v>48.679161986487699</v>
      </c>
      <c r="G61" s="1">
        <v>76.747903144839</v>
      </c>
      <c r="I61">
        <v>0.82544758270684504</v>
      </c>
      <c r="J61">
        <v>0.81283071328816503</v>
      </c>
      <c r="K61">
        <v>0.80283459137828805</v>
      </c>
      <c r="M61">
        <v>0.78259557584180295</v>
      </c>
      <c r="N61">
        <v>0.76619943904784205</v>
      </c>
      <c r="O61">
        <v>0.757894423459056</v>
      </c>
      <c r="P61">
        <v>0.74332768763951196</v>
      </c>
      <c r="Q61">
        <v>0.72827170357169502</v>
      </c>
      <c r="R61">
        <v>0.71219969743093503</v>
      </c>
      <c r="S61">
        <v>0.692939254071399</v>
      </c>
      <c r="T61">
        <v>0.67414567665090097</v>
      </c>
      <c r="U61">
        <v>0.65633230481632898</v>
      </c>
      <c r="V61">
        <v>0.62485249819595101</v>
      </c>
      <c r="W61">
        <v>0.60357832299434599</v>
      </c>
      <c r="X61">
        <v>0.58125817725324702</v>
      </c>
      <c r="Y61">
        <v>0.55423525597910805</v>
      </c>
      <c r="Z61">
        <v>0.51876593074533595</v>
      </c>
      <c r="AA61">
        <v>0.49389450093333698</v>
      </c>
      <c r="AB61">
        <v>0.45652258159472198</v>
      </c>
      <c r="AC61">
        <v>0.40874699562259298</v>
      </c>
      <c r="AD61">
        <v>0.403112807037246</v>
      </c>
      <c r="AE61">
        <v>0.40268136154985301</v>
      </c>
      <c r="AF61">
        <v>0.40691159064668098</v>
      </c>
      <c r="AG61">
        <v>0.43111213688012501</v>
      </c>
      <c r="AH61">
        <v>0.46688518436492299</v>
      </c>
      <c r="AI61">
        <v>0.49187474299646899</v>
      </c>
      <c r="AJ61">
        <v>0.56553070506820702</v>
      </c>
      <c r="AK61">
        <v>0.85147316367431702</v>
      </c>
    </row>
    <row r="62" spans="2:37" x14ac:dyDescent="0.2">
      <c r="B62">
        <v>0.331625530363518</v>
      </c>
      <c r="D62">
        <v>0.331625530363518</v>
      </c>
      <c r="E62" s="1">
        <v>0.59046615525198698</v>
      </c>
      <c r="F62" s="1">
        <v>51.839120542130502</v>
      </c>
      <c r="G62" s="1">
        <v>76.687609485756994</v>
      </c>
      <c r="I62">
        <v>-7.3511279102584495E-2</v>
      </c>
      <c r="J62">
        <v>-2.33620039277775E-2</v>
      </c>
      <c r="K62">
        <v>3.0099235766025099E-2</v>
      </c>
      <c r="M62">
        <v>9.5139580317720907E-2</v>
      </c>
      <c r="N62">
        <v>0.130222302106729</v>
      </c>
      <c r="O62">
        <v>0.154943027489129</v>
      </c>
      <c r="P62">
        <v>0.18278168968156699</v>
      </c>
      <c r="Q62">
        <v>0.20936406894294199</v>
      </c>
      <c r="R62">
        <v>0.23095527596873999</v>
      </c>
      <c r="S62">
        <v>0.25473804445713699</v>
      </c>
      <c r="T62">
        <v>0.27969095522512299</v>
      </c>
      <c r="U62">
        <v>0.29418213908740098</v>
      </c>
      <c r="V62">
        <v>0.31084402156621999</v>
      </c>
      <c r="W62">
        <v>0.323614993938177</v>
      </c>
      <c r="X62">
        <v>0.331625530363518</v>
      </c>
      <c r="Y62">
        <v>0.34338118037533599</v>
      </c>
      <c r="Z62">
        <v>0.34599807044092001</v>
      </c>
      <c r="AA62">
        <v>0.34791973441988</v>
      </c>
      <c r="AB62">
        <v>0.34411972275112901</v>
      </c>
      <c r="AC62">
        <v>0.330406803864636</v>
      </c>
      <c r="AD62">
        <v>0.33869980813261003</v>
      </c>
      <c r="AE62">
        <v>0.34141096213368</v>
      </c>
      <c r="AF62">
        <v>0.360178879109877</v>
      </c>
      <c r="AG62">
        <v>0.38588936209522601</v>
      </c>
      <c r="AH62">
        <v>0.43070555391311199</v>
      </c>
      <c r="AI62">
        <v>0.46947506017460799</v>
      </c>
      <c r="AJ62">
        <v>0.55749807171749199</v>
      </c>
      <c r="AK62">
        <v>0.85147337689235003</v>
      </c>
    </row>
    <row r="63" spans="2:37" x14ac:dyDescent="0.2">
      <c r="B63">
        <v>0.542199166135375</v>
      </c>
      <c r="D63">
        <v>0.542199166135375</v>
      </c>
      <c r="E63">
        <v>0.51452506913384299</v>
      </c>
      <c r="F63">
        <v>55.520364750545298</v>
      </c>
      <c r="G63">
        <v>76.669069944475595</v>
      </c>
      <c r="I63">
        <v>0.82203250773973402</v>
      </c>
      <c r="J63">
        <v>0.80730012908716398</v>
      </c>
      <c r="K63">
        <v>0.79536634578638399</v>
      </c>
      <c r="M63">
        <v>0.77100555726186104</v>
      </c>
      <c r="N63">
        <v>0.75117276146866596</v>
      </c>
      <c r="O63">
        <v>0.74103516401524006</v>
      </c>
      <c r="P63">
        <v>0.72340047798723195</v>
      </c>
      <c r="Q63">
        <v>0.70527635661355803</v>
      </c>
      <c r="R63">
        <v>0.68614990433008605</v>
      </c>
      <c r="S63">
        <v>0.66356110870594798</v>
      </c>
      <c r="T63">
        <v>0.641980751797671</v>
      </c>
      <c r="U63">
        <v>0.62194882617038205</v>
      </c>
      <c r="V63">
        <v>0.58750153089512802</v>
      </c>
      <c r="W63">
        <v>0.565120536507839</v>
      </c>
      <c r="X63">
        <v>0.542199166135375</v>
      </c>
      <c r="Y63">
        <v>0.51568636364220199</v>
      </c>
      <c r="Z63">
        <v>0.48161538684837202</v>
      </c>
      <c r="AA63">
        <v>0.45881620642656601</v>
      </c>
      <c r="AB63">
        <v>0.425253961585147</v>
      </c>
      <c r="AC63">
        <v>0.38312702589450098</v>
      </c>
      <c r="AD63">
        <v>0.380707999402986</v>
      </c>
      <c r="AE63">
        <v>0.38106223387659999</v>
      </c>
      <c r="AF63">
        <v>0.38924248276193202</v>
      </c>
      <c r="AG63">
        <v>0.41411467373498001</v>
      </c>
      <c r="AH63">
        <v>0.45283045304743702</v>
      </c>
      <c r="AI63">
        <v>0.48233365349954099</v>
      </c>
      <c r="AJ63">
        <v>0.56157614964340996</v>
      </c>
      <c r="AK63">
        <v>0.85147332963386801</v>
      </c>
    </row>
    <row r="64" spans="2:37" x14ac:dyDescent="0.2">
      <c r="B64">
        <v>0.36917350070353</v>
      </c>
      <c r="D64">
        <v>0.36917350070353</v>
      </c>
      <c r="E64">
        <v>0.49351354778214201</v>
      </c>
      <c r="F64">
        <v>56.668076000629299</v>
      </c>
      <c r="G64">
        <v>76.686059283904001</v>
      </c>
      <c r="I64">
        <v>-6.6818877087605894E-2</v>
      </c>
      <c r="J64">
        <v>-1.30389976851937E-2</v>
      </c>
      <c r="K64">
        <v>4.3436673581809297E-2</v>
      </c>
      <c r="M64">
        <v>0.114339435000139</v>
      </c>
      <c r="N64">
        <v>0.15381131131194101</v>
      </c>
      <c r="O64">
        <v>0.18061055306139701</v>
      </c>
      <c r="P64">
        <v>0.21174407684038599</v>
      </c>
      <c r="Q64">
        <v>0.24125371860580799</v>
      </c>
      <c r="R64">
        <v>0.26545196990834602</v>
      </c>
      <c r="S64">
        <v>0.29160228075434402</v>
      </c>
      <c r="T64">
        <v>0.31793302611354901</v>
      </c>
      <c r="U64">
        <v>0.33327795711033398</v>
      </c>
      <c r="V64">
        <v>0.35039022988087198</v>
      </c>
      <c r="W64">
        <v>0.36237122363739899</v>
      </c>
      <c r="X64">
        <v>0.36917350070353</v>
      </c>
      <c r="Y64">
        <v>0.37827288844634399</v>
      </c>
      <c r="Z64">
        <v>0.37743577270453199</v>
      </c>
      <c r="AA64">
        <v>0.37617106887472201</v>
      </c>
      <c r="AB64">
        <v>0.367594550101563</v>
      </c>
      <c r="AC64">
        <v>0.34804400483995901</v>
      </c>
      <c r="AD64">
        <v>0.35357098140569199</v>
      </c>
      <c r="AE64">
        <v>0.35563508501402002</v>
      </c>
      <c r="AF64">
        <v>0.37129900373136498</v>
      </c>
      <c r="AG64">
        <v>0.39662756089080697</v>
      </c>
      <c r="AH64">
        <v>0.43938728334318999</v>
      </c>
      <c r="AI64">
        <v>0.474984301447191</v>
      </c>
      <c r="AJ64">
        <v>0.55950970646343701</v>
      </c>
      <c r="AK64">
        <v>0.85147334010842501</v>
      </c>
    </row>
    <row r="65" spans="2:37" x14ac:dyDescent="0.2">
      <c r="B65">
        <v>0.51478394394688598</v>
      </c>
      <c r="D65">
        <v>0.51478394394688598</v>
      </c>
      <c r="E65">
        <v>0.48824283026663401</v>
      </c>
      <c r="F65">
        <v>57.099489497067601</v>
      </c>
      <c r="G65">
        <v>76.726903571091995</v>
      </c>
      <c r="I65">
        <v>0.81970288064743302</v>
      </c>
      <c r="J65">
        <v>0.80335698136553502</v>
      </c>
      <c r="K65">
        <v>0.78983408248333797</v>
      </c>
      <c r="M65">
        <v>0.76195197374304102</v>
      </c>
      <c r="N65">
        <v>0.73910694917678299</v>
      </c>
      <c r="O65">
        <v>0.72733253200146497</v>
      </c>
      <c r="P65">
        <v>0.70700308183726202</v>
      </c>
      <c r="Q65">
        <v>0.68624286435817305</v>
      </c>
      <c r="R65">
        <v>0.66460449394743004</v>
      </c>
      <c r="S65">
        <v>0.63946875382538704</v>
      </c>
      <c r="T65">
        <v>0.61602944099574697</v>
      </c>
      <c r="U65">
        <v>0.59474686641963903</v>
      </c>
      <c r="V65">
        <v>0.559174294617378</v>
      </c>
      <c r="W65">
        <v>0.537002571863194</v>
      </c>
      <c r="X65">
        <v>0.51478394394688598</v>
      </c>
      <c r="Y65">
        <v>0.49020358991589602</v>
      </c>
      <c r="Z65">
        <v>0.458897972787215</v>
      </c>
      <c r="AA65">
        <v>0.43869996947588402</v>
      </c>
      <c r="AB65">
        <v>0.40904557715241702</v>
      </c>
      <c r="AC65">
        <v>0.37156971730221999</v>
      </c>
      <c r="AD65">
        <v>0.37121165727188499</v>
      </c>
      <c r="AE65">
        <v>0.37203839829507701</v>
      </c>
      <c r="AF65">
        <v>0.38242787343934598</v>
      </c>
      <c r="AG65">
        <v>0.407512136090665</v>
      </c>
      <c r="AH65">
        <v>0.44758783982109301</v>
      </c>
      <c r="AI65">
        <v>0.47919541688613299</v>
      </c>
      <c r="AJ65">
        <v>0.56055783164348305</v>
      </c>
      <c r="AK65">
        <v>0.85147333778680301</v>
      </c>
    </row>
    <row r="66" spans="2:37" x14ac:dyDescent="0.2">
      <c r="B66">
        <v>0.39446124273802002</v>
      </c>
      <c r="D66">
        <v>0.39446124273802002</v>
      </c>
      <c r="E66">
        <v>0.48467645725980801</v>
      </c>
      <c r="F66">
        <v>57.498030580474499</v>
      </c>
      <c r="G66">
        <v>76.777210793817403</v>
      </c>
      <c r="I66">
        <v>-6.2272687182908897E-2</v>
      </c>
      <c r="J66">
        <v>-5.7299589632464603E-3</v>
      </c>
      <c r="K66">
        <v>5.3221429383568303E-2</v>
      </c>
      <c r="M66">
        <v>0.129107427756985</v>
      </c>
      <c r="N66">
        <v>0.17237442016961099</v>
      </c>
      <c r="O66">
        <v>0.20100192869210601</v>
      </c>
      <c r="P66">
        <v>0.23494278103940899</v>
      </c>
      <c r="Q66">
        <v>0.266844761713186</v>
      </c>
      <c r="R66">
        <v>0.29301280670021701</v>
      </c>
      <c r="S66">
        <v>0.320698246564387</v>
      </c>
      <c r="T66">
        <v>0.34754684671001002</v>
      </c>
      <c r="U66">
        <v>0.362917631709616</v>
      </c>
      <c r="V66">
        <v>0.37910506857585102</v>
      </c>
      <c r="W66">
        <v>0.38951856495380999</v>
      </c>
      <c r="X66">
        <v>0.39446124273802002</v>
      </c>
      <c r="Y66">
        <v>0.40047567010888702</v>
      </c>
      <c r="Z66">
        <v>0.39603000996979398</v>
      </c>
      <c r="AA66">
        <v>0.391906133557203</v>
      </c>
      <c r="AB66">
        <v>0.37948512982749799</v>
      </c>
      <c r="AC66">
        <v>0.35587344123318598</v>
      </c>
      <c r="AD66">
        <v>0.35979021779960302</v>
      </c>
      <c r="AE66">
        <v>0.36149662307632702</v>
      </c>
      <c r="AF66">
        <v>0.37554492708543902</v>
      </c>
      <c r="AG66">
        <v>0.40075654911578401</v>
      </c>
      <c r="AH66">
        <v>0.44259734943769702</v>
      </c>
      <c r="AI66">
        <v>0.47678594329377499</v>
      </c>
      <c r="AJ66">
        <v>0.56002647112965998</v>
      </c>
      <c r="AK66">
        <v>0.85147333830137595</v>
      </c>
    </row>
    <row r="67" spans="2:37" x14ac:dyDescent="0.2">
      <c r="B67">
        <v>0.49551310949970101</v>
      </c>
      <c r="D67">
        <v>0.49551310949970101</v>
      </c>
      <c r="E67">
        <v>0.48293156281435801</v>
      </c>
      <c r="F67">
        <v>57.869413095288301</v>
      </c>
      <c r="G67">
        <v>76.801303281642802</v>
      </c>
      <c r="I67">
        <v>0.81810107282711797</v>
      </c>
      <c r="J67">
        <v>0.80050966101745402</v>
      </c>
      <c r="K67">
        <v>0.78566750579330102</v>
      </c>
      <c r="M67">
        <v>0.754719413537978</v>
      </c>
      <c r="N67">
        <v>0.72917081427665298</v>
      </c>
      <c r="O67">
        <v>0.71590174366469495</v>
      </c>
      <c r="P67">
        <v>0.69314881299853304</v>
      </c>
      <c r="Q67">
        <v>0.67007875976763898</v>
      </c>
      <c r="R67">
        <v>0.64635184264423395</v>
      </c>
      <c r="S67">
        <v>0.61929207295398103</v>
      </c>
      <c r="T67">
        <v>0.594728612718609</v>
      </c>
      <c r="U67">
        <v>0.572928690155877</v>
      </c>
      <c r="V67">
        <v>0.53751473439176201</v>
      </c>
      <c r="W67">
        <v>0.51635112482836698</v>
      </c>
      <c r="X67">
        <v>0.49551310949970101</v>
      </c>
      <c r="Y67">
        <v>0.47338645687418102</v>
      </c>
      <c r="Z67">
        <v>0.44506254984554</v>
      </c>
      <c r="AA67">
        <v>0.42722186532829598</v>
      </c>
      <c r="AB67">
        <v>0.400689564826054</v>
      </c>
      <c r="AC67">
        <v>0.36638167561969898</v>
      </c>
      <c r="AD67">
        <v>0.36720447693463198</v>
      </c>
      <c r="AE67">
        <v>0.36828812945163902</v>
      </c>
      <c r="AF67">
        <v>0.37980932040507198</v>
      </c>
      <c r="AG67">
        <v>0.40495694204535498</v>
      </c>
      <c r="AH67">
        <v>0.44563879547260798</v>
      </c>
      <c r="AI67">
        <v>0.47816570678965797</v>
      </c>
      <c r="AJ67">
        <v>0.56029591838218196</v>
      </c>
      <c r="AK67">
        <v>0.85147333818732396</v>
      </c>
    </row>
    <row r="68" spans="2:37" x14ac:dyDescent="0.2">
      <c r="B68">
        <v>0.41172091294594798</v>
      </c>
      <c r="D68">
        <v>0.41172091294594798</v>
      </c>
      <c r="E68">
        <v>0.477897467104278</v>
      </c>
      <c r="F68">
        <v>58.220902848574802</v>
      </c>
      <c r="G68">
        <v>76.857658127012598</v>
      </c>
      <c r="I68">
        <v>-5.91557809110261E-2</v>
      </c>
      <c r="J68">
        <v>-4.7844101980576398E-4</v>
      </c>
      <c r="K68">
        <v>6.0537483017898297E-2</v>
      </c>
      <c r="M68">
        <v>0.140761183993413</v>
      </c>
      <c r="N68">
        <v>0.187410977980841</v>
      </c>
      <c r="O68">
        <v>0.21769371872229901</v>
      </c>
      <c r="P68">
        <v>0.25410419272837897</v>
      </c>
      <c r="Q68">
        <v>0.28801522269726698</v>
      </c>
      <c r="R68">
        <v>0.31568653462030799</v>
      </c>
      <c r="S68">
        <v>0.344294070611466</v>
      </c>
      <c r="T68">
        <v>0.371043965230623</v>
      </c>
      <c r="U68">
        <v>0.38588576942785002</v>
      </c>
      <c r="V68">
        <v>0.40033450140045901</v>
      </c>
      <c r="W68">
        <v>0.408831572877558</v>
      </c>
      <c r="X68">
        <v>0.41172091294594798</v>
      </c>
      <c r="Y68">
        <v>0.414759310348217</v>
      </c>
      <c r="Z68">
        <v>0.40712389784919301</v>
      </c>
      <c r="AA68">
        <v>0.40073424084874099</v>
      </c>
      <c r="AB68">
        <v>0.38554183749667897</v>
      </c>
      <c r="AC68">
        <v>0.35936259624370598</v>
      </c>
      <c r="AD68">
        <v>0.362399647142781</v>
      </c>
      <c r="AE68">
        <v>0.36391962646004</v>
      </c>
      <c r="AF68">
        <v>0.37717012701713298</v>
      </c>
      <c r="AG68">
        <v>0.40234816782327298</v>
      </c>
      <c r="AH68">
        <v>0.443786842625287</v>
      </c>
      <c r="AI68">
        <v>0.47737596930882498</v>
      </c>
      <c r="AJ68">
        <v>0.56015930183121698</v>
      </c>
      <c r="AK68">
        <v>0.85147333821260296</v>
      </c>
    </row>
    <row r="69" spans="2:37" x14ac:dyDescent="0.2">
      <c r="B69">
        <v>0.48197869476779098</v>
      </c>
      <c r="D69">
        <v>0.48197869476779098</v>
      </c>
      <c r="E69">
        <v>0.46605431958529497</v>
      </c>
      <c r="F69">
        <v>58.853590553744901</v>
      </c>
      <c r="G69">
        <v>76.999261799819095</v>
      </c>
      <c r="I69">
        <v>0.81699371291588496</v>
      </c>
      <c r="J69">
        <v>0.79843492456540899</v>
      </c>
      <c r="K69">
        <v>0.78249104528943603</v>
      </c>
      <c r="M69">
        <v>0.74884210742913304</v>
      </c>
      <c r="N69">
        <v>0.72082800907674605</v>
      </c>
      <c r="O69">
        <v>0.70617327612479497</v>
      </c>
      <c r="P69">
        <v>0.68120506810593495</v>
      </c>
      <c r="Q69">
        <v>0.65608565813652298</v>
      </c>
      <c r="R69">
        <v>0.63061805391556602</v>
      </c>
      <c r="S69">
        <v>0.602149938258974</v>
      </c>
      <c r="T69">
        <v>0.57705351418589501</v>
      </c>
      <c r="U69">
        <v>0.55528941051531699</v>
      </c>
      <c r="V69">
        <v>0.52089442550502496</v>
      </c>
      <c r="W69">
        <v>0.501167781780543</v>
      </c>
      <c r="X69">
        <v>0.48197869476779098</v>
      </c>
      <c r="Y69">
        <v>0.46231564349083598</v>
      </c>
      <c r="Z69">
        <v>0.43666465745111199</v>
      </c>
      <c r="AA69">
        <v>0.42069526564373799</v>
      </c>
      <c r="AB69">
        <v>0.39639519485761199</v>
      </c>
      <c r="AC69">
        <v>0.36405818817376101</v>
      </c>
      <c r="AD69">
        <v>0.365516866844251</v>
      </c>
      <c r="AE69">
        <v>0.36673244559161999</v>
      </c>
      <c r="AF69">
        <v>0.378804593491188</v>
      </c>
      <c r="AG69">
        <v>0.40396953739963898</v>
      </c>
      <c r="AH69">
        <v>0.44491511992310701</v>
      </c>
      <c r="AI69">
        <v>0.47782811451803198</v>
      </c>
      <c r="AJ69">
        <v>0.56022857430994999</v>
      </c>
      <c r="AK69">
        <v>0.851473338207</v>
      </c>
    </row>
    <row r="70" spans="2:37" x14ac:dyDescent="0.2">
      <c r="B70">
        <v>0.42359213886663499</v>
      </c>
      <c r="D70">
        <v>0.42359213886663499</v>
      </c>
      <c r="E70">
        <v>0.45941151566281102</v>
      </c>
      <c r="F70">
        <v>59.263064113550001</v>
      </c>
      <c r="G70">
        <v>77.049562506677304</v>
      </c>
      <c r="I70">
        <v>-5.70052714707616E-2</v>
      </c>
      <c r="J70">
        <v>3.3342937587141899E-3</v>
      </c>
      <c r="K70">
        <v>6.6084377037482794E-2</v>
      </c>
      <c r="M70">
        <v>0.15013775096861601</v>
      </c>
      <c r="N70">
        <v>0.19986340152193399</v>
      </c>
      <c r="O70">
        <v>0.231673601569062</v>
      </c>
      <c r="P70">
        <v>0.27030417633318099</v>
      </c>
      <c r="Q70">
        <v>0.30593090285895103</v>
      </c>
      <c r="R70">
        <v>0.334742303796979</v>
      </c>
      <c r="S70">
        <v>0.36379835846073899</v>
      </c>
      <c r="T70">
        <v>0.38999728993449601</v>
      </c>
      <c r="U70">
        <v>0.40394035463577899</v>
      </c>
      <c r="V70">
        <v>0.41620537663668999</v>
      </c>
      <c r="W70">
        <v>0.42269849468856702</v>
      </c>
      <c r="X70">
        <v>0.42359213886663499</v>
      </c>
      <c r="Y70">
        <v>0.424004237568818</v>
      </c>
      <c r="Z70">
        <v>0.413773493102362</v>
      </c>
      <c r="AA70">
        <v>0.40570575338244602</v>
      </c>
      <c r="AB70">
        <v>0.38863523792529697</v>
      </c>
      <c r="AC70">
        <v>0.36092013228299902</v>
      </c>
      <c r="AD70">
        <v>0.36349595813070901</v>
      </c>
      <c r="AE70">
        <v>0.36492249555874001</v>
      </c>
      <c r="AF70">
        <v>0.37779277888505602</v>
      </c>
      <c r="AG70">
        <v>0.40296227642771698</v>
      </c>
      <c r="AH70">
        <v>0.44422795959192701</v>
      </c>
      <c r="AI70">
        <v>0.477569289581042</v>
      </c>
      <c r="AJ70">
        <v>0.56019345030601597</v>
      </c>
      <c r="AK70">
        <v>0.851473338208242</v>
      </c>
    </row>
    <row r="71" spans="2:37" x14ac:dyDescent="0.2">
      <c r="B71">
        <v>0.47248738205049201</v>
      </c>
      <c r="D71">
        <v>0.47248738205049201</v>
      </c>
      <c r="E71">
        <v>0.45045393147597801</v>
      </c>
      <c r="F71">
        <v>59.697303339168201</v>
      </c>
      <c r="G71">
        <v>77.125272232282697</v>
      </c>
      <c r="I71">
        <v>0.81622530829120699</v>
      </c>
      <c r="J71">
        <v>0.79691323276811199</v>
      </c>
      <c r="K71">
        <v>0.78004725430339805</v>
      </c>
      <c r="M71">
        <v>0.74400194243365803</v>
      </c>
      <c r="N71">
        <v>0.71371438612653504</v>
      </c>
      <c r="O71">
        <v>0.69776096671340904</v>
      </c>
      <c r="P71">
        <v>0.67074380538443101</v>
      </c>
      <c r="Q71">
        <v>0.643791552718185</v>
      </c>
      <c r="R71">
        <v>0.61687910321631001</v>
      </c>
      <c r="S71">
        <v>0.58743833130394496</v>
      </c>
      <c r="T71">
        <v>0.56228429311275097</v>
      </c>
      <c r="U71">
        <v>0.54096404934780495</v>
      </c>
      <c r="V71">
        <v>0.50812531240594805</v>
      </c>
      <c r="W71">
        <v>0.49000947594914301</v>
      </c>
      <c r="X71">
        <v>0.47248738205049201</v>
      </c>
      <c r="Y71">
        <v>0.45504381779470199</v>
      </c>
      <c r="Z71">
        <v>0.43157926980524602</v>
      </c>
      <c r="AA71">
        <v>0.41699218564145002</v>
      </c>
      <c r="AB71">
        <v>0.39419193725317903</v>
      </c>
      <c r="AC71">
        <v>0.36301871281141601</v>
      </c>
      <c r="AD71">
        <v>0.36480673070001401</v>
      </c>
      <c r="AE71">
        <v>0.36608762618063101</v>
      </c>
      <c r="AF71">
        <v>0.37841930231547299</v>
      </c>
      <c r="AG71">
        <v>0.40358819430846599</v>
      </c>
      <c r="AH71">
        <v>0.44464654866130299</v>
      </c>
      <c r="AI71">
        <v>0.47771746380615598</v>
      </c>
      <c r="AJ71">
        <v>0.56021125991838605</v>
      </c>
      <c r="AK71">
        <v>0.851473338207967</v>
      </c>
    </row>
    <row r="72" spans="2:37" x14ac:dyDescent="0.2">
      <c r="B72">
        <v>0.43179502385539498</v>
      </c>
      <c r="D72">
        <v>0.43179502385539498</v>
      </c>
      <c r="E72">
        <v>0.44125168471169701</v>
      </c>
      <c r="F72">
        <v>60.248694562779001</v>
      </c>
      <c r="G72">
        <v>77.1930252295424</v>
      </c>
      <c r="I72">
        <v>-5.5515066122793402E-2</v>
      </c>
      <c r="J72">
        <v>6.1232911137979497E-3</v>
      </c>
      <c r="K72">
        <v>7.0333864686704606E-2</v>
      </c>
      <c r="M72">
        <v>0.157797069664453</v>
      </c>
      <c r="N72">
        <v>0.21035740080877</v>
      </c>
      <c r="O72">
        <v>0.24359598772065999</v>
      </c>
      <c r="P72">
        <v>0.28425327380750298</v>
      </c>
      <c r="Q72">
        <v>0.32136019337684302</v>
      </c>
      <c r="R72">
        <v>0.35101691613014502</v>
      </c>
      <c r="S72">
        <v>0.38014557996750098</v>
      </c>
      <c r="T72">
        <v>0.40546186981381199</v>
      </c>
      <c r="U72">
        <v>0.418269686447439</v>
      </c>
      <c r="V72">
        <v>0.42815474670666498</v>
      </c>
      <c r="W72">
        <v>0.43271201157384198</v>
      </c>
      <c r="X72">
        <v>0.43179502385539498</v>
      </c>
      <c r="Y72">
        <v>0.43000902234077798</v>
      </c>
      <c r="Z72">
        <v>0.417769448077004</v>
      </c>
      <c r="AA72">
        <v>0.40851101628639902</v>
      </c>
      <c r="AB72">
        <v>0.39021725862468098</v>
      </c>
      <c r="AC72">
        <v>0.36161591891779399</v>
      </c>
      <c r="AD72">
        <v>0.36395681174025901</v>
      </c>
      <c r="AE72">
        <v>0.365337792769933</v>
      </c>
      <c r="AF72">
        <v>0.378031415767629</v>
      </c>
      <c r="AG72">
        <v>0.40319930942601701</v>
      </c>
      <c r="AH72">
        <v>0.44439159317465499</v>
      </c>
      <c r="AI72">
        <v>0.47763264009822998</v>
      </c>
      <c r="AJ72">
        <v>0.560202229636938</v>
      </c>
      <c r="AK72">
        <v>0.85147333820802795</v>
      </c>
    </row>
    <row r="73" spans="2:37" x14ac:dyDescent="0.2">
      <c r="B73">
        <v>0.465841299527741</v>
      </c>
      <c r="D73">
        <v>0.465841299527741</v>
      </c>
      <c r="E73">
        <v>0.42382112209225198</v>
      </c>
      <c r="F73">
        <v>60.961838726199097</v>
      </c>
      <c r="G73">
        <v>77.330516041361307</v>
      </c>
      <c r="I73">
        <v>0.81569072576021495</v>
      </c>
      <c r="J73">
        <v>0.79579184544107595</v>
      </c>
      <c r="K73">
        <v>0.77815410517122496</v>
      </c>
      <c r="M73">
        <v>0.73997324879229298</v>
      </c>
      <c r="N73">
        <v>0.70757261192500198</v>
      </c>
      <c r="O73">
        <v>0.69039207735684405</v>
      </c>
      <c r="P73">
        <v>0.66146296269147498</v>
      </c>
      <c r="Q73">
        <v>0.63286331695487796</v>
      </c>
      <c r="R73">
        <v>0.60476352001540701</v>
      </c>
      <c r="S73">
        <v>0.57472166804967895</v>
      </c>
      <c r="T73">
        <v>0.54988792334635495</v>
      </c>
      <c r="U73">
        <v>0.529301165832892</v>
      </c>
      <c r="V73">
        <v>0.49831420066395099</v>
      </c>
      <c r="W73">
        <v>0.481816918817281</v>
      </c>
      <c r="X73">
        <v>0.465841299527741</v>
      </c>
      <c r="Y73">
        <v>0.450275495495988</v>
      </c>
      <c r="Z73">
        <v>0.42850454521436199</v>
      </c>
      <c r="AA73">
        <v>0.41489383335923002</v>
      </c>
      <c r="AB73">
        <v>0.39306254533041901</v>
      </c>
      <c r="AC73">
        <v>0.36255389926291598</v>
      </c>
      <c r="AD73">
        <v>0.36450801572291802</v>
      </c>
      <c r="AE73">
        <v>0.365820441150006</v>
      </c>
      <c r="AF73">
        <v>0.378271583597662</v>
      </c>
      <c r="AG73">
        <v>0.40344094968576499</v>
      </c>
      <c r="AH73">
        <v>0.44454689384422802</v>
      </c>
      <c r="AI73">
        <v>0.477681199621381</v>
      </c>
      <c r="AJ73">
        <v>0.56020680841872195</v>
      </c>
      <c r="AK73">
        <v>0.85147333820801396</v>
      </c>
    </row>
    <row r="74" spans="2:37" x14ac:dyDescent="0.2">
      <c r="B74">
        <v>0.43747945652959402</v>
      </c>
      <c r="D74">
        <v>0.43747945652959402</v>
      </c>
      <c r="E74">
        <v>0.412157045373157</v>
      </c>
      <c r="F74">
        <v>61.478728043226099</v>
      </c>
      <c r="G74">
        <v>77.397715229832897</v>
      </c>
      <c r="I74">
        <v>-5.4479312613512597E-2</v>
      </c>
      <c r="J74">
        <v>8.1745921616066496E-3</v>
      </c>
      <c r="K74">
        <v>7.3615119335710702E-2</v>
      </c>
      <c r="M74">
        <v>0.16412933726536499</v>
      </c>
      <c r="N74">
        <v>0.219326678222694</v>
      </c>
      <c r="O74">
        <v>0.25391391086472997</v>
      </c>
      <c r="P74">
        <v>0.29644245487165399</v>
      </c>
      <c r="Q74">
        <v>0.33483367764648198</v>
      </c>
      <c r="R74">
        <v>0.36508955972679202</v>
      </c>
      <c r="S74">
        <v>0.393988387240916</v>
      </c>
      <c r="T74">
        <v>0.41818335474835699</v>
      </c>
      <c r="U74">
        <v>0.429717924385149</v>
      </c>
      <c r="V74">
        <v>0.43719353493970098</v>
      </c>
      <c r="W74">
        <v>0.43996927441689299</v>
      </c>
      <c r="X74">
        <v>0.43747945652959402</v>
      </c>
      <c r="Y74">
        <v>0.43391753158049401</v>
      </c>
      <c r="Z74">
        <v>0.42017427322204798</v>
      </c>
      <c r="AA74">
        <v>0.41009565603523501</v>
      </c>
      <c r="AB74">
        <v>0.39102687270923397</v>
      </c>
      <c r="AC74">
        <v>0.36192684424704102</v>
      </c>
      <c r="AD74">
        <v>0.36415058465662398</v>
      </c>
      <c r="AE74">
        <v>0.36550980779642001</v>
      </c>
      <c r="AF74">
        <v>0.37812288786415399</v>
      </c>
      <c r="AG74">
        <v>0.40329081194967897</v>
      </c>
      <c r="AH74">
        <v>0.44445230007992997</v>
      </c>
      <c r="AI74">
        <v>0.47765340092841102</v>
      </c>
      <c r="AJ74">
        <v>0.56020448676377899</v>
      </c>
      <c r="AK74">
        <v>0.85147333820801696</v>
      </c>
    </row>
    <row r="75" spans="2:37" x14ac:dyDescent="0.2">
      <c r="B75">
        <v>0.46119337001920002</v>
      </c>
      <c r="D75">
        <v>0.46119337001920002</v>
      </c>
      <c r="E75">
        <v>0.39187628365050198</v>
      </c>
      <c r="F75">
        <v>62.275145985189098</v>
      </c>
      <c r="G75">
        <v>77.521253333164907</v>
      </c>
      <c r="I75">
        <v>0.81531814532439295</v>
      </c>
      <c r="J75">
        <v>0.79496257168972495</v>
      </c>
      <c r="K75">
        <v>0.77667974466660905</v>
      </c>
      <c r="M75">
        <v>0.73659093351473004</v>
      </c>
      <c r="N75">
        <v>0.70221485280924001</v>
      </c>
      <c r="O75">
        <v>0.68386753904901298</v>
      </c>
      <c r="P75">
        <v>0.653142063414207</v>
      </c>
      <c r="Q75">
        <v>0.62305752255260105</v>
      </c>
      <c r="R75">
        <v>0.59399798125299197</v>
      </c>
      <c r="S75">
        <v>0.56367262767892801</v>
      </c>
      <c r="T75">
        <v>0.53945368582121001</v>
      </c>
      <c r="U75">
        <v>0.51979403065315799</v>
      </c>
      <c r="V75">
        <v>0.49077912439486598</v>
      </c>
      <c r="W75">
        <v>0.47580801976315401</v>
      </c>
      <c r="X75">
        <v>0.46119337001920002</v>
      </c>
      <c r="Y75">
        <v>0.44715261965068698</v>
      </c>
      <c r="Z75">
        <v>0.42664732451837301</v>
      </c>
      <c r="AA75">
        <v>0.41370569444491201</v>
      </c>
      <c r="AB75">
        <v>0.39248388530171202</v>
      </c>
      <c r="AC75">
        <v>0.36234609744705099</v>
      </c>
      <c r="AD75">
        <v>0.36438238167389903</v>
      </c>
      <c r="AE75">
        <v>0.36570974644589399</v>
      </c>
      <c r="AF75">
        <v>0.37821495371146202</v>
      </c>
      <c r="AG75">
        <v>0.40338410034499</v>
      </c>
      <c r="AH75">
        <v>0.44450991881780499</v>
      </c>
      <c r="AI75">
        <v>0.47766931489567999</v>
      </c>
      <c r="AJ75">
        <v>0.56020566395190496</v>
      </c>
      <c r="AK75">
        <v>0.85147333820801696</v>
      </c>
    </row>
    <row r="76" spans="2:37" x14ac:dyDescent="0.2">
      <c r="B76">
        <v>0.44142591179532897</v>
      </c>
      <c r="D76">
        <v>0.44142591179532897</v>
      </c>
      <c r="E76">
        <v>0.36217812017721901</v>
      </c>
      <c r="F76">
        <v>63.306324534419097</v>
      </c>
      <c r="G76">
        <v>77.676658291563598</v>
      </c>
      <c r="I76">
        <v>-5.3757917797717901E-2</v>
      </c>
      <c r="J76">
        <v>9.6893584832017394E-3</v>
      </c>
      <c r="K76">
        <v>7.6164043220594599E-2</v>
      </c>
      <c r="M76">
        <v>0.1694156171824</v>
      </c>
      <c r="N76">
        <v>0.227082470846559</v>
      </c>
      <c r="O76">
        <v>0.262952262216682</v>
      </c>
      <c r="P76">
        <v>0.30722348877951899</v>
      </c>
      <c r="Q76">
        <v>0.34673164382393701</v>
      </c>
      <c r="R76">
        <v>0.37737709176292999</v>
      </c>
      <c r="S76">
        <v>0.40580179242036202</v>
      </c>
      <c r="T76">
        <v>0.42871039091250202</v>
      </c>
      <c r="U76">
        <v>0.43890689547195</v>
      </c>
      <c r="V76">
        <v>0.44405209554634001</v>
      </c>
      <c r="W76">
        <v>0.445241503776235</v>
      </c>
      <c r="X76">
        <v>0.44142591179532897</v>
      </c>
      <c r="Y76">
        <v>0.43646490339958199</v>
      </c>
      <c r="Z76">
        <v>0.42162277350020999</v>
      </c>
      <c r="AA76">
        <v>0.41099132831806801</v>
      </c>
      <c r="AB76">
        <v>0.39144134070168601</v>
      </c>
      <c r="AC76">
        <v>0.36206580731849602</v>
      </c>
      <c r="AD76">
        <v>0.36423206737030001</v>
      </c>
      <c r="AE76">
        <v>0.36558106225618098</v>
      </c>
      <c r="AF76">
        <v>0.37815795192532498</v>
      </c>
      <c r="AG76">
        <v>0.40332613683160801</v>
      </c>
      <c r="AH76">
        <v>0.44447482281690298</v>
      </c>
      <c r="AI76">
        <v>0.47766020464797498</v>
      </c>
      <c r="AJ76">
        <v>0.56020506706255302</v>
      </c>
      <c r="AK76">
        <v>0.85147333820801696</v>
      </c>
    </row>
    <row r="77" spans="2:37" x14ac:dyDescent="0.2">
      <c r="B77">
        <v>0.45794603714577098</v>
      </c>
      <c r="D77">
        <v>0.45794603714577098</v>
      </c>
      <c r="E77">
        <v>0.36429119988976799</v>
      </c>
      <c r="F77">
        <v>63.598198621675898</v>
      </c>
      <c r="G77">
        <v>77.584611587753997</v>
      </c>
      <c r="I77">
        <v>0.81505814810986199</v>
      </c>
      <c r="J77">
        <v>0.79434774231484195</v>
      </c>
      <c r="K77">
        <v>0.775526831599331</v>
      </c>
      <c r="M77">
        <v>0.73373111292204296</v>
      </c>
      <c r="N77">
        <v>0.69750029039257599</v>
      </c>
      <c r="O77">
        <v>0.67803806242826903</v>
      </c>
      <c r="P77">
        <v>0.64561565804930299</v>
      </c>
      <c r="Q77">
        <v>0.61419112199113701</v>
      </c>
      <c r="R77">
        <v>0.584375027877296</v>
      </c>
      <c r="S77">
        <v>0.55403680565037505</v>
      </c>
      <c r="T77">
        <v>0.53065563120230896</v>
      </c>
      <c r="U77">
        <v>0.51204012178795899</v>
      </c>
      <c r="V77">
        <v>0.48499567044830399</v>
      </c>
      <c r="W77">
        <v>0.471404843702245</v>
      </c>
      <c r="X77">
        <v>0.45794603714577098</v>
      </c>
      <c r="Y77">
        <v>0.445109118963957</v>
      </c>
      <c r="Z77">
        <v>0.42552619104936501</v>
      </c>
      <c r="AA77">
        <v>0.41303323146485799</v>
      </c>
      <c r="AB77">
        <v>0.39218747120471797</v>
      </c>
      <c r="AC77">
        <v>0.36225320556128299</v>
      </c>
      <c r="AD77">
        <v>0.36432954562481001</v>
      </c>
      <c r="AE77">
        <v>0.36566388824941498</v>
      </c>
      <c r="AF77">
        <v>0.37819324460633702</v>
      </c>
      <c r="AG77">
        <v>0.40336215224611599</v>
      </c>
      <c r="AH77">
        <v>0.44449620027165099</v>
      </c>
      <c r="AI77">
        <v>0.47766541999559098</v>
      </c>
      <c r="AJ77">
        <v>0.56020536971341295</v>
      </c>
      <c r="AK77">
        <v>0.85147333820801696</v>
      </c>
    </row>
    <row r="78" spans="2:37" x14ac:dyDescent="0.2">
      <c r="B78">
        <v>0.444169066863006</v>
      </c>
      <c r="D78">
        <v>0.444169066863006</v>
      </c>
      <c r="E78">
        <v>0.36563145478665199</v>
      </c>
      <c r="F78">
        <v>63.570638613902297</v>
      </c>
      <c r="G78">
        <v>77.462897152891699</v>
      </c>
      <c r="I78">
        <v>-5.3254741336221899E-2</v>
      </c>
      <c r="J78">
        <v>1.0811218366867201E-2</v>
      </c>
      <c r="K78">
        <v>7.8153292486256798E-2</v>
      </c>
      <c r="M78">
        <v>0.173863969470677</v>
      </c>
      <c r="N78">
        <v>0.23385461784661499</v>
      </c>
      <c r="O78">
        <v>0.27095089997199401</v>
      </c>
      <c r="P78">
        <v>0.31685601431160099</v>
      </c>
      <c r="Q78">
        <v>0.35733512523411298</v>
      </c>
      <c r="R78">
        <v>0.38818937122321001</v>
      </c>
      <c r="S78">
        <v>0.41594333271871098</v>
      </c>
      <c r="T78">
        <v>0.43745944060851</v>
      </c>
      <c r="U78">
        <v>0.44630689538804602</v>
      </c>
      <c r="V78">
        <v>0.44926748922822701</v>
      </c>
      <c r="W78">
        <v>0.44907777995322201</v>
      </c>
      <c r="X78">
        <v>0.444169066863006</v>
      </c>
      <c r="Y78">
        <v>0.43812651749616399</v>
      </c>
      <c r="Z78">
        <v>0.42249569189894398</v>
      </c>
      <c r="AA78">
        <v>0.411497751996318</v>
      </c>
      <c r="AB78">
        <v>0.39165355707106603</v>
      </c>
      <c r="AC78">
        <v>0.36212791866583299</v>
      </c>
      <c r="AD78">
        <v>0.36426633276012799</v>
      </c>
      <c r="AE78">
        <v>0.36561057934811703</v>
      </c>
      <c r="AF78">
        <v>0.37817139332285399</v>
      </c>
      <c r="AG78">
        <v>0.40333977441408098</v>
      </c>
      <c r="AH78">
        <v>0.44448317905288698</v>
      </c>
      <c r="AI78">
        <v>0.47766243436849998</v>
      </c>
      <c r="AJ78">
        <v>0.56020521625527198</v>
      </c>
      <c r="AK78">
        <v>0.85147333820801696</v>
      </c>
    </row>
    <row r="79" spans="2:37" x14ac:dyDescent="0.2">
      <c r="B79">
        <v>0.45567891863503002</v>
      </c>
      <c r="D79">
        <v>0.45567891863503002</v>
      </c>
      <c r="E79">
        <v>0.37817974908261698</v>
      </c>
      <c r="F79">
        <v>63.812244596090103</v>
      </c>
      <c r="G79">
        <v>77.229103450389204</v>
      </c>
      <c r="I79">
        <v>0.81487655631438805</v>
      </c>
      <c r="J79">
        <v>0.79389103818238305</v>
      </c>
      <c r="K79">
        <v>0.77462241795341302</v>
      </c>
      <c r="M79">
        <v>0.731298828736486</v>
      </c>
      <c r="N79">
        <v>0.69332095570098495</v>
      </c>
      <c r="O79">
        <v>0.67278911660918805</v>
      </c>
      <c r="P79">
        <v>0.63875667819371995</v>
      </c>
      <c r="Q79">
        <v>0.606123120716208</v>
      </c>
      <c r="R79">
        <v>0.57573297018162095</v>
      </c>
      <c r="S79">
        <v>0.545610938883477</v>
      </c>
      <c r="T79">
        <v>0.52322950683959002</v>
      </c>
      <c r="U79">
        <v>0.50571547691329399</v>
      </c>
      <c r="V79">
        <v>0.48055951568132899</v>
      </c>
      <c r="W79">
        <v>0.46818080930753703</v>
      </c>
      <c r="X79">
        <v>0.45567891863503002</v>
      </c>
      <c r="Y79">
        <v>0.44377269323073998</v>
      </c>
      <c r="Z79">
        <v>0.42484965715217998</v>
      </c>
      <c r="AA79">
        <v>0.41265272465313302</v>
      </c>
      <c r="AB79">
        <v>0.39203565397373902</v>
      </c>
      <c r="AC79">
        <v>0.36221168269016402</v>
      </c>
      <c r="AD79">
        <v>0.36430732574055502</v>
      </c>
      <c r="AE79">
        <v>0.36564489072967998</v>
      </c>
      <c r="AF79">
        <v>0.37818492250854902</v>
      </c>
      <c r="AG79">
        <v>0.40335367874720501</v>
      </c>
      <c r="AH79">
        <v>0.44449111043610301</v>
      </c>
      <c r="AI79">
        <v>0.47766414355048997</v>
      </c>
      <c r="AJ79">
        <v>0.56020529406573205</v>
      </c>
      <c r="AK79">
        <v>0.85147333820801696</v>
      </c>
    </row>
    <row r="80" spans="2:37" x14ac:dyDescent="0.2">
      <c r="B80">
        <v>0.44607734504036201</v>
      </c>
      <c r="D80">
        <v>0.44607734504036201</v>
      </c>
      <c r="E80">
        <v>0.40334835024029803</v>
      </c>
      <c r="F80">
        <v>63.382941869377902</v>
      </c>
      <c r="G80">
        <v>76.826873490485596</v>
      </c>
      <c r="I80">
        <v>-5.2903417785779498E-2</v>
      </c>
      <c r="J80">
        <v>1.16438918555141E-2</v>
      </c>
      <c r="K80">
        <v>7.97113568376938E-2</v>
      </c>
      <c r="M80">
        <v>0.17763197601972699</v>
      </c>
      <c r="N80">
        <v>0.239816974543653</v>
      </c>
      <c r="O80">
        <v>0.27809126344618401</v>
      </c>
      <c r="P80">
        <v>0.325536488224073</v>
      </c>
      <c r="Q80">
        <v>0.36685719421691998</v>
      </c>
      <c r="R80">
        <v>0.397763062418103</v>
      </c>
      <c r="S80">
        <v>0.42468966119534302</v>
      </c>
      <c r="T80">
        <v>0.44475431864072001</v>
      </c>
      <c r="U80">
        <v>0.45228048841693602</v>
      </c>
      <c r="V80">
        <v>0.45323933321347398</v>
      </c>
      <c r="W80">
        <v>0.451872252072125</v>
      </c>
      <c r="X80">
        <v>0.44607734504036201</v>
      </c>
      <c r="Y80">
        <v>0.43921093117751803</v>
      </c>
      <c r="Z80">
        <v>0.42302190270967999</v>
      </c>
      <c r="AA80">
        <v>0.41178414412099401</v>
      </c>
      <c r="AB80">
        <v>0.39176222591454501</v>
      </c>
      <c r="AC80">
        <v>0.36215568094467998</v>
      </c>
      <c r="AD80">
        <v>0.36428074240726799</v>
      </c>
      <c r="AE80">
        <v>0.36562280696009503</v>
      </c>
      <c r="AF80">
        <v>0.37817654596453998</v>
      </c>
      <c r="AG80">
        <v>0.40334503940401001</v>
      </c>
      <c r="AH80">
        <v>0.44448627934506002</v>
      </c>
      <c r="AI80">
        <v>0.47766316509562001</v>
      </c>
      <c r="AJ80">
        <v>0.56020525461218695</v>
      </c>
      <c r="AK80">
        <v>0.85147333820801696</v>
      </c>
    </row>
    <row r="81" spans="2:37" x14ac:dyDescent="0.2">
      <c r="B81">
        <v>0.45409698707736201</v>
      </c>
      <c r="D81">
        <v>0.45409698707736201</v>
      </c>
      <c r="E81">
        <v>0.444488108102782</v>
      </c>
      <c r="F81">
        <v>62.947659913416601</v>
      </c>
      <c r="G81">
        <v>76.127263448945101</v>
      </c>
      <c r="I81">
        <v>0.81474964854021104</v>
      </c>
      <c r="J81">
        <v>0.79355131463090101</v>
      </c>
      <c r="K81">
        <v>0.77391118393712599</v>
      </c>
      <c r="M81">
        <v>0.72921997262476601</v>
      </c>
      <c r="N81">
        <v>0.68959246622618298</v>
      </c>
      <c r="O81">
        <v>0.66803112073092696</v>
      </c>
      <c r="P81">
        <v>0.63246559195153196</v>
      </c>
      <c r="Q81">
        <v>0.598742659693561</v>
      </c>
      <c r="R81">
        <v>0.56794287982789304</v>
      </c>
      <c r="S81">
        <v>0.538228949035087</v>
      </c>
      <c r="T81">
        <v>0.51695782979150495</v>
      </c>
      <c r="U81">
        <v>0.50055731125620795</v>
      </c>
      <c r="V81">
        <v>0.477158814942509</v>
      </c>
      <c r="W81">
        <v>0.46582161290413598</v>
      </c>
      <c r="X81">
        <v>0.45409698707736201</v>
      </c>
      <c r="Y81">
        <v>0.44289902266088299</v>
      </c>
      <c r="Z81">
        <v>0.42444150376615902</v>
      </c>
      <c r="AA81">
        <v>0.412437448661015</v>
      </c>
      <c r="AB81">
        <v>0.39195790117942703</v>
      </c>
      <c r="AC81">
        <v>0.36219312223834599</v>
      </c>
      <c r="AD81">
        <v>0.36429798140547598</v>
      </c>
      <c r="AE81">
        <v>0.36563702076806198</v>
      </c>
      <c r="AF81">
        <v>0.37818173228100699</v>
      </c>
      <c r="AG81">
        <v>0.403350407401179</v>
      </c>
      <c r="AH81">
        <v>0.44448922201888003</v>
      </c>
      <c r="AI81">
        <v>0.47766372523155498</v>
      </c>
      <c r="AJ81">
        <v>0.560205274616983</v>
      </c>
      <c r="AK81">
        <v>0.85147333820801696</v>
      </c>
    </row>
    <row r="82" spans="2:37" x14ac:dyDescent="0.2">
      <c r="B82">
        <v>0.44740555799347898</v>
      </c>
      <c r="D82">
        <v>0.44740555799347898</v>
      </c>
      <c r="E82">
        <v>0.47766352130975398</v>
      </c>
      <c r="F82">
        <v>62.942571299391403</v>
      </c>
      <c r="G82">
        <v>75.388066891501097</v>
      </c>
      <c r="I82">
        <v>-5.2657946304013999E-2</v>
      </c>
      <c r="J82">
        <v>1.2262918776075901E-2</v>
      </c>
      <c r="K82">
        <v>8.09351299510946E-2</v>
      </c>
      <c r="M82">
        <v>0.18084132175151699</v>
      </c>
      <c r="N82">
        <v>0.245103765452135</v>
      </c>
      <c r="O82">
        <v>0.284513467671549</v>
      </c>
      <c r="P82">
        <v>0.33341672584300402</v>
      </c>
      <c r="Q82">
        <v>0.37546295829530502</v>
      </c>
      <c r="R82">
        <v>0.40628316607877002</v>
      </c>
      <c r="S82">
        <v>0.43225977855932002</v>
      </c>
      <c r="T82">
        <v>0.45085149987818501</v>
      </c>
      <c r="U82">
        <v>0.45711109111609299</v>
      </c>
      <c r="V82">
        <v>0.45626736017331498</v>
      </c>
      <c r="W82">
        <v>0.45390938279097698</v>
      </c>
      <c r="X82">
        <v>0.44740555799347898</v>
      </c>
      <c r="Y82">
        <v>0.43991888600902801</v>
      </c>
      <c r="Z82">
        <v>0.42333916929613702</v>
      </c>
      <c r="AA82">
        <v>0.41194612153554</v>
      </c>
      <c r="AB82">
        <v>0.39181787407203</v>
      </c>
      <c r="AC82">
        <v>0.362168090176889</v>
      </c>
      <c r="AD82">
        <v>0.36428680214961401</v>
      </c>
      <c r="AE82">
        <v>0.36562787234496102</v>
      </c>
      <c r="AF82">
        <v>0.37817852119023998</v>
      </c>
      <c r="AG82">
        <v>0.40334707203734699</v>
      </c>
      <c r="AH82">
        <v>0.44448742960353099</v>
      </c>
      <c r="AI82">
        <v>0.47766340457066903</v>
      </c>
      <c r="AJ82">
        <v>0.56020526447361496</v>
      </c>
      <c r="AK82">
        <v>0.85147333820801696</v>
      </c>
    </row>
    <row r="83" spans="2:37" x14ac:dyDescent="0.2">
      <c r="B83">
        <v>0.45299358767839998</v>
      </c>
      <c r="D83">
        <v>0.45299358767839998</v>
      </c>
      <c r="E83">
        <v>0.56020526788635705</v>
      </c>
      <c r="F83">
        <v>62.422166192885499</v>
      </c>
      <c r="G83">
        <v>73.509624035469798</v>
      </c>
      <c r="I83">
        <v>0.81466091966158605</v>
      </c>
      <c r="J83">
        <v>0.79329834428500301</v>
      </c>
      <c r="K83">
        <v>0.77335078203456098</v>
      </c>
      <c r="M83">
        <v>0.72743581253458001</v>
      </c>
      <c r="N83">
        <v>0.68624777499504996</v>
      </c>
      <c r="O83">
        <v>0.66369283129920498</v>
      </c>
      <c r="P83">
        <v>0.62666310441192696</v>
      </c>
      <c r="Q83">
        <v>0.59196100547311803</v>
      </c>
      <c r="R83">
        <v>0.56089988933837098</v>
      </c>
      <c r="S83">
        <v>0.53175268267408904</v>
      </c>
      <c r="T83">
        <v>0.51165974525803504</v>
      </c>
      <c r="U83">
        <v>0.49635152162401103</v>
      </c>
      <c r="V83">
        <v>0.47455321574338499</v>
      </c>
      <c r="W83">
        <v>0.46409609377123501</v>
      </c>
      <c r="X83">
        <v>0.45299358767839998</v>
      </c>
      <c r="Y83">
        <v>0.44232801788221099</v>
      </c>
      <c r="Z83">
        <v>0.42419529838041797</v>
      </c>
      <c r="AA83">
        <v>0.41231566354300903</v>
      </c>
      <c r="AB83">
        <v>0.39191808157270203</v>
      </c>
      <c r="AC83">
        <v>0.36218482590974899</v>
      </c>
      <c r="AD83">
        <v>0.36429405176356799</v>
      </c>
      <c r="AE83">
        <v>0.36563376055055802</v>
      </c>
      <c r="AF83">
        <v>0.37818050932813602</v>
      </c>
      <c r="AG83">
        <v>0.40334914444188102</v>
      </c>
      <c r="AH83">
        <v>0.44448852138422801</v>
      </c>
      <c r="AI83">
        <v>0.477663588139351</v>
      </c>
      <c r="AJ83">
        <v>0.56020526961677697</v>
      </c>
      <c r="AK83">
        <v>0.85147333820801696</v>
      </c>
    </row>
    <row r="84" spans="2:37" x14ac:dyDescent="0.2">
      <c r="B84">
        <v>0.44833037001644399</v>
      </c>
      <c r="D84">
        <v>0.44833037001644399</v>
      </c>
      <c r="E84">
        <v>0.85147333820801696</v>
      </c>
      <c r="F84">
        <v>53.796995225259003</v>
      </c>
      <c r="G84">
        <v>58.679860631696798</v>
      </c>
      <c r="I84">
        <v>-5.2486349518645198E-2</v>
      </c>
      <c r="J84">
        <v>1.27236662933432E-2</v>
      </c>
      <c r="K84">
        <v>8.1898450284225197E-2</v>
      </c>
      <c r="M84">
        <v>0.18358754064990701</v>
      </c>
      <c r="N84">
        <v>0.24982046044223999</v>
      </c>
      <c r="O84">
        <v>0.290327657550427</v>
      </c>
      <c r="P84">
        <v>0.34061618910104802</v>
      </c>
      <c r="Q84">
        <v>0.38328278919831599</v>
      </c>
      <c r="R84">
        <v>0.41389722198107098</v>
      </c>
      <c r="S84">
        <v>0.43883033590190501</v>
      </c>
      <c r="T84">
        <v>0.45595702214503703</v>
      </c>
      <c r="U84">
        <v>0.46102249343189999</v>
      </c>
      <c r="V84">
        <v>0.45857761819143</v>
      </c>
      <c r="W84">
        <v>0.45539521342688299</v>
      </c>
      <c r="X84">
        <v>0.44833037001644399</v>
      </c>
      <c r="Y84">
        <v>0.44038117147085698</v>
      </c>
      <c r="Z84">
        <v>0.42353047856215897</v>
      </c>
      <c r="AA84">
        <v>0.412037738099788</v>
      </c>
      <c r="AB84">
        <v>0.39184637155836599</v>
      </c>
      <c r="AC84">
        <v>0.362173636909499</v>
      </c>
      <c r="AD84">
        <v>0.36428935048328798</v>
      </c>
      <c r="AE84">
        <v>0.36562997072610598</v>
      </c>
      <c r="AF84">
        <v>0.37817927837872201</v>
      </c>
      <c r="AG84">
        <v>0.40334785676880403</v>
      </c>
      <c r="AH84">
        <v>0.444487856368326</v>
      </c>
      <c r="AI84">
        <v>0.47766348305182499</v>
      </c>
      <c r="AJ84">
        <v>0.56020526700895301</v>
      </c>
      <c r="AK84">
        <v>0.85147333820801696</v>
      </c>
    </row>
    <row r="85" spans="2:37" x14ac:dyDescent="0.2">
      <c r="B85">
        <v>0.45222417770162499</v>
      </c>
      <c r="D85">
        <v>0.45222417770162499</v>
      </c>
      <c r="I85">
        <v>0.81459886550159</v>
      </c>
      <c r="J85">
        <v>0.79310982723471002</v>
      </c>
      <c r="K85">
        <v>0.77290855262484004</v>
      </c>
      <c r="M85">
        <v>0.72589918319836</v>
      </c>
      <c r="N85">
        <v>0.68323283646986099</v>
      </c>
      <c r="O85">
        <v>0.65971676016972203</v>
      </c>
      <c r="P85">
        <v>0.62128510508748402</v>
      </c>
      <c r="Q85">
        <v>0.58570601246472798</v>
      </c>
      <c r="R85">
        <v>0.55451720906978497</v>
      </c>
      <c r="S85">
        <v>0.52606557230029904</v>
      </c>
      <c r="T85">
        <v>0.50718380933027096</v>
      </c>
      <c r="U85">
        <v>0.49292327195501601</v>
      </c>
      <c r="V85">
        <v>0.47255767001527699</v>
      </c>
      <c r="W85">
        <v>0.46283450883559302</v>
      </c>
      <c r="X85">
        <v>0.45222417770162499</v>
      </c>
      <c r="Y85">
        <v>0.44195488916827702</v>
      </c>
      <c r="Z85">
        <v>0.42404679526557199</v>
      </c>
      <c r="AA85">
        <v>0.41224677083233202</v>
      </c>
      <c r="AB85">
        <v>0.39189768905890499</v>
      </c>
      <c r="AC85">
        <v>0.36218111755167898</v>
      </c>
      <c r="AD85">
        <v>0.36429239920563999</v>
      </c>
      <c r="AE85">
        <v>0.36563240997212498</v>
      </c>
      <c r="AF85">
        <v>0.378180040517473</v>
      </c>
      <c r="AG85">
        <v>0.403348656855124</v>
      </c>
      <c r="AH85">
        <v>0.44448826143706899</v>
      </c>
      <c r="AI85">
        <v>0.47766354321126198</v>
      </c>
      <c r="AJ85">
        <v>0.56020526833124196</v>
      </c>
      <c r="AK85">
        <v>0.85147333820801696</v>
      </c>
    </row>
    <row r="86" spans="2:37" x14ac:dyDescent="0.2">
      <c r="B86">
        <v>0.44897446316304301</v>
      </c>
      <c r="D86">
        <v>0.44897446316304301</v>
      </c>
      <c r="I86">
        <v>-5.2366353443475497E-2</v>
      </c>
      <c r="J86">
        <v>1.30669096243157E-2</v>
      </c>
      <c r="K86">
        <v>8.2658058466062903E-2</v>
      </c>
      <c r="M86">
        <v>0.185946712568339</v>
      </c>
      <c r="N86">
        <v>0.25405121642080802</v>
      </c>
      <c r="O86">
        <v>0.29562176891773601</v>
      </c>
      <c r="P86">
        <v>0.34723037250456101</v>
      </c>
      <c r="Q86">
        <v>0.39042133827113801</v>
      </c>
      <c r="R86">
        <v>0.42072496098443701</v>
      </c>
      <c r="S86">
        <v>0.444546044738448</v>
      </c>
      <c r="T86">
        <v>0.46023820932792597</v>
      </c>
      <c r="U86">
        <v>0.46419270539719099</v>
      </c>
      <c r="V86">
        <v>0.46034123464732901</v>
      </c>
      <c r="W86">
        <v>0.45647934949361002</v>
      </c>
      <c r="X86">
        <v>0.44897446316304301</v>
      </c>
      <c r="Y86">
        <v>0.44068308039257997</v>
      </c>
      <c r="Z86">
        <v>0.42364584407553801</v>
      </c>
      <c r="AA86">
        <v>0.41208955940082798</v>
      </c>
      <c r="AB86">
        <v>0.39186096532672898</v>
      </c>
      <c r="AC86">
        <v>0.36217611621860701</v>
      </c>
      <c r="AD86">
        <v>0.36429042214812901</v>
      </c>
      <c r="AE86">
        <v>0.36563084000025903</v>
      </c>
      <c r="AF86">
        <v>0.37817956864157298</v>
      </c>
      <c r="AG86">
        <v>0.40334815972740201</v>
      </c>
      <c r="AH86">
        <v>0.444488014705126</v>
      </c>
      <c r="AI86">
        <v>0.47766350877180003</v>
      </c>
      <c r="AJ86">
        <v>0.56020526766077905</v>
      </c>
      <c r="AK86">
        <v>0.85147333820801696</v>
      </c>
    </row>
    <row r="87" spans="2:37" x14ac:dyDescent="0.2">
      <c r="B87">
        <v>0.45168776630437302</v>
      </c>
      <c r="D87">
        <v>0.45168776630437302</v>
      </c>
      <c r="I87">
        <v>0.81455545776807503</v>
      </c>
      <c r="J87">
        <v>0.79296926048725902</v>
      </c>
      <c r="K87">
        <v>0.77255915832323396</v>
      </c>
      <c r="M87">
        <v>0.72457177288401797</v>
      </c>
      <c r="N87">
        <v>0.68050352997763697</v>
      </c>
      <c r="O87">
        <v>0.65605592318087302</v>
      </c>
      <c r="P87">
        <v>0.61627908497379502</v>
      </c>
      <c r="Q87">
        <v>0.57991820005628703</v>
      </c>
      <c r="R87">
        <v>0.54872191349403499</v>
      </c>
      <c r="S87">
        <v>0.52106816734719996</v>
      </c>
      <c r="T87">
        <v>0.50340263145075304</v>
      </c>
      <c r="U87">
        <v>0.49012965437260098</v>
      </c>
      <c r="V87">
        <v>0.47102987383491601</v>
      </c>
      <c r="W87">
        <v>0.46191237570090299</v>
      </c>
      <c r="X87">
        <v>0.45168776630437302</v>
      </c>
      <c r="Y87">
        <v>0.44171109150299998</v>
      </c>
      <c r="Z87">
        <v>0.42395722749995601</v>
      </c>
      <c r="AA87">
        <v>0.41220779985973</v>
      </c>
      <c r="AB87">
        <v>0.39188724568339101</v>
      </c>
      <c r="AC87">
        <v>0.36217945996355899</v>
      </c>
      <c r="AD87">
        <v>0.36429170424525797</v>
      </c>
      <c r="AE87">
        <v>0.36563185048158803</v>
      </c>
      <c r="AF87">
        <v>0.378179860802142</v>
      </c>
      <c r="AG87">
        <v>0.40334846861407703</v>
      </c>
      <c r="AH87">
        <v>0.444488164992348</v>
      </c>
      <c r="AI87">
        <v>0.477663528487352</v>
      </c>
      <c r="AJ87">
        <v>0.560205268000735</v>
      </c>
      <c r="AK87">
        <v>0.85147333820801696</v>
      </c>
    </row>
    <row r="88" spans="2:37" x14ac:dyDescent="0.2">
      <c r="B88">
        <v>0.44942312513991201</v>
      </c>
      <c r="D88">
        <v>0.44942312513991201</v>
      </c>
      <c r="I88">
        <v>-5.2282421038690297E-2</v>
      </c>
      <c r="J88">
        <v>1.3322784868712601E-2</v>
      </c>
      <c r="K88">
        <v>8.3257846649292894E-2</v>
      </c>
      <c r="M88">
        <v>0.18798017721740201</v>
      </c>
      <c r="N88">
        <v>0.25786409597895099</v>
      </c>
      <c r="O88">
        <v>0.30046696729748601</v>
      </c>
      <c r="P88">
        <v>0.353336672979637</v>
      </c>
      <c r="Q88">
        <v>0.39696383965652199</v>
      </c>
      <c r="R88">
        <v>0.42686503573664802</v>
      </c>
      <c r="S88">
        <v>0.44952696579060702</v>
      </c>
      <c r="T88">
        <v>0.46383207715922198</v>
      </c>
      <c r="U88">
        <v>0.46676408619160498</v>
      </c>
      <c r="V88">
        <v>0.46168810760568801</v>
      </c>
      <c r="W88">
        <v>0.45727060278060799</v>
      </c>
      <c r="X88">
        <v>0.44942312513991201</v>
      </c>
      <c r="Y88">
        <v>0.44088026877610198</v>
      </c>
      <c r="Z88">
        <v>0.42371541584621097</v>
      </c>
      <c r="AA88">
        <v>0.41211887177353601</v>
      </c>
      <c r="AB88">
        <v>0.39186843894599899</v>
      </c>
      <c r="AC88">
        <v>0.362177224435137</v>
      </c>
      <c r="AD88">
        <v>0.36429087282151101</v>
      </c>
      <c r="AE88">
        <v>0.36563120010542599</v>
      </c>
      <c r="AF88">
        <v>0.37817967991180101</v>
      </c>
      <c r="AG88">
        <v>0.40334827668961498</v>
      </c>
      <c r="AH88">
        <v>0.44448807345070102</v>
      </c>
      <c r="AI88">
        <v>0.47766351720079397</v>
      </c>
      <c r="AJ88">
        <v>0.56020526782836</v>
      </c>
      <c r="AK88">
        <v>0.85147333820801696</v>
      </c>
    </row>
    <row r="89" spans="2:37" x14ac:dyDescent="0.2">
      <c r="B89">
        <v>0.45131384655344298</v>
      </c>
      <c r="D89">
        <v>0.45131384655344298</v>
      </c>
      <c r="I89">
        <v>0.81452508904875598</v>
      </c>
      <c r="J89">
        <v>0.79286440249660795</v>
      </c>
      <c r="K89">
        <v>0.77228284989893503</v>
      </c>
      <c r="M89">
        <v>0.72342215112566699</v>
      </c>
      <c r="N89">
        <v>0.67802343028772205</v>
      </c>
      <c r="O89">
        <v>0.65267148442768297</v>
      </c>
      <c r="P89">
        <v>0.61160154139909195</v>
      </c>
      <c r="Q89">
        <v>0.57454791413213502</v>
      </c>
      <c r="R89">
        <v>0.54345191089103695</v>
      </c>
      <c r="S89">
        <v>0.51667489321942295</v>
      </c>
      <c r="T89">
        <v>0.50020875011174704</v>
      </c>
      <c r="U89">
        <v>0.48785383568546298</v>
      </c>
      <c r="V89">
        <v>0.46986051163168602</v>
      </c>
      <c r="W89">
        <v>0.46123849725965799</v>
      </c>
      <c r="X89">
        <v>0.45131384655344298</v>
      </c>
      <c r="Y89">
        <v>0.44155180869917499</v>
      </c>
      <c r="Z89">
        <v>0.423903207481162</v>
      </c>
      <c r="AA89">
        <v>0.41218575522305001</v>
      </c>
      <c r="AB89">
        <v>0.39188189746485702</v>
      </c>
      <c r="AC89">
        <v>0.36217871904366999</v>
      </c>
      <c r="AD89">
        <v>0.36429141198938197</v>
      </c>
      <c r="AE89">
        <v>0.36563161870714</v>
      </c>
      <c r="AF89">
        <v>0.378179791909519</v>
      </c>
      <c r="AG89">
        <v>0.403348395940474</v>
      </c>
      <c r="AH89">
        <v>0.444488129209756</v>
      </c>
      <c r="AI89">
        <v>0.47766352366200798</v>
      </c>
      <c r="AJ89">
        <v>0.56020526791576397</v>
      </c>
      <c r="AK89">
        <v>0.85147333820801696</v>
      </c>
    </row>
    <row r="90" spans="2:37" x14ac:dyDescent="0.2">
      <c r="B90">
        <v>0.44973569129033703</v>
      </c>
      <c r="D90">
        <v>0.44973569129033703</v>
      </c>
      <c r="I90">
        <v>-5.2223703811417901E-2</v>
      </c>
      <c r="J90">
        <v>1.35136243804915E-2</v>
      </c>
      <c r="K90">
        <v>8.3731947485265801E-2</v>
      </c>
      <c r="M90">
        <v>0.18973792376912299</v>
      </c>
      <c r="N90">
        <v>0.26131480690397701</v>
      </c>
      <c r="O90">
        <v>0.30492154323806597</v>
      </c>
      <c r="P90">
        <v>0.35899859056224098</v>
      </c>
      <c r="Q90">
        <v>0.40298061668163898</v>
      </c>
      <c r="R90">
        <v>0.43239982139905803</v>
      </c>
      <c r="S90">
        <v>0.45387374770153899</v>
      </c>
      <c r="T90">
        <v>0.466851537746856</v>
      </c>
      <c r="U90">
        <v>0.46885093727038801</v>
      </c>
      <c r="V90">
        <v>0.46271702817231097</v>
      </c>
      <c r="W90">
        <v>0.457848208550172</v>
      </c>
      <c r="X90">
        <v>0.44973569129033703</v>
      </c>
      <c r="Y90">
        <v>0.44100906778946403</v>
      </c>
      <c r="Z90">
        <v>0.42375737245579798</v>
      </c>
      <c r="AA90">
        <v>0.41213545230158499</v>
      </c>
      <c r="AB90">
        <v>0.39187226627535099</v>
      </c>
      <c r="AC90">
        <v>0.36217771979269903</v>
      </c>
      <c r="AD90">
        <v>0.36429106234582398</v>
      </c>
      <c r="AE90">
        <v>0.36563134928247798</v>
      </c>
      <c r="AF90">
        <v>0.37817972256646698</v>
      </c>
      <c r="AG90">
        <v>0.40334832184482799</v>
      </c>
      <c r="AH90">
        <v>0.44448809524628402</v>
      </c>
      <c r="AI90">
        <v>0.47766351996315898</v>
      </c>
      <c r="AJ90">
        <v>0.56020526787144598</v>
      </c>
      <c r="AK90">
        <v>0.85147333820801696</v>
      </c>
    </row>
    <row r="91" spans="2:37" x14ac:dyDescent="0.2">
      <c r="B91">
        <v>0.45105322108139101</v>
      </c>
      <c r="D91">
        <v>0.45105322108139101</v>
      </c>
      <c r="I91">
        <v>0.81450384046312896</v>
      </c>
      <c r="J91">
        <v>0.79278615690688803</v>
      </c>
      <c r="K91">
        <v>0.77206417636711899</v>
      </c>
      <c r="M91">
        <v>0.72242430882489805</v>
      </c>
      <c r="N91">
        <v>0.67576216233244202</v>
      </c>
      <c r="O91">
        <v>0.649531017741932</v>
      </c>
      <c r="P91">
        <v>0.60721606288797203</v>
      </c>
      <c r="Q91">
        <v>0.56955323463649099</v>
      </c>
      <c r="R91">
        <v>0.538653723136028</v>
      </c>
      <c r="S91">
        <v>0.51281163577515698</v>
      </c>
      <c r="T91">
        <v>0.49751136278681801</v>
      </c>
      <c r="U91">
        <v>0.48600032160874801</v>
      </c>
      <c r="V91">
        <v>0.46896568720676401</v>
      </c>
      <c r="W91">
        <v>0.46074611391178899</v>
      </c>
      <c r="X91">
        <v>0.45105322108139101</v>
      </c>
      <c r="Y91">
        <v>0.44144774779491702</v>
      </c>
      <c r="Z91">
        <v>0.423870627579986</v>
      </c>
      <c r="AA91">
        <v>0.41217328537681103</v>
      </c>
      <c r="AB91">
        <v>0.39187915856323902</v>
      </c>
      <c r="AC91">
        <v>0.36217838786243001</v>
      </c>
      <c r="AD91">
        <v>0.36429128908527397</v>
      </c>
      <c r="AE91">
        <v>0.36563152269231203</v>
      </c>
      <c r="AF91">
        <v>0.37817976550001098</v>
      </c>
      <c r="AG91">
        <v>0.403348367883615</v>
      </c>
      <c r="AH91">
        <v>0.44448811593381898</v>
      </c>
      <c r="AI91">
        <v>0.477663522080637</v>
      </c>
      <c r="AJ91">
        <v>0.560205267893916</v>
      </c>
      <c r="AK91">
        <v>0.85147333820801696</v>
      </c>
    </row>
    <row r="92" spans="2:37" x14ac:dyDescent="0.2">
      <c r="B92">
        <v>0.44995346262406699</v>
      </c>
      <c r="D92">
        <v>0.44995346262406699</v>
      </c>
      <c r="I92">
        <v>-5.2182621709959701E-2</v>
      </c>
      <c r="J92">
        <v>1.36560105340827E-2</v>
      </c>
      <c r="K92">
        <v>8.4107015667319193E-2</v>
      </c>
      <c r="M92">
        <v>0.19126107471153</v>
      </c>
      <c r="N92">
        <v>0.26444943337740501</v>
      </c>
      <c r="O92">
        <v>0.309033756447188</v>
      </c>
      <c r="P92">
        <v>0.36426879388891897</v>
      </c>
      <c r="Q92">
        <v>0.40853036753810001</v>
      </c>
      <c r="R92">
        <v>0.437398909115222</v>
      </c>
      <c r="S92">
        <v>0.45767148366593802</v>
      </c>
      <c r="T92">
        <v>0.46939009445896002</v>
      </c>
      <c r="U92">
        <v>0.47054530402453698</v>
      </c>
      <c r="V92">
        <v>0.46350323390200099</v>
      </c>
      <c r="W92">
        <v>0.45826991313927201</v>
      </c>
      <c r="X92">
        <v>0.44995346262406699</v>
      </c>
      <c r="Y92">
        <v>0.44109319966740201</v>
      </c>
      <c r="Z92">
        <v>0.42378267556619298</v>
      </c>
      <c r="AA92">
        <v>0.41214483112613398</v>
      </c>
      <c r="AB92">
        <v>0.39187422629935997</v>
      </c>
      <c r="AC92">
        <v>0.36217794121077301</v>
      </c>
      <c r="AD92">
        <v>0.36429114204759899</v>
      </c>
      <c r="AE92">
        <v>0.365631411080519</v>
      </c>
      <c r="AF92">
        <v>0.37817973891783402</v>
      </c>
      <c r="AG92">
        <v>0.40334833927775099</v>
      </c>
      <c r="AH92">
        <v>0.44448810333280803</v>
      </c>
      <c r="AI92">
        <v>0.47766352086844399</v>
      </c>
      <c r="AJ92">
        <v>0.56020526788252301</v>
      </c>
      <c r="AK92">
        <v>0.85147333820801696</v>
      </c>
    </row>
    <row r="93" spans="2:37" x14ac:dyDescent="0.2">
      <c r="B93">
        <v>0.45087157504388697</v>
      </c>
      <c r="D93">
        <v>0.45087157504388697</v>
      </c>
      <c r="I93">
        <v>0.81448897205448401</v>
      </c>
      <c r="J93">
        <v>0.792727755651218</v>
      </c>
      <c r="K93">
        <v>0.77189101371819602</v>
      </c>
      <c r="M93">
        <v>0.721556559896955</v>
      </c>
      <c r="N93">
        <v>0.67369416712362395</v>
      </c>
      <c r="O93">
        <v>0.64660720246613601</v>
      </c>
      <c r="P93">
        <v>0.60309189217725201</v>
      </c>
      <c r="Q93">
        <v>0.56489840748328202</v>
      </c>
      <c r="R93">
        <v>0.53428083128709702</v>
      </c>
      <c r="S93">
        <v>0.50941389318315</v>
      </c>
      <c r="T93">
        <v>0.49523367379741801</v>
      </c>
      <c r="U93">
        <v>0.48449109368161403</v>
      </c>
      <c r="V93">
        <v>0.468281062907007</v>
      </c>
      <c r="W93">
        <v>0.46038638419661598</v>
      </c>
      <c r="X93">
        <v>0.45087157504388697</v>
      </c>
      <c r="Y93">
        <v>0.44137976597469603</v>
      </c>
      <c r="Z93">
        <v>0.423850978600818</v>
      </c>
      <c r="AA93">
        <v>0.41216623167260402</v>
      </c>
      <c r="AB93">
        <v>0.39187775593289897</v>
      </c>
      <c r="AC93">
        <v>0.36217823982888597</v>
      </c>
      <c r="AD93">
        <v>0.364291237399681</v>
      </c>
      <c r="AE93">
        <v>0.36563148291723402</v>
      </c>
      <c r="AF93">
        <v>0.37817975537611098</v>
      </c>
      <c r="AG93">
        <v>0.403348357051797</v>
      </c>
      <c r="AH93">
        <v>0.44448811100822599</v>
      </c>
      <c r="AI93">
        <v>0.477663521562388</v>
      </c>
      <c r="AJ93">
        <v>0.56020526788830005</v>
      </c>
      <c r="AK93">
        <v>0.85147333820801696</v>
      </c>
    </row>
    <row r="94" spans="2:37" x14ac:dyDescent="0.2">
      <c r="B94">
        <v>0.45010519718900299</v>
      </c>
      <c r="D94">
        <v>0.45010519718900299</v>
      </c>
      <c r="I94">
        <v>-5.2153875829835397E-2</v>
      </c>
      <c r="J94">
        <v>1.3762274528067799E-2</v>
      </c>
      <c r="K94">
        <v>8.4403935698083396E-2</v>
      </c>
      <c r="M94">
        <v>0.19258373709558399</v>
      </c>
      <c r="N94">
        <v>0.267306464894915</v>
      </c>
      <c r="O94">
        <v>0.31284394827815198</v>
      </c>
      <c r="P94">
        <v>0.36919139645305099</v>
      </c>
      <c r="Q94">
        <v>0.41366260299244501</v>
      </c>
      <c r="R94">
        <v>0.44192169441191997</v>
      </c>
      <c r="S94">
        <v>0.46099261381545398</v>
      </c>
      <c r="T94">
        <v>0.47152546941427098</v>
      </c>
      <c r="U94">
        <v>0.47192147403075302</v>
      </c>
      <c r="V94">
        <v>0.464104082428975</v>
      </c>
      <c r="W94">
        <v>0.45857782693982702</v>
      </c>
      <c r="X94">
        <v>0.45010519718900299</v>
      </c>
      <c r="Y94">
        <v>0.44114815623669701</v>
      </c>
      <c r="Z94">
        <v>0.42379793544793398</v>
      </c>
      <c r="AA94">
        <v>0.41215013630432501</v>
      </c>
      <c r="AB94">
        <v>0.39187523005338298</v>
      </c>
      <c r="AC94">
        <v>0.36217804018164401</v>
      </c>
      <c r="AD94">
        <v>0.36429117556505802</v>
      </c>
      <c r="AE94">
        <v>0.36563143668095999</v>
      </c>
      <c r="AF94">
        <v>0.37817974518601799</v>
      </c>
      <c r="AG94">
        <v>0.403348346008023</v>
      </c>
      <c r="AH94">
        <v>0.44448810633304298</v>
      </c>
      <c r="AI94">
        <v>0.477663521165127</v>
      </c>
      <c r="AJ94">
        <v>0.56020526788537095</v>
      </c>
      <c r="AK94">
        <v>0.85147333820801696</v>
      </c>
    </row>
    <row r="95" spans="2:37" x14ac:dyDescent="0.2">
      <c r="B95">
        <v>0.45074498065674901</v>
      </c>
      <c r="D95">
        <v>0.45074498065674901</v>
      </c>
      <c r="I95">
        <v>0.81447856756970205</v>
      </c>
      <c r="J95">
        <v>0.79268415810094806</v>
      </c>
      <c r="K95">
        <v>0.77175382618148902</v>
      </c>
      <c r="M95">
        <v>0.72080070271776797</v>
      </c>
      <c r="N95">
        <v>0.67179776250890699</v>
      </c>
      <c r="O95">
        <v>0.64387683055503397</v>
      </c>
      <c r="P95">
        <v>0.59920283184852596</v>
      </c>
      <c r="Q95">
        <v>0.56055265205468796</v>
      </c>
      <c r="R95">
        <v>0.53029242335320703</v>
      </c>
      <c r="S95">
        <v>0.50642532658983397</v>
      </c>
      <c r="T95">
        <v>0.493310707601753</v>
      </c>
      <c r="U95">
        <v>0.48326244462397</v>
      </c>
      <c r="V95">
        <v>0.46775733110901402</v>
      </c>
      <c r="W95">
        <v>0.46012359148363302</v>
      </c>
      <c r="X95">
        <v>0.45074498065674901</v>
      </c>
      <c r="Y95">
        <v>0.441335355118466</v>
      </c>
      <c r="Z95">
        <v>0.42383912835594401</v>
      </c>
      <c r="AA95">
        <v>0.41216224167850402</v>
      </c>
      <c r="AB95">
        <v>0.39187703762644199</v>
      </c>
      <c r="AC95">
        <v>0.36217817365989202</v>
      </c>
      <c r="AD95">
        <v>0.364291215664033</v>
      </c>
      <c r="AE95">
        <v>0.36563146644001798</v>
      </c>
      <c r="AF95">
        <v>0.37817975149518401</v>
      </c>
      <c r="AG95">
        <v>0.40334835286999199</v>
      </c>
      <c r="AH95">
        <v>0.44448810918074999</v>
      </c>
      <c r="AI95">
        <v>0.47766352139254697</v>
      </c>
      <c r="AJ95">
        <v>0.56020526788685598</v>
      </c>
      <c r="AK95">
        <v>0.85147333820801696</v>
      </c>
    </row>
    <row r="96" spans="2:37" x14ac:dyDescent="0.2">
      <c r="B96">
        <v>0.45021092414782998</v>
      </c>
      <c r="D96">
        <v>0.45021092414782998</v>
      </c>
      <c r="I96">
        <v>-5.2133760662394599E-2</v>
      </c>
      <c r="J96">
        <v>1.38415964516616E-2</v>
      </c>
      <c r="K96">
        <v>8.4639114387031394E-2</v>
      </c>
      <c r="M96">
        <v>0.19373440353792601</v>
      </c>
      <c r="N96">
        <v>0.26991832659582798</v>
      </c>
      <c r="O96">
        <v>0.31638613503803897</v>
      </c>
      <c r="P96">
        <v>0.373803673290381</v>
      </c>
      <c r="Q96">
        <v>0.418419483293067</v>
      </c>
      <c r="R96">
        <v>0.446019326711935</v>
      </c>
      <c r="S96">
        <v>0.46389915396035902</v>
      </c>
      <c r="T96">
        <v>0.47332245499954601</v>
      </c>
      <c r="U96">
        <v>0.473039503817553</v>
      </c>
      <c r="V96">
        <v>0.46456333322582299</v>
      </c>
      <c r="W96">
        <v>0.45880267126236501</v>
      </c>
      <c r="X96">
        <v>0.45021092414782998</v>
      </c>
      <c r="Y96">
        <v>0.44118405552287199</v>
      </c>
      <c r="Z96">
        <v>0.423807138474532</v>
      </c>
      <c r="AA96">
        <v>0.41215313721034003</v>
      </c>
      <c r="AB96">
        <v>0.391875744089206</v>
      </c>
      <c r="AC96">
        <v>0.36217808442028099</v>
      </c>
      <c r="AD96">
        <v>0.36429118966035301</v>
      </c>
      <c r="AE96">
        <v>0.36563144728619201</v>
      </c>
      <c r="AF96">
        <v>0.37817974758888301</v>
      </c>
      <c r="AG96">
        <v>0.40334834860635699</v>
      </c>
      <c r="AH96">
        <v>0.444488107446179</v>
      </c>
      <c r="AI96">
        <v>0.477663521262357</v>
      </c>
      <c r="AJ96">
        <v>0.56020526788610403</v>
      </c>
      <c r="AK96">
        <v>0.85147333820801696</v>
      </c>
    </row>
    <row r="97" spans="2:37" x14ac:dyDescent="0.2">
      <c r="B97">
        <v>0.450656756275784</v>
      </c>
      <c r="D97">
        <v>0.450656756275784</v>
      </c>
      <c r="I97">
        <v>0.81447128655672996</v>
      </c>
      <c r="J97">
        <v>0.79265160743372398</v>
      </c>
      <c r="K97">
        <v>0.77164509969805295</v>
      </c>
      <c r="M97">
        <v>0.72014137135589495</v>
      </c>
      <c r="N97">
        <v>0.67005441886827799</v>
      </c>
      <c r="O97">
        <v>0.64132004061457604</v>
      </c>
      <c r="P97">
        <v>0.59552639965091703</v>
      </c>
      <c r="Q97">
        <v>0.55648924233294095</v>
      </c>
      <c r="R97">
        <v>0.52665243241056303</v>
      </c>
      <c r="S97">
        <v>0.50379659762911799</v>
      </c>
      <c r="T97">
        <v>0.49168748508420601</v>
      </c>
      <c r="U97">
        <v>0.482262381167883</v>
      </c>
      <c r="V97">
        <v>0.46735672207659301</v>
      </c>
      <c r="W97">
        <v>0.45993162566131901</v>
      </c>
      <c r="X97">
        <v>0.450656756275784</v>
      </c>
      <c r="Y97">
        <v>0.44130634298091598</v>
      </c>
      <c r="Z97">
        <v>0.42383198153486001</v>
      </c>
      <c r="AA97">
        <v>0.41215998470416498</v>
      </c>
      <c r="AB97">
        <v>0.39187666977184699</v>
      </c>
      <c r="AC97">
        <v>0.362178144083248</v>
      </c>
      <c r="AD97">
        <v>0.36429120652341201</v>
      </c>
      <c r="AE97">
        <v>0.36563145961416998</v>
      </c>
      <c r="AF97">
        <v>0.37817975000745602</v>
      </c>
      <c r="AG97">
        <v>0.40334835125553598</v>
      </c>
      <c r="AH97">
        <v>0.44448810850272502</v>
      </c>
      <c r="AI97">
        <v>0.477663521336886</v>
      </c>
      <c r="AJ97">
        <v>0.56020526788648395</v>
      </c>
      <c r="AK97">
        <v>0.85147333820801696</v>
      </c>
    </row>
    <row r="98" spans="2:37" x14ac:dyDescent="0.2">
      <c r="B98">
        <v>0.45028459557109202</v>
      </c>
      <c r="D98">
        <v>0.45028459557109202</v>
      </c>
      <c r="I98">
        <v>-5.2119684338698201E-2</v>
      </c>
      <c r="J98">
        <v>1.39008162000535E-2</v>
      </c>
      <c r="K98">
        <v>8.4825468011267197E-2</v>
      </c>
      <c r="M98">
        <v>0.194737027270488</v>
      </c>
      <c r="N98">
        <v>0.27231254946898098</v>
      </c>
      <c r="O98">
        <v>0.31968922643856501</v>
      </c>
      <c r="P98">
        <v>0.37813737388964802</v>
      </c>
      <c r="Q98">
        <v>0.422837221803473</v>
      </c>
      <c r="R98">
        <v>0.44973619996879199</v>
      </c>
      <c r="S98">
        <v>0.46644443870210001</v>
      </c>
      <c r="T98">
        <v>0.47483518708702399</v>
      </c>
      <c r="U98">
        <v>0.47394800742605703</v>
      </c>
      <c r="V98">
        <v>0.464914389939378</v>
      </c>
      <c r="W98">
        <v>0.45896686550231602</v>
      </c>
      <c r="X98">
        <v>0.45028459557109202</v>
      </c>
      <c r="Y98">
        <v>0.44120750627048499</v>
      </c>
      <c r="Z98">
        <v>0.423812688711732</v>
      </c>
      <c r="AA98">
        <v>0.41215483469280201</v>
      </c>
      <c r="AB98">
        <v>0.39187600733386502</v>
      </c>
      <c r="AC98">
        <v>0.36217810419435298</v>
      </c>
      <c r="AD98">
        <v>0.364291195587929</v>
      </c>
      <c r="AE98">
        <v>0.365631451679513</v>
      </c>
      <c r="AF98">
        <v>0.37817974851000502</v>
      </c>
      <c r="AG98">
        <v>0.40334834960948901</v>
      </c>
      <c r="AH98">
        <v>0.44448810785917198</v>
      </c>
      <c r="AI98">
        <v>0.47766352129422102</v>
      </c>
      <c r="AJ98">
        <v>0.56020526788629199</v>
      </c>
      <c r="AK98">
        <v>0.85147333820801696</v>
      </c>
    </row>
    <row r="99" spans="2:37" x14ac:dyDescent="0.2">
      <c r="B99">
        <v>0.45059527359858897</v>
      </c>
      <c r="D99">
        <v>0.45059527359858897</v>
      </c>
      <c r="I99">
        <v>0.81446619121142005</v>
      </c>
      <c r="J99">
        <v>0.79262730213689003</v>
      </c>
      <c r="K99">
        <v>0.77155890452550102</v>
      </c>
      <c r="M99">
        <v>0.71956552753306502</v>
      </c>
      <c r="N99">
        <v>0.66844819386632404</v>
      </c>
      <c r="O99">
        <v>0.638919719877871</v>
      </c>
      <c r="P99">
        <v>0.592043168591598</v>
      </c>
      <c r="Q99">
        <v>0.55268479044286101</v>
      </c>
      <c r="R99">
        <v>0.52332878726433496</v>
      </c>
      <c r="S99">
        <v>0.50148441720645098</v>
      </c>
      <c r="T99">
        <v>0.49031749101112498</v>
      </c>
      <c r="U99">
        <v>0.48144849181771499</v>
      </c>
      <c r="V99">
        <v>0.46705031563504001</v>
      </c>
      <c r="W99">
        <v>0.45979140398989099</v>
      </c>
      <c r="X99">
        <v>0.45059527359858897</v>
      </c>
      <c r="Y99">
        <v>0.44128739047964899</v>
      </c>
      <c r="Z99">
        <v>0.42382767133467802</v>
      </c>
      <c r="AA99">
        <v>0.41215870802836901</v>
      </c>
      <c r="AB99">
        <v>0.39187648138849002</v>
      </c>
      <c r="AC99">
        <v>0.36217813086288803</v>
      </c>
      <c r="AD99">
        <v>0.36429120267945198</v>
      </c>
      <c r="AE99">
        <v>0.365631456786498</v>
      </c>
      <c r="AF99">
        <v>0.37817974943714699</v>
      </c>
      <c r="AG99">
        <v>0.403348350632247</v>
      </c>
      <c r="AH99">
        <v>0.44448810825116702</v>
      </c>
      <c r="AI99">
        <v>0.47766352131864398</v>
      </c>
      <c r="AJ99">
        <v>0.56020526788639002</v>
      </c>
      <c r="AK99">
        <v>0.85147333820801696</v>
      </c>
    </row>
    <row r="100" spans="2:37" x14ac:dyDescent="0.2">
      <c r="B100">
        <v>0.450335931426458</v>
      </c>
      <c r="D100">
        <v>0.450335931426458</v>
      </c>
      <c r="I100">
        <v>-5.2109833638082997E-2</v>
      </c>
      <c r="J100">
        <v>1.3945033203556599E-2</v>
      </c>
      <c r="K100">
        <v>8.4973181920177304E-2</v>
      </c>
      <c r="M100">
        <v>0.19561185753734101</v>
      </c>
      <c r="N100">
        <v>0.27451267637384602</v>
      </c>
      <c r="O100">
        <v>0.32277796911971601</v>
      </c>
      <c r="P100">
        <v>0.382219739090778</v>
      </c>
      <c r="Q100">
        <v>0.42694717116983</v>
      </c>
      <c r="R100">
        <v>0.45311110851811698</v>
      </c>
      <c r="S100">
        <v>0.46867450740808297</v>
      </c>
      <c r="T100">
        <v>0.47610897781343903</v>
      </c>
      <c r="U100">
        <v>0.47468637544560199</v>
      </c>
      <c r="V100">
        <v>0.465182761709863</v>
      </c>
      <c r="W100">
        <v>0.45908677423409799</v>
      </c>
      <c r="X100">
        <v>0.450335931426458</v>
      </c>
      <c r="Y100">
        <v>0.44122282527796902</v>
      </c>
      <c r="Z100">
        <v>0.42381603600088102</v>
      </c>
      <c r="AA100">
        <v>0.41215579488565701</v>
      </c>
      <c r="AB100">
        <v>0.39187614214500899</v>
      </c>
      <c r="AC100">
        <v>0.362178113033093</v>
      </c>
      <c r="AD100">
        <v>0.36429119808068999</v>
      </c>
      <c r="AE100">
        <v>0.365631453499488</v>
      </c>
      <c r="AF100">
        <v>0.37817974886310901</v>
      </c>
      <c r="AG100">
        <v>0.403348349996764</v>
      </c>
      <c r="AH100">
        <v>0.44448810801239902</v>
      </c>
      <c r="AI100">
        <v>0.477663521304663</v>
      </c>
      <c r="AJ100">
        <v>0.56020526788633895</v>
      </c>
      <c r="AK100">
        <v>0.85147333820801696</v>
      </c>
    </row>
    <row r="101" spans="2:37" x14ac:dyDescent="0.2">
      <c r="B101">
        <v>0.45055242763339498</v>
      </c>
      <c r="D101">
        <v>0.45055242763339498</v>
      </c>
      <c r="I101">
        <v>0.81446262536323299</v>
      </c>
      <c r="J101">
        <v>0.79260915223690798</v>
      </c>
      <c r="K101">
        <v>0.77149055569160996</v>
      </c>
      <c r="M101">
        <v>0.71906205837651604</v>
      </c>
      <c r="N101">
        <v>0.66696528651615705</v>
      </c>
      <c r="O101">
        <v>0.63666103217002601</v>
      </c>
      <c r="P101">
        <v>0.58873624565900795</v>
      </c>
      <c r="Q101">
        <v>0.549118681988504</v>
      </c>
      <c r="R101">
        <v>0.52029282068060001</v>
      </c>
      <c r="S101">
        <v>0.49945075372821901</v>
      </c>
      <c r="T101">
        <v>0.48916138000442999</v>
      </c>
      <c r="U101">
        <v>0.48078619704514303</v>
      </c>
      <c r="V101">
        <v>0.46681597459646601</v>
      </c>
      <c r="W101">
        <v>0.45968898224369098</v>
      </c>
      <c r="X101">
        <v>0.45055242763339498</v>
      </c>
      <c r="Y101">
        <v>0.441275009617902</v>
      </c>
      <c r="Z101">
        <v>0.42382507188546598</v>
      </c>
      <c r="AA101">
        <v>0.41215798586671398</v>
      </c>
      <c r="AB101">
        <v>0.39187638491480897</v>
      </c>
      <c r="AC101">
        <v>0.36217812495356899</v>
      </c>
      <c r="AD101">
        <v>0.36429120106292801</v>
      </c>
      <c r="AE101">
        <v>0.36563145561510801</v>
      </c>
      <c r="AF101">
        <v>0.37817974921852399</v>
      </c>
      <c r="AG101">
        <v>0.40334835039161598</v>
      </c>
      <c r="AH101">
        <v>0.44448810815783502</v>
      </c>
      <c r="AI101">
        <v>0.47766352131266698</v>
      </c>
      <c r="AJ101">
        <v>0.56020526788636504</v>
      </c>
      <c r="AK101">
        <v>0.85147333820801696</v>
      </c>
    </row>
    <row r="102" spans="2:37" x14ac:dyDescent="0.2">
      <c r="B102">
        <v>0.45037170385369502</v>
      </c>
      <c r="D102">
        <v>0.45037170385369502</v>
      </c>
      <c r="I102">
        <v>-5.21029399188759E-2</v>
      </c>
      <c r="J102">
        <v>1.3978051066581501E-2</v>
      </c>
      <c r="K102">
        <v>8.5090298604497794E-2</v>
      </c>
      <c r="M102">
        <v>0.196376096279264</v>
      </c>
      <c r="N102">
        <v>0.27653897150429402</v>
      </c>
      <c r="O102">
        <v>0.32567368565098997</v>
      </c>
      <c r="P102">
        <v>0.38607429783021402</v>
      </c>
      <c r="Q102">
        <v>0.43077667351070997</v>
      </c>
      <c r="R102">
        <v>0.45617815517239202</v>
      </c>
      <c r="S102">
        <v>0.47062922251061401</v>
      </c>
      <c r="T102">
        <v>0.47718180663099402</v>
      </c>
      <c r="U102">
        <v>0.475286549447059</v>
      </c>
      <c r="V102">
        <v>0.46538793500341602</v>
      </c>
      <c r="W102">
        <v>0.45917434436790899</v>
      </c>
      <c r="X102">
        <v>0.45037170385369502</v>
      </c>
      <c r="Y102">
        <v>0.44123283233926303</v>
      </c>
      <c r="Z102">
        <v>0.42381805471773498</v>
      </c>
      <c r="AA102">
        <v>0.41215633802567497</v>
      </c>
      <c r="AB102">
        <v>0.39187621118362098</v>
      </c>
      <c r="AC102">
        <v>0.36217811698388902</v>
      </c>
      <c r="AD102">
        <v>0.364291199128986</v>
      </c>
      <c r="AE102">
        <v>0.36563145425342902</v>
      </c>
      <c r="AF102">
        <v>0.37817974899847001</v>
      </c>
      <c r="AG102">
        <v>0.40334835014627701</v>
      </c>
      <c r="AH102">
        <v>0.44448810806924799</v>
      </c>
      <c r="AI102">
        <v>0.47766352130808498</v>
      </c>
      <c r="AJ102">
        <v>0.56020526788635205</v>
      </c>
      <c r="AK102">
        <v>0.85147333820801696</v>
      </c>
    </row>
    <row r="103" spans="2:37" x14ac:dyDescent="0.2">
      <c r="B103">
        <v>0.45052256953008302</v>
      </c>
      <c r="D103">
        <v>0.45052256953008302</v>
      </c>
      <c r="I103">
        <v>0.81446012986501304</v>
      </c>
      <c r="J103">
        <v>0.79259559810711799</v>
      </c>
      <c r="K103">
        <v>0.77143634824067098</v>
      </c>
      <c r="M103">
        <v>0.71862145470813998</v>
      </c>
      <c r="N103">
        <v>0.66559368185842305</v>
      </c>
      <c r="O103">
        <v>0.63453104157914098</v>
      </c>
      <c r="P103">
        <v>0.58559085588432602</v>
      </c>
      <c r="Q103">
        <v>0.54577262664592197</v>
      </c>
      <c r="R103">
        <v>0.51751879581114402</v>
      </c>
      <c r="S103">
        <v>0.49766216461665103</v>
      </c>
      <c r="T103">
        <v>0.48818588083707398</v>
      </c>
      <c r="U103">
        <v>0.48024731448902502</v>
      </c>
      <c r="V103">
        <v>0.46663675797917198</v>
      </c>
      <c r="W103">
        <v>0.45961417238649299</v>
      </c>
      <c r="X103">
        <v>0.45052256953008302</v>
      </c>
      <c r="Y103">
        <v>0.44126692175833299</v>
      </c>
      <c r="Z103">
        <v>0.42382350417864301</v>
      </c>
      <c r="AA103">
        <v>0.41215757737043301</v>
      </c>
      <c r="AB103">
        <v>0.39187633550932999</v>
      </c>
      <c r="AC103">
        <v>0.36217812231218199</v>
      </c>
      <c r="AD103">
        <v>0.36429120038312301</v>
      </c>
      <c r="AE103">
        <v>0.36563145512984702</v>
      </c>
      <c r="AF103">
        <v>0.37817974913471603</v>
      </c>
      <c r="AG103">
        <v>0.40334835029871702</v>
      </c>
      <c r="AH103">
        <v>0.44448810812320699</v>
      </c>
      <c r="AI103">
        <v>0.47766352131070799</v>
      </c>
      <c r="AJ103">
        <v>0.56020526788635905</v>
      </c>
      <c r="AK103">
        <v>0.85147333820801696</v>
      </c>
    </row>
    <row r="104" spans="2:37" x14ac:dyDescent="0.2">
      <c r="B104">
        <v>0.45039663143254</v>
      </c>
      <c r="D104">
        <v>0.45039663143254</v>
      </c>
      <c r="I104">
        <v>-5.2098115488150798E-2</v>
      </c>
      <c r="J104">
        <v>1.40027078357574E-2</v>
      </c>
      <c r="K104">
        <v>8.5183175216962795E-2</v>
      </c>
      <c r="M104">
        <v>0.197044419805428</v>
      </c>
      <c r="N104">
        <v>0.27840898171779299</v>
      </c>
      <c r="O104">
        <v>0.32839485940192398</v>
      </c>
      <c r="P104">
        <v>0.38972149799405298</v>
      </c>
      <c r="Q104">
        <v>0.43434973289839701</v>
      </c>
      <c r="R104">
        <v>0.458967473536601</v>
      </c>
      <c r="S104">
        <v>0.47234318353995303</v>
      </c>
      <c r="T104">
        <v>0.47808554205354598</v>
      </c>
      <c r="U104">
        <v>0.47577444616195902</v>
      </c>
      <c r="V104">
        <v>0.46554479905628698</v>
      </c>
      <c r="W104">
        <v>0.45923829873305499</v>
      </c>
      <c r="X104">
        <v>0.45039663143254</v>
      </c>
      <c r="Y104">
        <v>0.44123936941919301</v>
      </c>
      <c r="Z104">
        <v>0.42381927218666299</v>
      </c>
      <c r="AA104">
        <v>0.41215664525680301</v>
      </c>
      <c r="AB104">
        <v>0.39187624653922898</v>
      </c>
      <c r="AC104">
        <v>0.36217811874984401</v>
      </c>
      <c r="AD104">
        <v>0.36429119956983103</v>
      </c>
      <c r="AE104">
        <v>0.36563145456576002</v>
      </c>
      <c r="AF104">
        <v>0.378179749050359</v>
      </c>
      <c r="AG104">
        <v>0.40334835020399901</v>
      </c>
      <c r="AH104">
        <v>0.44448810809034001</v>
      </c>
      <c r="AI104">
        <v>0.47766352130920597</v>
      </c>
      <c r="AJ104">
        <v>0.56020526788635505</v>
      </c>
      <c r="AK104">
        <v>0.85147333820801696</v>
      </c>
    </row>
    <row r="105" spans="2:37" x14ac:dyDescent="0.2">
      <c r="B105">
        <v>0.45050176245169998</v>
      </c>
      <c r="D105">
        <v>0.45050176245169998</v>
      </c>
      <c r="I105">
        <v>0.81445838341841903</v>
      </c>
      <c r="J105">
        <v>0.79258547562453896</v>
      </c>
      <c r="K105">
        <v>0.77139335006212895</v>
      </c>
      <c r="M105">
        <v>0.71823555136245398</v>
      </c>
      <c r="N105">
        <v>0.66432286524683104</v>
      </c>
      <c r="O105">
        <v>0.63251840966530504</v>
      </c>
      <c r="P105">
        <v>0.58259400737251699</v>
      </c>
      <c r="Q105">
        <v>0.54263029725964196</v>
      </c>
      <c r="R105">
        <v>0.51498352226552402</v>
      </c>
      <c r="S105">
        <v>0.49608922540519002</v>
      </c>
      <c r="T105">
        <v>0.48736286727933098</v>
      </c>
      <c r="U105">
        <v>0.47980888358447699</v>
      </c>
      <c r="V105">
        <v>0.46649970375386401</v>
      </c>
      <c r="W105">
        <v>0.45955953148230599</v>
      </c>
      <c r="X105">
        <v>0.45050176245169998</v>
      </c>
      <c r="Y105">
        <v>0.44126163833662002</v>
      </c>
      <c r="Z105">
        <v>0.42382255870782498</v>
      </c>
      <c r="AA105">
        <v>0.41215734630141398</v>
      </c>
      <c r="AB105">
        <v>0.39187631020811098</v>
      </c>
      <c r="AC105">
        <v>0.36217812113151798</v>
      </c>
      <c r="AD105">
        <v>0.36429120009723998</v>
      </c>
      <c r="AE105">
        <v>0.36563145492882299</v>
      </c>
      <c r="AF105">
        <v>0.378179749102589</v>
      </c>
      <c r="AG105">
        <v>0.40334835026285298</v>
      </c>
      <c r="AH105">
        <v>0.44448810811035999</v>
      </c>
      <c r="AI105">
        <v>0.47766352131006701</v>
      </c>
      <c r="AJ105">
        <v>0.56020526788635805</v>
      </c>
      <c r="AK105">
        <v>0.85147333820801696</v>
      </c>
    </row>
    <row r="106" spans="2:37" x14ac:dyDescent="0.2">
      <c r="B106">
        <v>0.450414002025046</v>
      </c>
      <c r="D106">
        <v>0.450414002025046</v>
      </c>
      <c r="I106">
        <v>-5.2094739174624698E-2</v>
      </c>
      <c r="J106">
        <v>1.40211216582917E-2</v>
      </c>
      <c r="K106">
        <v>8.5256840946219006E-2</v>
      </c>
      <c r="M106">
        <v>0.19762939723331599</v>
      </c>
      <c r="N106">
        <v>0.28013798490117697</v>
      </c>
      <c r="O106">
        <v>0.33095760187241602</v>
      </c>
      <c r="P106">
        <v>0.39317921075949602</v>
      </c>
      <c r="Q106">
        <v>0.43768755241352603</v>
      </c>
      <c r="R106">
        <v>0.46150580930109403</v>
      </c>
      <c r="S106">
        <v>0.473846482622028</v>
      </c>
      <c r="T106">
        <v>0.47884694842227699</v>
      </c>
      <c r="U106">
        <v>0.476171103795127</v>
      </c>
      <c r="V106">
        <v>0.465664732472229</v>
      </c>
      <c r="W106">
        <v>0.45928500669494798</v>
      </c>
      <c r="X106">
        <v>0.450414002025046</v>
      </c>
      <c r="Y106">
        <v>0.44124363975356301</v>
      </c>
      <c r="Z106">
        <v>0.42382000643089102</v>
      </c>
      <c r="AA106">
        <v>0.41215681904436002</v>
      </c>
      <c r="AB106">
        <v>0.391876264645315</v>
      </c>
      <c r="AC106">
        <v>0.36217811953919998</v>
      </c>
      <c r="AD106">
        <v>0.36429119975522101</v>
      </c>
      <c r="AE106">
        <v>0.36563145469514402</v>
      </c>
      <c r="AF106">
        <v>0.37817974907025098</v>
      </c>
      <c r="AG106">
        <v>0.40334835022628301</v>
      </c>
      <c r="AH106">
        <v>0.44448810809816602</v>
      </c>
      <c r="AI106">
        <v>0.47766352130957401</v>
      </c>
      <c r="AJ106">
        <v>0.56020526788635705</v>
      </c>
      <c r="AK106">
        <v>0.85147333820801696</v>
      </c>
    </row>
    <row r="107" spans="2:37" x14ac:dyDescent="0.2">
      <c r="B107">
        <v>0.45048726279831502</v>
      </c>
      <c r="D107">
        <v>0.45048726279831502</v>
      </c>
      <c r="I107">
        <v>0.81445716118010203</v>
      </c>
      <c r="J107">
        <v>0.79257791572762104</v>
      </c>
      <c r="K107">
        <v>0.77135923931373596</v>
      </c>
      <c r="M107">
        <v>0.71789731579733096</v>
      </c>
      <c r="N107">
        <v>0.66314359066349204</v>
      </c>
      <c r="O107">
        <v>0.63061314977096905</v>
      </c>
      <c r="P107">
        <v>0.57973421923551804</v>
      </c>
      <c r="Q107">
        <v>0.53967703759970298</v>
      </c>
      <c r="R107">
        <v>0.51266604091540902</v>
      </c>
      <c r="S107">
        <v>0.49470603775918998</v>
      </c>
      <c r="T107">
        <v>0.48666856969546202</v>
      </c>
      <c r="U107">
        <v>0.47945220365680202</v>
      </c>
      <c r="V107">
        <v>0.46639489574245502</v>
      </c>
      <c r="W107">
        <v>0.45951962243385802</v>
      </c>
      <c r="X107">
        <v>0.45048726279831502</v>
      </c>
      <c r="Y107">
        <v>0.44125818692892099</v>
      </c>
      <c r="Z107">
        <v>0.42382198850249803</v>
      </c>
      <c r="AA107">
        <v>0.41215721559548202</v>
      </c>
      <c r="AB107">
        <v>0.39187629725101403</v>
      </c>
      <c r="AC107">
        <v>0.36217812060377702</v>
      </c>
      <c r="AD107">
        <v>0.36429119997701698</v>
      </c>
      <c r="AE107">
        <v>0.36563145484554599</v>
      </c>
      <c r="AF107">
        <v>0.37817974909027202</v>
      </c>
      <c r="AG107">
        <v>0.403348350249006</v>
      </c>
      <c r="AH107">
        <v>0.44448810810559303</v>
      </c>
      <c r="AI107">
        <v>0.47766352130985601</v>
      </c>
      <c r="AJ107">
        <v>0.56020526788635705</v>
      </c>
      <c r="AK107">
        <v>0.85147333820801696</v>
      </c>
    </row>
    <row r="108" spans="2:37" x14ac:dyDescent="0.2">
      <c r="B108">
        <v>0.45042610664469102</v>
      </c>
      <c r="D108">
        <v>0.45042610664469102</v>
      </c>
      <c r="I108">
        <v>-5.2092376290587397E-2</v>
      </c>
      <c r="J108">
        <v>1.40348736975101E-2</v>
      </c>
      <c r="K108">
        <v>8.53152770616801E-2</v>
      </c>
      <c r="M108">
        <v>0.19814182911269701</v>
      </c>
      <c r="N108">
        <v>0.281739351256104</v>
      </c>
      <c r="O108">
        <v>0.33337602940501199</v>
      </c>
      <c r="P108">
        <v>0.39646313738936101</v>
      </c>
      <c r="Q108">
        <v>0.44080896686770599</v>
      </c>
      <c r="R108">
        <v>0.46381699324318698</v>
      </c>
      <c r="S108">
        <v>0.47516533498591801</v>
      </c>
      <c r="T108">
        <v>0.47948851924397801</v>
      </c>
      <c r="U108">
        <v>0.47649360670695801</v>
      </c>
      <c r="V108">
        <v>0.46575643214347801</v>
      </c>
      <c r="W108">
        <v>0.45931911942036802</v>
      </c>
      <c r="X108">
        <v>0.45042610664469102</v>
      </c>
      <c r="Y108">
        <v>0.44124642934451003</v>
      </c>
      <c r="Z108">
        <v>0.42382044924689499</v>
      </c>
      <c r="AA108">
        <v>0.41215691734858401</v>
      </c>
      <c r="AB108">
        <v>0.39187627391768698</v>
      </c>
      <c r="AC108">
        <v>0.36217811989203202</v>
      </c>
      <c r="AD108">
        <v>0.36429119983318498</v>
      </c>
      <c r="AE108">
        <v>0.36563145474874398</v>
      </c>
      <c r="AF108">
        <v>0.37817974907787599</v>
      </c>
      <c r="AG108">
        <v>0.40334835023488902</v>
      </c>
      <c r="AH108">
        <v>0.44448810810106898</v>
      </c>
      <c r="AI108">
        <v>0.47766352130969503</v>
      </c>
      <c r="AJ108">
        <v>0.56020526788635705</v>
      </c>
      <c r="AK108">
        <v>0.85147333820801696</v>
      </c>
    </row>
    <row r="109" spans="2:37" x14ac:dyDescent="0.2">
      <c r="B109">
        <v>0.450477158585469</v>
      </c>
      <c r="D109">
        <v>0.450477158585469</v>
      </c>
      <c r="I109">
        <v>0.814456305801745</v>
      </c>
      <c r="J109">
        <v>0.79257226954728899</v>
      </c>
      <c r="K109">
        <v>0.77133217654748598</v>
      </c>
      <c r="M109">
        <v>0.71760067468269695</v>
      </c>
      <c r="N109">
        <v>0.66204769137913799</v>
      </c>
      <c r="O109">
        <v>0.62880642610164805</v>
      </c>
      <c r="P109">
        <v>0.57700129887196505</v>
      </c>
      <c r="Q109">
        <v>0.53689962388511303</v>
      </c>
      <c r="R109">
        <v>0.51054736195938899</v>
      </c>
      <c r="S109">
        <v>0.493489802574269</v>
      </c>
      <c r="T109">
        <v>0.48608290602464299</v>
      </c>
      <c r="U109">
        <v>0.47916204744017799</v>
      </c>
      <c r="V109">
        <v>0.46631474874539802</v>
      </c>
      <c r="W109">
        <v>0.45949047362534101</v>
      </c>
      <c r="X109">
        <v>0.450477158585469</v>
      </c>
      <c r="Y109">
        <v>0.44125593229103199</v>
      </c>
      <c r="Z109">
        <v>0.42382164461663102</v>
      </c>
      <c r="AA109">
        <v>0.41215714166069001</v>
      </c>
      <c r="AB109">
        <v>0.39187629061550799</v>
      </c>
      <c r="AC109">
        <v>0.36217812036788499</v>
      </c>
      <c r="AD109">
        <v>0.36429119992645898</v>
      </c>
      <c r="AE109">
        <v>0.36563145481104797</v>
      </c>
      <c r="AF109">
        <v>0.37817974908555102</v>
      </c>
      <c r="AG109">
        <v>0.403348350243658</v>
      </c>
      <c r="AH109">
        <v>0.444488108103824</v>
      </c>
      <c r="AI109">
        <v>0.47766352130978601</v>
      </c>
      <c r="AJ109">
        <v>0.56020526788635705</v>
      </c>
      <c r="AK109">
        <v>0.85147333820801696</v>
      </c>
    </row>
    <row r="110" spans="2:37" x14ac:dyDescent="0.2">
      <c r="B110">
        <v>0.45043454172152297</v>
      </c>
      <c r="D110">
        <v>0.45043454172152297</v>
      </c>
      <c r="I110">
        <v>-5.2090722638631598E-2</v>
      </c>
      <c r="J110">
        <v>1.4045144437299E-2</v>
      </c>
      <c r="K110">
        <v>8.5361636927541507E-2</v>
      </c>
      <c r="M110">
        <v>0.19859102369516601</v>
      </c>
      <c r="N110">
        <v>0.28322483678323301</v>
      </c>
      <c r="O110">
        <v>0.335662569329573</v>
      </c>
      <c r="P110">
        <v>0.39958714004638402</v>
      </c>
      <c r="Q110">
        <v>0.44373079434440699</v>
      </c>
      <c r="R110">
        <v>0.46592233015444301</v>
      </c>
      <c r="S110">
        <v>0.47632260949982103</v>
      </c>
      <c r="T110">
        <v>0.48002916942902002</v>
      </c>
      <c r="U110">
        <v>0.47675583258380899</v>
      </c>
      <c r="V110">
        <v>0.465826545958126</v>
      </c>
      <c r="W110">
        <v>0.459344033531984</v>
      </c>
      <c r="X110">
        <v>0.45043454172152297</v>
      </c>
      <c r="Y110">
        <v>0.44124825164306403</v>
      </c>
      <c r="Z110">
        <v>0.42382071630522999</v>
      </c>
      <c r="AA110">
        <v>0.41215697295510001</v>
      </c>
      <c r="AB110">
        <v>0.39187627866619401</v>
      </c>
      <c r="AC110">
        <v>0.36217812004974298</v>
      </c>
      <c r="AD110">
        <v>0.36429119986596997</v>
      </c>
      <c r="AE110">
        <v>0.36563145477094799</v>
      </c>
      <c r="AF110">
        <v>0.37817974908079899</v>
      </c>
      <c r="AG110">
        <v>0.40334835023820997</v>
      </c>
      <c r="AH110">
        <v>0.44448810810214601</v>
      </c>
      <c r="AI110">
        <v>0.477663521309734</v>
      </c>
      <c r="AJ110">
        <v>0.56020526788635705</v>
      </c>
      <c r="AK110">
        <v>0.85147333820801696</v>
      </c>
    </row>
    <row r="111" spans="2:37" x14ac:dyDescent="0.2">
      <c r="B111">
        <v>0.45047011739324699</v>
      </c>
      <c r="D111">
        <v>0.45047011739324699</v>
      </c>
      <c r="I111">
        <v>0.81445570716707605</v>
      </c>
      <c r="J111">
        <v>0.79256805257146701</v>
      </c>
      <c r="K111">
        <v>0.771310703946404</v>
      </c>
      <c r="M111">
        <v>0.71734037063622103</v>
      </c>
      <c r="N111">
        <v>0.66102792409761302</v>
      </c>
      <c r="O111">
        <v>0.62709038822498697</v>
      </c>
      <c r="P111">
        <v>0.57438615831094497</v>
      </c>
      <c r="Q111">
        <v>0.53428606877204798</v>
      </c>
      <c r="R111">
        <v>0.50861024470237703</v>
      </c>
      <c r="S111">
        <v>0.49242044762487702</v>
      </c>
      <c r="T111">
        <v>0.485588914216603</v>
      </c>
      <c r="U111">
        <v>0.47892601856594202</v>
      </c>
      <c r="V111">
        <v>0.466253461102282</v>
      </c>
      <c r="W111">
        <v>0.45946918403653197</v>
      </c>
      <c r="X111">
        <v>0.45047011739324699</v>
      </c>
      <c r="Y111">
        <v>0.44125445944603298</v>
      </c>
      <c r="Z111">
        <v>0.42382143722208299</v>
      </c>
      <c r="AA111">
        <v>0.41215709983892002</v>
      </c>
      <c r="AB111">
        <v>0.391876287217376</v>
      </c>
      <c r="AC111">
        <v>0.362178120262443</v>
      </c>
      <c r="AD111">
        <v>0.36429119990519698</v>
      </c>
      <c r="AE111">
        <v>0.36563145479675802</v>
      </c>
      <c r="AF111">
        <v>0.37817974908374102</v>
      </c>
      <c r="AG111">
        <v>0.40334835024159599</v>
      </c>
      <c r="AH111">
        <v>0.44448810810316802</v>
      </c>
      <c r="AI111">
        <v>0.47766352130976403</v>
      </c>
      <c r="AJ111">
        <v>0.56020526788635705</v>
      </c>
      <c r="AK111">
        <v>0.85147333820801696</v>
      </c>
    </row>
    <row r="112" spans="2:37" x14ac:dyDescent="0.2">
      <c r="B112">
        <v>0.45044041969876403</v>
      </c>
      <c r="D112">
        <v>0.45044041969876403</v>
      </c>
      <c r="I112">
        <v>-5.2089565335164699E-2</v>
      </c>
      <c r="J112">
        <v>1.40528153125585E-2</v>
      </c>
      <c r="K112">
        <v>8.5398419211043394E-2</v>
      </c>
      <c r="M112">
        <v>0.19898502401760099</v>
      </c>
      <c r="N112">
        <v>0.28460482348604599</v>
      </c>
      <c r="O112">
        <v>0.337828210641341</v>
      </c>
      <c r="P112">
        <v>0.40256351286831699</v>
      </c>
      <c r="Q112">
        <v>0.44646812398934899</v>
      </c>
      <c r="R112">
        <v>0.46784092180437797</v>
      </c>
      <c r="S112">
        <v>0.47733827819989699</v>
      </c>
      <c r="T112">
        <v>0.48048481194283299</v>
      </c>
      <c r="U112">
        <v>0.47696905697432701</v>
      </c>
      <c r="V112">
        <v>0.46588015594554699</v>
      </c>
      <c r="W112">
        <v>0.45936222957427503</v>
      </c>
      <c r="X112">
        <v>0.45044041969876403</v>
      </c>
      <c r="Y112">
        <v>0.44124944205911498</v>
      </c>
      <c r="Z112">
        <v>0.423820877365717</v>
      </c>
      <c r="AA112">
        <v>0.412157004409341</v>
      </c>
      <c r="AB112">
        <v>0.39187628109797101</v>
      </c>
      <c r="AC112">
        <v>0.36217812012023898</v>
      </c>
      <c r="AD112">
        <v>0.364291199879759</v>
      </c>
      <c r="AE112">
        <v>0.36563145478014403</v>
      </c>
      <c r="AF112">
        <v>0.37817974908191998</v>
      </c>
      <c r="AG112">
        <v>0.403348350239493</v>
      </c>
      <c r="AH112">
        <v>0.44448810810254602</v>
      </c>
      <c r="AI112">
        <v>0.47766352130974699</v>
      </c>
      <c r="AJ112">
        <v>0.56020526788635705</v>
      </c>
      <c r="AK112">
        <v>0.85147333820801696</v>
      </c>
    </row>
    <row r="113" spans="2:37" x14ac:dyDescent="0.2">
      <c r="B113">
        <v>0.45046521069768503</v>
      </c>
      <c r="D113">
        <v>0.45046521069768503</v>
      </c>
      <c r="I113">
        <v>0.814455288213074</v>
      </c>
      <c r="J113">
        <v>0.79256490298834303</v>
      </c>
      <c r="K113">
        <v>0.77129366580807401</v>
      </c>
      <c r="M113">
        <v>0.71711184309952103</v>
      </c>
      <c r="N113">
        <v>0.66007783979817103</v>
      </c>
      <c r="O113">
        <v>0.625458033823869</v>
      </c>
      <c r="P113">
        <v>0.57188066174048802</v>
      </c>
      <c r="Q113">
        <v>0.53182545914482404</v>
      </c>
      <c r="R113">
        <v>0.50683901036247903</v>
      </c>
      <c r="S113">
        <v>0.49148030156317801</v>
      </c>
      <c r="T113">
        <v>0.48517227095002202</v>
      </c>
      <c r="U113">
        <v>0.47873402705141599</v>
      </c>
      <c r="V113">
        <v>0.466206595614437</v>
      </c>
      <c r="W113">
        <v>0.45945363471046402</v>
      </c>
      <c r="X113">
        <v>0.45046521069768503</v>
      </c>
      <c r="Y113">
        <v>0.441253497308633</v>
      </c>
      <c r="Z113">
        <v>0.423821312144261</v>
      </c>
      <c r="AA113">
        <v>0.41215707618212299</v>
      </c>
      <c r="AB113">
        <v>0.39187628547714498</v>
      </c>
      <c r="AC113">
        <v>0.36217812021531098</v>
      </c>
      <c r="AD113">
        <v>0.36429119989625602</v>
      </c>
      <c r="AE113">
        <v>0.36563145479083797</v>
      </c>
      <c r="AF113">
        <v>0.37817974908304802</v>
      </c>
      <c r="AG113">
        <v>0.40334835024079801</v>
      </c>
      <c r="AH113">
        <v>0.444488108102924</v>
      </c>
      <c r="AI113">
        <v>0.47766352130975498</v>
      </c>
      <c r="AJ113">
        <v>0.56020526788635705</v>
      </c>
      <c r="AK113">
        <v>0.85147333820801696</v>
      </c>
    </row>
    <row r="114" spans="2:37" x14ac:dyDescent="0.2">
      <c r="B114">
        <v>0.450444515769306</v>
      </c>
      <c r="D114">
        <v>0.450444515769306</v>
      </c>
      <c r="I114">
        <v>-5.2088755397848199E-2</v>
      </c>
      <c r="J114">
        <v>1.40585445195729E-2</v>
      </c>
      <c r="K114">
        <v>8.5427604467476395E-2</v>
      </c>
      <c r="M114">
        <v>0.199330795834991</v>
      </c>
      <c r="N114">
        <v>0.28588851734472798</v>
      </c>
      <c r="O114">
        <v>0.33988271070439802</v>
      </c>
      <c r="P114">
        <v>0.40540320566298099</v>
      </c>
      <c r="Q114">
        <v>0.449034553313089</v>
      </c>
      <c r="R114">
        <v>0.46958993762184797</v>
      </c>
      <c r="S114">
        <v>0.47822979941363503</v>
      </c>
      <c r="T114">
        <v>0.48086883925080298</v>
      </c>
      <c r="U114">
        <v>0.477142442929467</v>
      </c>
      <c r="V114">
        <v>0.46592114733305801</v>
      </c>
      <c r="W114">
        <v>0.459375519125855</v>
      </c>
      <c r="X114">
        <v>0.450444515769306</v>
      </c>
      <c r="Y114">
        <v>0.44125021969836498</v>
      </c>
      <c r="Z114">
        <v>0.42382097449985701</v>
      </c>
      <c r="AA114">
        <v>0.412157022201667</v>
      </c>
      <c r="AB114">
        <v>0.39187628234331701</v>
      </c>
      <c r="AC114">
        <v>0.36217812015174899</v>
      </c>
      <c r="AD114">
        <v>0.36429119988555803</v>
      </c>
      <c r="AE114">
        <v>0.36563145478395598</v>
      </c>
      <c r="AF114">
        <v>0.37817974908234703</v>
      </c>
      <c r="AG114">
        <v>0.403348350239988</v>
      </c>
      <c r="AH114">
        <v>0.44448810810269501</v>
      </c>
      <c r="AI114">
        <v>0.47766352130975298</v>
      </c>
      <c r="AJ114">
        <v>0.56020526788635705</v>
      </c>
      <c r="AK114">
        <v>0.85147333820801696</v>
      </c>
    </row>
    <row r="115" spans="2:37" x14ac:dyDescent="0.2">
      <c r="B115">
        <v>0.45046179144288201</v>
      </c>
      <c r="D115">
        <v>0.45046179144288201</v>
      </c>
      <c r="I115">
        <v>0.81445499500803398</v>
      </c>
      <c r="J115">
        <v>0.792562550598916</v>
      </c>
      <c r="K115">
        <v>0.771280145721562</v>
      </c>
      <c r="M115">
        <v>0.71691112870319995</v>
      </c>
      <c r="N115">
        <v>0.65919167602923801</v>
      </c>
      <c r="O115">
        <v>0.62390309416373202</v>
      </c>
      <c r="P115">
        <v>0.56947749812591897</v>
      </c>
      <c r="Q115">
        <v>0.52950782100966898</v>
      </c>
      <c r="R115">
        <v>0.50521938131755695</v>
      </c>
      <c r="S115">
        <v>0.49065380772909101</v>
      </c>
      <c r="T115">
        <v>0.48482088373316701</v>
      </c>
      <c r="U115">
        <v>0.478577861388717</v>
      </c>
      <c r="V115">
        <v>0.46617075881662301</v>
      </c>
      <c r="W115">
        <v>0.459442277954764</v>
      </c>
      <c r="X115">
        <v>0.45046179144288201</v>
      </c>
      <c r="Y115">
        <v>0.44125286879164</v>
      </c>
      <c r="Z115">
        <v>0.42382123671093302</v>
      </c>
      <c r="AA115">
        <v>0.41215706280047798</v>
      </c>
      <c r="AB115">
        <v>0.39187628458594898</v>
      </c>
      <c r="AC115">
        <v>0.362178120194245</v>
      </c>
      <c r="AD115">
        <v>0.36429119989249498</v>
      </c>
      <c r="AE115">
        <v>0.36563145478838499</v>
      </c>
      <c r="AF115">
        <v>0.37817974908278401</v>
      </c>
      <c r="AG115">
        <v>0.40334835024048998</v>
      </c>
      <c r="AH115">
        <v>0.44448810810283401</v>
      </c>
      <c r="AI115">
        <v>0.47766352130975398</v>
      </c>
      <c r="AJ115">
        <v>0.56020526788635705</v>
      </c>
      <c r="AK115">
        <v>0.85147333820801696</v>
      </c>
    </row>
    <row r="116" spans="2:37" x14ac:dyDescent="0.2">
      <c r="B116">
        <v>0.45044737012059699</v>
      </c>
      <c r="D116">
        <v>0.45044737012059699</v>
      </c>
      <c r="I116">
        <v>-5.2088188563359498E-2</v>
      </c>
      <c r="J116">
        <v>1.40628235846333E-2</v>
      </c>
      <c r="K116">
        <v>8.5450762987406004E-2</v>
      </c>
      <c r="M116">
        <v>0.19963438412647599</v>
      </c>
      <c r="N116">
        <v>0.28708411255069499</v>
      </c>
      <c r="O116">
        <v>0.34183476681072</v>
      </c>
      <c r="P116">
        <v>0.40811600972043199</v>
      </c>
      <c r="Q116">
        <v>0.45144238519407298</v>
      </c>
      <c r="R116">
        <v>0.47118484352784301</v>
      </c>
      <c r="S116">
        <v>0.47901244588938802</v>
      </c>
      <c r="T116">
        <v>0.48119252599816198</v>
      </c>
      <c r="U116">
        <v>0.47728343790854999</v>
      </c>
      <c r="V116">
        <v>0.46595249052357901</v>
      </c>
      <c r="W116">
        <v>0.45938522523282099</v>
      </c>
      <c r="X116">
        <v>0.45044737012059699</v>
      </c>
      <c r="Y116">
        <v>0.44125072769130302</v>
      </c>
      <c r="Z116">
        <v>0.42382103308059199</v>
      </c>
      <c r="AA116">
        <v>0.41215703226603001</v>
      </c>
      <c r="AB116">
        <v>0.39187628298107502</v>
      </c>
      <c r="AC116">
        <v>0.362178120165835</v>
      </c>
      <c r="AD116">
        <v>0.36429119988799602</v>
      </c>
      <c r="AE116">
        <v>0.36563145478553499</v>
      </c>
      <c r="AF116">
        <v>0.37817974908251201</v>
      </c>
      <c r="AG116">
        <v>0.40334835024017901</v>
      </c>
      <c r="AH116">
        <v>0.44448810810274902</v>
      </c>
      <c r="AI116">
        <v>0.47766352130975298</v>
      </c>
      <c r="AJ116">
        <v>0.56020526788635705</v>
      </c>
      <c r="AK116">
        <v>0.85147333820801696</v>
      </c>
    </row>
    <row r="117" spans="2:37" x14ac:dyDescent="0.2">
      <c r="B117">
        <v>0.45045940872058399</v>
      </c>
      <c r="D117">
        <v>0.45045940872058399</v>
      </c>
      <c r="I117">
        <v>0.81445478980823005</v>
      </c>
      <c r="J117">
        <v>0.79256079361216902</v>
      </c>
      <c r="K117">
        <v>0.77126941688699902</v>
      </c>
      <c r="M117">
        <v>0.71673477748529701</v>
      </c>
      <c r="N117">
        <v>0.65836426656265601</v>
      </c>
      <c r="O117">
        <v>0.622419937952853</v>
      </c>
      <c r="P117">
        <v>0.567170074161917</v>
      </c>
      <c r="Q117">
        <v>0.52732400626482601</v>
      </c>
      <c r="R117">
        <v>0.50373834175683097</v>
      </c>
      <c r="S117">
        <v>0.48992727244183198</v>
      </c>
      <c r="T117">
        <v>0.484524545390424</v>
      </c>
      <c r="U117">
        <v>0.478450839630291</v>
      </c>
      <c r="V117">
        <v>0.46614335556734798</v>
      </c>
      <c r="W117">
        <v>0.45943398334728802</v>
      </c>
      <c r="X117">
        <v>0.45045940872058399</v>
      </c>
      <c r="Y117">
        <v>0.44125245821251202</v>
      </c>
      <c r="Z117">
        <v>0.42382119121776002</v>
      </c>
      <c r="AA117">
        <v>0.41215705523105101</v>
      </c>
      <c r="AB117">
        <v>0.391876284129556</v>
      </c>
      <c r="AC117">
        <v>0.36217812018482898</v>
      </c>
      <c r="AD117">
        <v>0.36429119989091402</v>
      </c>
      <c r="AE117">
        <v>0.36563145478736903</v>
      </c>
      <c r="AF117">
        <v>0.37817974908267998</v>
      </c>
      <c r="AG117">
        <v>0.40334835024037102</v>
      </c>
      <c r="AH117">
        <v>0.44448810810280098</v>
      </c>
      <c r="AI117">
        <v>0.47766352130975398</v>
      </c>
      <c r="AJ117">
        <v>0.56020526788635705</v>
      </c>
      <c r="AK117">
        <v>0.85147333820801696</v>
      </c>
    </row>
    <row r="118" spans="2:37" x14ac:dyDescent="0.2">
      <c r="B118">
        <v>0.450449359179944</v>
      </c>
      <c r="D118">
        <v>0.450449359179944</v>
      </c>
      <c r="I118">
        <v>-5.2087791863884701E-2</v>
      </c>
      <c r="J118">
        <v>1.4066019585105199E-2</v>
      </c>
      <c r="K118">
        <v>8.5469140042087693E-2</v>
      </c>
      <c r="M118">
        <v>0.19990104417472401</v>
      </c>
      <c r="N118">
        <v>0.28819892858381202</v>
      </c>
      <c r="O118">
        <v>0.34369215944104298</v>
      </c>
      <c r="P118">
        <v>0.41071071310637203</v>
      </c>
      <c r="Q118">
        <v>0.45370279247892997</v>
      </c>
      <c r="R118">
        <v>0.47263959694963797</v>
      </c>
      <c r="S118">
        <v>0.47969958697661802</v>
      </c>
      <c r="T118">
        <v>0.481465366297393</v>
      </c>
      <c r="U118">
        <v>0.47739809572377501</v>
      </c>
      <c r="V118">
        <v>0.46597645658071501</v>
      </c>
      <c r="W118">
        <v>0.45939231416480703</v>
      </c>
      <c r="X118">
        <v>0.450449359179944</v>
      </c>
      <c r="Y118">
        <v>0.44125105953780103</v>
      </c>
      <c r="Z118">
        <v>0.42382106841011202</v>
      </c>
      <c r="AA118">
        <v>0.41215703795901099</v>
      </c>
      <c r="AB118">
        <v>0.39187628330767899</v>
      </c>
      <c r="AC118">
        <v>0.36217812017213002</v>
      </c>
      <c r="AD118">
        <v>0.36429119988902298</v>
      </c>
      <c r="AE118">
        <v>0.36563145478618703</v>
      </c>
      <c r="AF118">
        <v>0.37817974908257701</v>
      </c>
      <c r="AG118">
        <v>0.40334835024025301</v>
      </c>
      <c r="AH118">
        <v>0.44448810810276901</v>
      </c>
      <c r="AI118">
        <v>0.47766352130975298</v>
      </c>
      <c r="AJ118">
        <v>0.56020526788635705</v>
      </c>
      <c r="AK118">
        <v>0.85147333820801696</v>
      </c>
    </row>
    <row r="119" spans="2:37" x14ac:dyDescent="0.2">
      <c r="B119">
        <v>0.45045774831142399</v>
      </c>
      <c r="D119">
        <v>0.45045774831142399</v>
      </c>
      <c r="I119">
        <v>0.81445464619886598</v>
      </c>
      <c r="J119">
        <v>0.792559481321369</v>
      </c>
      <c r="K119">
        <v>0.77126090279924497</v>
      </c>
      <c r="M119">
        <v>0.71657978209750595</v>
      </c>
      <c r="N119">
        <v>0.657590965192417</v>
      </c>
      <c r="O119">
        <v>0.62100349019747003</v>
      </c>
      <c r="P119">
        <v>0.56495242381627697</v>
      </c>
      <c r="Q119">
        <v>0.52526559723818</v>
      </c>
      <c r="R119">
        <v>0.50238401585954395</v>
      </c>
      <c r="S119">
        <v>0.48928864334497102</v>
      </c>
      <c r="T119">
        <v>0.48427464155310901</v>
      </c>
      <c r="U119">
        <v>0.47834752501635802</v>
      </c>
      <c r="V119">
        <v>0.46612240129975202</v>
      </c>
      <c r="W119">
        <v>0.45942792524574599</v>
      </c>
      <c r="X119">
        <v>0.45045774831142399</v>
      </c>
      <c r="Y119">
        <v>0.44125219000146398</v>
      </c>
      <c r="Z119">
        <v>0.42382116378123202</v>
      </c>
      <c r="AA119">
        <v>0.41215705094934701</v>
      </c>
      <c r="AB119">
        <v>0.39187628389583301</v>
      </c>
      <c r="AC119">
        <v>0.36217812018062001</v>
      </c>
      <c r="AD119">
        <v>0.364291199890249</v>
      </c>
      <c r="AE119">
        <v>0.36563145478694797</v>
      </c>
      <c r="AF119">
        <v>0.37817974908264101</v>
      </c>
      <c r="AG119">
        <v>0.403348350240326</v>
      </c>
      <c r="AH119">
        <v>0.44448810810278899</v>
      </c>
      <c r="AI119">
        <v>0.47766352130975398</v>
      </c>
      <c r="AJ119">
        <v>0.56020526788635705</v>
      </c>
      <c r="AK119">
        <v>0.85147333820801696</v>
      </c>
    </row>
    <row r="120" spans="2:37" x14ac:dyDescent="0.2">
      <c r="B120">
        <v>0.45045074525991402</v>
      </c>
      <c r="D120">
        <v>0.45045074525991402</v>
      </c>
      <c r="I120">
        <v>-5.2087514233286399E-2</v>
      </c>
      <c r="J120">
        <v>1.40684066677012E-2</v>
      </c>
      <c r="K120">
        <v>8.5483723320129407E-2</v>
      </c>
      <c r="M120">
        <v>0.20013535192114101</v>
      </c>
      <c r="N120">
        <v>0.28923952527764302</v>
      </c>
      <c r="O120">
        <v>0.34546187258005701</v>
      </c>
      <c r="P120">
        <v>0.41319523119558199</v>
      </c>
      <c r="Q120">
        <v>0.45582595635120898</v>
      </c>
      <c r="R120">
        <v>0.47396681425075199</v>
      </c>
      <c r="S120">
        <v>0.48030293211903902</v>
      </c>
      <c r="T120">
        <v>0.481695356571755</v>
      </c>
      <c r="U120">
        <v>0.47749133781592201</v>
      </c>
      <c r="V120">
        <v>0.46599478192409</v>
      </c>
      <c r="W120">
        <v>0.45939749163097099</v>
      </c>
      <c r="X120">
        <v>0.45045074525991402</v>
      </c>
      <c r="Y120">
        <v>0.44125127631662198</v>
      </c>
      <c r="Z120">
        <v>0.42382108971702998</v>
      </c>
      <c r="AA120">
        <v>0.41215704117928997</v>
      </c>
      <c r="AB120">
        <v>0.39187628347493603</v>
      </c>
      <c r="AC120">
        <v>0.362178120174943</v>
      </c>
      <c r="AD120">
        <v>0.36429119988945302</v>
      </c>
      <c r="AE120">
        <v>0.36563145478645798</v>
      </c>
      <c r="AF120">
        <v>0.37817974908259999</v>
      </c>
      <c r="AG120">
        <v>0.40334835024027998</v>
      </c>
      <c r="AH120">
        <v>0.444488108102777</v>
      </c>
      <c r="AI120">
        <v>0.47766352130975298</v>
      </c>
      <c r="AJ120">
        <v>0.56020526788635705</v>
      </c>
      <c r="AK120">
        <v>0.85147333820801696</v>
      </c>
    </row>
    <row r="121" spans="2:37" x14ac:dyDescent="0.2">
      <c r="B121">
        <v>0.45045659124944198</v>
      </c>
      <c r="D121">
        <v>0.45045659124944198</v>
      </c>
      <c r="I121">
        <v>0.81445454569360798</v>
      </c>
      <c r="J121">
        <v>0.79255850116938098</v>
      </c>
      <c r="K121">
        <v>0.77125414611519705</v>
      </c>
      <c r="M121">
        <v>0.71644351772171899</v>
      </c>
      <c r="N121">
        <v>0.65686758113062205</v>
      </c>
      <c r="O121">
        <v>0.61964916335913001</v>
      </c>
      <c r="P121">
        <v>0.56281913149866403</v>
      </c>
      <c r="Q121">
        <v>0.52332482573905703</v>
      </c>
      <c r="R121">
        <v>0.50114556048925496</v>
      </c>
      <c r="S121">
        <v>0.48872731406596398</v>
      </c>
      <c r="T121">
        <v>0.484063903150797</v>
      </c>
      <c r="U121">
        <v>0.478263494292966</v>
      </c>
      <c r="V121">
        <v>0.46610637840267599</v>
      </c>
      <c r="W121">
        <v>0.459423500618997</v>
      </c>
      <c r="X121">
        <v>0.45045659124944198</v>
      </c>
      <c r="Y121">
        <v>0.44125201479246201</v>
      </c>
      <c r="Z121">
        <v>0.42382114723450398</v>
      </c>
      <c r="AA121">
        <v>0.41215704852737001</v>
      </c>
      <c r="AB121">
        <v>0.39187628377613798</v>
      </c>
      <c r="AC121">
        <v>0.36217812017873802</v>
      </c>
      <c r="AD121">
        <v>0.364291199889969</v>
      </c>
      <c r="AE121">
        <v>0.365631454786775</v>
      </c>
      <c r="AF121">
        <v>0.37817974908262703</v>
      </c>
      <c r="AG121">
        <v>0.40334835024030902</v>
      </c>
      <c r="AH121">
        <v>0.444488108102785</v>
      </c>
      <c r="AI121">
        <v>0.47766352130975398</v>
      </c>
      <c r="AJ121">
        <v>0.56020526788635705</v>
      </c>
      <c r="AK121">
        <v>0.85147333820801696</v>
      </c>
    </row>
    <row r="122" spans="2:37" x14ac:dyDescent="0.2">
      <c r="B122">
        <v>0.45045171115285498</v>
      </c>
      <c r="D122">
        <v>0.45045171115285498</v>
      </c>
      <c r="I122">
        <v>-5.2087319933080703E-2</v>
      </c>
      <c r="J122">
        <v>1.40701895802851E-2</v>
      </c>
      <c r="K122">
        <v>8.5495296311403596E-2</v>
      </c>
      <c r="M122">
        <v>0.20034129731296499</v>
      </c>
      <c r="N122">
        <v>0.29021179992642399</v>
      </c>
      <c r="O122">
        <v>0.34715019530374902</v>
      </c>
      <c r="P122">
        <v>0.41557671698436999</v>
      </c>
      <c r="Q122">
        <v>0.45782118332847699</v>
      </c>
      <c r="R122">
        <v>0.47517791545884203</v>
      </c>
      <c r="S122">
        <v>0.48083274156135403</v>
      </c>
      <c r="T122">
        <v>0.48188923296715103</v>
      </c>
      <c r="U122">
        <v>0.47756716538163801</v>
      </c>
      <c r="V122">
        <v>0.46600879421965802</v>
      </c>
      <c r="W122">
        <v>0.45940127304522799</v>
      </c>
      <c r="X122">
        <v>0.45045171115285498</v>
      </c>
      <c r="Y122">
        <v>0.44125141792745798</v>
      </c>
      <c r="Z122">
        <v>0.42382110256704397</v>
      </c>
      <c r="AA122">
        <v>0.41215704300086398</v>
      </c>
      <c r="AB122">
        <v>0.39187628356059101</v>
      </c>
      <c r="AC122">
        <v>0.36217812017620099</v>
      </c>
      <c r="AD122">
        <v>0.36429119988963399</v>
      </c>
      <c r="AE122">
        <v>0.365631454786571</v>
      </c>
      <c r="AF122">
        <v>0.37817974908260898</v>
      </c>
      <c r="AG122">
        <v>0.40334835024029098</v>
      </c>
      <c r="AH122">
        <v>0.44448810810278</v>
      </c>
      <c r="AI122">
        <v>0.47766352130975298</v>
      </c>
      <c r="AJ122">
        <v>0.56020526788635705</v>
      </c>
      <c r="AK122">
        <v>0.85147333820801696</v>
      </c>
    </row>
    <row r="123" spans="2:37" x14ac:dyDescent="0.2">
      <c r="B123">
        <v>0.45045578494696498</v>
      </c>
      <c r="D123">
        <v>0.45045578494696498</v>
      </c>
      <c r="I123">
        <v>0.81445447535481097</v>
      </c>
      <c r="J123">
        <v>0.79255776909018305</v>
      </c>
      <c r="K123">
        <v>0.77124878398976604</v>
      </c>
      <c r="M123">
        <v>0.71632369087301195</v>
      </c>
      <c r="N123">
        <v>0.65619032396858301</v>
      </c>
      <c r="O123">
        <v>0.61835279866533599</v>
      </c>
      <c r="P123">
        <v>0.56076526648529301</v>
      </c>
      <c r="Q123">
        <v>0.52149450403106201</v>
      </c>
      <c r="R123">
        <v>0.500013070045223</v>
      </c>
      <c r="S123">
        <v>0.488233951991354</v>
      </c>
      <c r="T123">
        <v>0.48388619707900299</v>
      </c>
      <c r="U123">
        <v>0.47819514901703403</v>
      </c>
      <c r="V123">
        <v>0.466094126369277</v>
      </c>
      <c r="W123">
        <v>0.459420269028807</v>
      </c>
      <c r="X123">
        <v>0.45045578494696498</v>
      </c>
      <c r="Y123">
        <v>0.44125190033709799</v>
      </c>
      <c r="Z123">
        <v>0.423821137255321</v>
      </c>
      <c r="AA123">
        <v>0.41215704715735901</v>
      </c>
      <c r="AB123">
        <v>0.39187628371484301</v>
      </c>
      <c r="AC123">
        <v>0.36217812017789602</v>
      </c>
      <c r="AD123">
        <v>0.36429119988985198</v>
      </c>
      <c r="AE123">
        <v>0.365631454786703</v>
      </c>
      <c r="AF123">
        <v>0.37817974908262098</v>
      </c>
      <c r="AG123">
        <v>0.40334835024030202</v>
      </c>
      <c r="AH123">
        <v>0.444488108102783</v>
      </c>
      <c r="AI123">
        <v>0.47766352130975398</v>
      </c>
      <c r="AJ123">
        <v>0.56020526788635705</v>
      </c>
      <c r="AK123">
        <v>0.85147333820801696</v>
      </c>
    </row>
    <row r="124" spans="2:37" x14ac:dyDescent="0.2">
      <c r="B124">
        <v>0.45045238423769202</v>
      </c>
      <c r="D124">
        <v>0.45045238423769202</v>
      </c>
      <c r="I124">
        <v>-5.2087183951720302E-2</v>
      </c>
      <c r="J124">
        <v>1.4071521242694099E-2</v>
      </c>
      <c r="K124">
        <v>8.5504480588954102E-2</v>
      </c>
      <c r="M124">
        <v>0.20052236360245701</v>
      </c>
      <c r="N124">
        <v>0.29112106965092599</v>
      </c>
      <c r="O124">
        <v>0.348762807986992</v>
      </c>
      <c r="P124">
        <v>0.41786165478634502</v>
      </c>
      <c r="Q124">
        <v>0.45969700474240299</v>
      </c>
      <c r="R124">
        <v>0.476283250147087</v>
      </c>
      <c r="S124">
        <v>0.48129800911542198</v>
      </c>
      <c r="T124">
        <v>0.482052670783086</v>
      </c>
      <c r="U124">
        <v>0.47762883165461201</v>
      </c>
      <c r="V124">
        <v>0.46601950861605801</v>
      </c>
      <c r="W124">
        <v>0.45940403484145098</v>
      </c>
      <c r="X124">
        <v>0.45045238423769202</v>
      </c>
      <c r="Y124">
        <v>0.441251510434788</v>
      </c>
      <c r="Z124">
        <v>0.423821110316772</v>
      </c>
      <c r="AA124">
        <v>0.41215704403125197</v>
      </c>
      <c r="AB124">
        <v>0.39187628360445698</v>
      </c>
      <c r="AC124">
        <v>0.36217812017676199</v>
      </c>
      <c r="AD124">
        <v>0.36429119988970998</v>
      </c>
      <c r="AE124">
        <v>0.36563145478661802</v>
      </c>
      <c r="AF124">
        <v>0.37817974908261398</v>
      </c>
      <c r="AG124">
        <v>0.40334835024029397</v>
      </c>
      <c r="AH124">
        <v>0.444488108102782</v>
      </c>
      <c r="AI124">
        <v>0.47766352130975298</v>
      </c>
      <c r="AJ124">
        <v>0.56020526788635705</v>
      </c>
      <c r="AK124">
        <v>0.85147333820801696</v>
      </c>
    </row>
    <row r="125" spans="2:37" x14ac:dyDescent="0.2">
      <c r="B125">
        <v>0.450455223072529</v>
      </c>
      <c r="D125">
        <v>0.450455223072529</v>
      </c>
      <c r="I125">
        <v>0.81445442612805596</v>
      </c>
      <c r="J125">
        <v>0.79255722229625902</v>
      </c>
      <c r="K125">
        <v>0.771244528529198</v>
      </c>
      <c r="M125">
        <v>0.71621829561756001</v>
      </c>
      <c r="N125">
        <v>0.65555575657126197</v>
      </c>
      <c r="O125">
        <v>0.61711061584705296</v>
      </c>
      <c r="P125">
        <v>0.55878632669491901</v>
      </c>
      <c r="Q125">
        <v>0.51976796564654504</v>
      </c>
      <c r="R125">
        <v>0.49897749160689903</v>
      </c>
      <c r="S125">
        <v>0.48780034639278502</v>
      </c>
      <c r="T125">
        <v>0.48373634923001901</v>
      </c>
      <c r="U125">
        <v>0.478139561912376</v>
      </c>
      <c r="V125">
        <v>0.46608475777980701</v>
      </c>
      <c r="W125">
        <v>0.45941790879192501</v>
      </c>
      <c r="X125">
        <v>0.450455223072529</v>
      </c>
      <c r="Y125">
        <v>0.44125182556908099</v>
      </c>
      <c r="Z125">
        <v>0.42382113123696502</v>
      </c>
      <c r="AA125">
        <v>0.41215704638240303</v>
      </c>
      <c r="AB125">
        <v>0.39187628368345101</v>
      </c>
      <c r="AC125">
        <v>0.36217812017752199</v>
      </c>
      <c r="AD125">
        <v>0.36429119988980202</v>
      </c>
      <c r="AE125">
        <v>0.36563145478667097</v>
      </c>
      <c r="AF125">
        <v>0.37817974908261698</v>
      </c>
      <c r="AG125">
        <v>0.40334835024030102</v>
      </c>
      <c r="AH125">
        <v>0.444488108102782</v>
      </c>
      <c r="AI125">
        <v>0.47766352130975398</v>
      </c>
      <c r="AJ125">
        <v>0.56020526788635705</v>
      </c>
      <c r="AK125">
        <v>0.85147333820801696</v>
      </c>
    </row>
    <row r="126" spans="2:37" x14ac:dyDescent="0.2">
      <c r="B126">
        <v>0.45045285327857298</v>
      </c>
      <c r="D126">
        <v>0.45045285327857298</v>
      </c>
      <c r="I126">
        <v>-5.2087088784890802E-2</v>
      </c>
      <c r="J126">
        <v>1.4072515867629899E-2</v>
      </c>
      <c r="K126">
        <v>8.5511769311867797E-2</v>
      </c>
      <c r="M126">
        <v>0.20068159497382401</v>
      </c>
      <c r="N126">
        <v>0.29197214159401202</v>
      </c>
      <c r="O126">
        <v>0.35030485580758097</v>
      </c>
      <c r="P126">
        <v>0.42005594019350501</v>
      </c>
      <c r="Q126">
        <v>0.46146126177952002</v>
      </c>
      <c r="R126">
        <v>0.477292207539187</v>
      </c>
      <c r="S126">
        <v>0.481706621003261</v>
      </c>
      <c r="T126">
        <v>0.48219045210414302</v>
      </c>
      <c r="U126">
        <v>0.47767898186255497</v>
      </c>
      <c r="V126">
        <v>0.466027701316726</v>
      </c>
      <c r="W126">
        <v>0.459406051950076</v>
      </c>
      <c r="X126">
        <v>0.45045285327857298</v>
      </c>
      <c r="Y126">
        <v>0.44125157086523398</v>
      </c>
      <c r="Z126">
        <v>0.42382111499056402</v>
      </c>
      <c r="AA126">
        <v>0.41215704461409802</v>
      </c>
      <c r="AB126">
        <v>0.39187628362692201</v>
      </c>
      <c r="AC126">
        <v>0.36217812017701401</v>
      </c>
      <c r="AD126">
        <v>0.36429119988974201</v>
      </c>
      <c r="AE126">
        <v>0.365631454786637</v>
      </c>
      <c r="AF126">
        <v>0.37817974908261498</v>
      </c>
      <c r="AG126">
        <v>0.40334835024029603</v>
      </c>
      <c r="AH126">
        <v>0.444488108102782</v>
      </c>
      <c r="AI126">
        <v>0.47766352130975298</v>
      </c>
      <c r="AJ126">
        <v>0.56020526788635705</v>
      </c>
      <c r="AK126">
        <v>0.85147333820801696</v>
      </c>
    </row>
    <row r="127" spans="2:37" x14ac:dyDescent="0.2">
      <c r="B127">
        <v>0.45045483152860699</v>
      </c>
      <c r="D127">
        <v>0.45045483152860699</v>
      </c>
      <c r="I127">
        <v>0.81445439167660205</v>
      </c>
      <c r="J127">
        <v>0.79255681389222898</v>
      </c>
      <c r="K127">
        <v>0.77124115129539095</v>
      </c>
      <c r="M127">
        <v>0.71612557601008697</v>
      </c>
      <c r="N127">
        <v>0.65496075458625902</v>
      </c>
      <c r="O127">
        <v>0.615919169907158</v>
      </c>
      <c r="P127">
        <v>0.55687819027515395</v>
      </c>
      <c r="Q127">
        <v>0.51813901436573695</v>
      </c>
      <c r="R127">
        <v>0.49803054888415199</v>
      </c>
      <c r="S127">
        <v>0.48741927449570499</v>
      </c>
      <c r="T127">
        <v>0.48360999493990697</v>
      </c>
      <c r="U127">
        <v>0.47809435179261101</v>
      </c>
      <c r="V127">
        <v>0.46607759404649601</v>
      </c>
      <c r="W127">
        <v>0.45941618496101899</v>
      </c>
      <c r="X127">
        <v>0.45045483152860699</v>
      </c>
      <c r="Y127">
        <v>0.44125177672684102</v>
      </c>
      <c r="Z127">
        <v>0.42382112760734703</v>
      </c>
      <c r="AA127">
        <v>0.41215704594404501</v>
      </c>
      <c r="AB127">
        <v>0.39187628366737498</v>
      </c>
      <c r="AC127">
        <v>0.36217812017735401</v>
      </c>
      <c r="AD127">
        <v>0.36429119988978198</v>
      </c>
      <c r="AE127">
        <v>0.36563145478665898</v>
      </c>
      <c r="AF127">
        <v>0.37817974908261698</v>
      </c>
      <c r="AG127">
        <v>0.40334835024029903</v>
      </c>
      <c r="AH127">
        <v>0.444488108102782</v>
      </c>
      <c r="AI127">
        <v>0.47766352130975398</v>
      </c>
      <c r="AJ127">
        <v>0.56020526788635705</v>
      </c>
      <c r="AK127">
        <v>0.85147333820801696</v>
      </c>
    </row>
    <row r="128" spans="2:37" x14ac:dyDescent="0.2">
      <c r="B128">
        <v>0.45045318013094698</v>
      </c>
      <c r="D128">
        <v>0.45045318013094698</v>
      </c>
      <c r="I128">
        <v>-5.2087022182175001E-2</v>
      </c>
      <c r="J128">
        <v>1.4073258759104699E-2</v>
      </c>
      <c r="K128">
        <v>8.5517553780747199E-2</v>
      </c>
      <c r="M128">
        <v>0.200821654418192</v>
      </c>
      <c r="N128">
        <v>0.29276937301359501</v>
      </c>
      <c r="O128">
        <v>0.35178101169979997</v>
      </c>
      <c r="P128">
        <v>0.42216494862230203</v>
      </c>
      <c r="Q128">
        <v>0.46312117855528301</v>
      </c>
      <c r="R128">
        <v>0.47821331330306099</v>
      </c>
      <c r="S128">
        <v>0.48206549413539901</v>
      </c>
      <c r="T128">
        <v>0.48230660677513698</v>
      </c>
      <c r="U128">
        <v>0.47771976694914497</v>
      </c>
      <c r="V128">
        <v>0.46603396582801898</v>
      </c>
      <c r="W128">
        <v>0.45940752516852301</v>
      </c>
      <c r="X128">
        <v>0.45045318013094698</v>
      </c>
      <c r="Y128">
        <v>0.441251610341448</v>
      </c>
      <c r="Z128">
        <v>0.423821117809287</v>
      </c>
      <c r="AA128">
        <v>0.41215704494378802</v>
      </c>
      <c r="AB128">
        <v>0.39187628363842503</v>
      </c>
      <c r="AC128">
        <v>0.36217812017712597</v>
      </c>
      <c r="AD128">
        <v>0.364291199889756</v>
      </c>
      <c r="AE128">
        <v>0.36563145478664499</v>
      </c>
      <c r="AF128">
        <v>0.37817974908261498</v>
      </c>
      <c r="AG128">
        <v>0.40334835024029803</v>
      </c>
      <c r="AH128">
        <v>0.444488108102782</v>
      </c>
      <c r="AI128">
        <v>0.47766352130975298</v>
      </c>
      <c r="AJ128">
        <v>0.56020526788635705</v>
      </c>
      <c r="AK128">
        <v>0.85147333820801696</v>
      </c>
    </row>
    <row r="129" spans="2:37" x14ac:dyDescent="0.2">
      <c r="B129">
        <v>0.45045455868005102</v>
      </c>
      <c r="D129">
        <v>0.45045455868005102</v>
      </c>
      <c r="I129">
        <v>0.81445436756567202</v>
      </c>
      <c r="J129">
        <v>0.79255650885215401</v>
      </c>
      <c r="K129">
        <v>0.77123847101877097</v>
      </c>
      <c r="M129">
        <v>0.71604399377331496</v>
      </c>
      <c r="N129">
        <v>0.65440247149535102</v>
      </c>
      <c r="O129">
        <v>0.61477531378449801</v>
      </c>
      <c r="P129">
        <v>0.55503707374483202</v>
      </c>
      <c r="Q129">
        <v>0.51660188000126295</v>
      </c>
      <c r="R129">
        <v>0.49716467377426299</v>
      </c>
      <c r="S129">
        <v>0.48708438338143401</v>
      </c>
      <c r="T129">
        <v>0.48350345264619099</v>
      </c>
      <c r="U129">
        <v>0.47805758175743701</v>
      </c>
      <c r="V129">
        <v>0.466072116274242</v>
      </c>
      <c r="W129">
        <v>0.459414925938325</v>
      </c>
      <c r="X129">
        <v>0.45045455868005102</v>
      </c>
      <c r="Y129">
        <v>0.44125174482062601</v>
      </c>
      <c r="Z129">
        <v>0.42382112541835698</v>
      </c>
      <c r="AA129">
        <v>0.41215704569608203</v>
      </c>
      <c r="AB129">
        <v>0.39187628365914201</v>
      </c>
      <c r="AC129">
        <v>0.36217812017727902</v>
      </c>
      <c r="AD129">
        <v>0.36429119988977299</v>
      </c>
      <c r="AE129">
        <v>0.36563145478665399</v>
      </c>
      <c r="AF129">
        <v>0.37817974908261698</v>
      </c>
      <c r="AG129">
        <v>0.40334835024029803</v>
      </c>
      <c r="AH129">
        <v>0.444488108102782</v>
      </c>
      <c r="AI129">
        <v>0.47766352130975398</v>
      </c>
      <c r="AJ129">
        <v>0.56020526788635705</v>
      </c>
      <c r="AK129">
        <v>0.85147333820801696</v>
      </c>
    </row>
    <row r="130" spans="2:37" x14ac:dyDescent="0.2">
      <c r="B130">
        <v>0.45045340789890398</v>
      </c>
      <c r="D130">
        <v>0.45045340789890398</v>
      </c>
      <c r="I130">
        <v>-5.2086975570112999E-2</v>
      </c>
      <c r="J130">
        <v>1.40738136301026E-2</v>
      </c>
      <c r="K130">
        <v>8.5522144492112304E-2</v>
      </c>
      <c r="M130">
        <v>0.20094487341936501</v>
      </c>
      <c r="N130">
        <v>0.293516722946216</v>
      </c>
      <c r="O130">
        <v>0.35319553050040198</v>
      </c>
      <c r="P130">
        <v>0.42419359432325798</v>
      </c>
      <c r="Q130">
        <v>0.46468342521957201</v>
      </c>
      <c r="R130">
        <v>0.47905431502860801</v>
      </c>
      <c r="S130">
        <v>0.48238069665255001</v>
      </c>
      <c r="T130">
        <v>0.48240453100910602</v>
      </c>
      <c r="U130">
        <v>0.47775293599466101</v>
      </c>
      <c r="V130">
        <v>0.46603875596425198</v>
      </c>
      <c r="W130">
        <v>0.45940860115090398</v>
      </c>
      <c r="X130">
        <v>0.45045340789890398</v>
      </c>
      <c r="Y130">
        <v>0.44125163612929902</v>
      </c>
      <c r="Z130">
        <v>0.42382111950923401</v>
      </c>
      <c r="AA130">
        <v>0.41215704513028101</v>
      </c>
      <c r="AB130">
        <v>0.39187628364431698</v>
      </c>
      <c r="AC130">
        <v>0.36217812017717599</v>
      </c>
      <c r="AD130">
        <v>0.364291199889761</v>
      </c>
      <c r="AE130">
        <v>0.36563145478664699</v>
      </c>
      <c r="AF130">
        <v>0.37817974908261498</v>
      </c>
      <c r="AG130">
        <v>0.40334835024029803</v>
      </c>
      <c r="AH130">
        <v>0.444488108102782</v>
      </c>
      <c r="AI130">
        <v>0.47766352130975298</v>
      </c>
      <c r="AJ130">
        <v>0.56020526788635705</v>
      </c>
      <c r="AK130">
        <v>0.85147333820801696</v>
      </c>
    </row>
    <row r="131" spans="2:37" x14ac:dyDescent="0.2">
      <c r="B131">
        <v>0.45045436854473198</v>
      </c>
      <c r="D131">
        <v>0.45045436854473198</v>
      </c>
      <c r="I131">
        <v>0.81445435069158101</v>
      </c>
      <c r="J131">
        <v>0.79255628101518905</v>
      </c>
      <c r="K131">
        <v>0.77123634385352402</v>
      </c>
      <c r="M131">
        <v>0.71597220041510701</v>
      </c>
      <c r="N131">
        <v>0.65387830833218097</v>
      </c>
      <c r="O131">
        <v>0.61367616598492403</v>
      </c>
      <c r="P131">
        <v>0.55325949566567501</v>
      </c>
      <c r="Q131">
        <v>0.51515117988072601</v>
      </c>
      <c r="R131">
        <v>0.49637294454883601</v>
      </c>
      <c r="S131">
        <v>0.48679008586778399</v>
      </c>
      <c r="T131">
        <v>0.48341361718470199</v>
      </c>
      <c r="U131">
        <v>0.47802767634374999</v>
      </c>
      <c r="V131">
        <v>0.46606792768237298</v>
      </c>
      <c r="W131">
        <v>0.45941400639472701</v>
      </c>
      <c r="X131">
        <v>0.45045436854473198</v>
      </c>
      <c r="Y131">
        <v>0.44125172397787898</v>
      </c>
      <c r="Z131">
        <v>0.423821124098196</v>
      </c>
      <c r="AA131">
        <v>0.412157045555822</v>
      </c>
      <c r="AB131">
        <v>0.39187628365492699</v>
      </c>
      <c r="AC131">
        <v>0.36217812017724599</v>
      </c>
      <c r="AD131">
        <v>0.36429119988976999</v>
      </c>
      <c r="AE131">
        <v>0.36563145478665199</v>
      </c>
      <c r="AF131">
        <v>0.37817974908261698</v>
      </c>
      <c r="AG131">
        <v>0.40334835024029803</v>
      </c>
      <c r="AH131">
        <v>0.444488108102782</v>
      </c>
      <c r="AI131">
        <v>0.47766352130975398</v>
      </c>
      <c r="AJ131">
        <v>0.56020526788635705</v>
      </c>
      <c r="AK131">
        <v>0.85147333820801696</v>
      </c>
    </row>
    <row r="132" spans="2:37" x14ac:dyDescent="0.2">
      <c r="B132">
        <v>0.45045356661962599</v>
      </c>
      <c r="D132">
        <v>0.45045356661962599</v>
      </c>
      <c r="I132">
        <v>-5.2086942948554198E-2</v>
      </c>
      <c r="J132">
        <v>1.40742280676959E-2</v>
      </c>
      <c r="K132">
        <v>8.5525787834768399E-2</v>
      </c>
      <c r="M132">
        <v>0.20105329473035499</v>
      </c>
      <c r="N132">
        <v>0.29421779680313298</v>
      </c>
      <c r="O132">
        <v>0.35455229570607899</v>
      </c>
      <c r="P132">
        <v>0.42614638138444599</v>
      </c>
      <c r="Q132">
        <v>0.46615417271712201</v>
      </c>
      <c r="R132">
        <v>0.47982225801788703</v>
      </c>
      <c r="S132">
        <v>0.48265755312678699</v>
      </c>
      <c r="T132">
        <v>0.48248708721192501</v>
      </c>
      <c r="U132">
        <v>0.477779911335729</v>
      </c>
      <c r="V132">
        <v>0.46604241872845698</v>
      </c>
      <c r="W132">
        <v>0.45940938700746098</v>
      </c>
      <c r="X132">
        <v>0.45045356661962599</v>
      </c>
      <c r="Y132">
        <v>0.44125165297522301</v>
      </c>
      <c r="Z132">
        <v>0.42382112053445598</v>
      </c>
      <c r="AA132">
        <v>0.41215704523577101</v>
      </c>
      <c r="AB132">
        <v>0.39187628364733601</v>
      </c>
      <c r="AC132">
        <v>0.36217812017719803</v>
      </c>
      <c r="AD132">
        <v>0.364291199889763</v>
      </c>
      <c r="AE132">
        <v>0.36563145478664899</v>
      </c>
      <c r="AF132">
        <v>0.37817974908261498</v>
      </c>
      <c r="AG132">
        <v>0.40334835024029803</v>
      </c>
      <c r="AH132">
        <v>0.444488108102782</v>
      </c>
      <c r="AI132">
        <v>0.47766352130975298</v>
      </c>
      <c r="AJ132">
        <v>0.56020526788635705</v>
      </c>
      <c r="AK132">
        <v>0.85147333820801696</v>
      </c>
    </row>
    <row r="133" spans="2:37" x14ac:dyDescent="0.2">
      <c r="B133">
        <v>0.45045423604838197</v>
      </c>
      <c r="D133">
        <v>0.45045423604838197</v>
      </c>
      <c r="I133">
        <v>0.81445433888220897</v>
      </c>
      <c r="J133">
        <v>0.79255611084175004</v>
      </c>
      <c r="K133">
        <v>0.77123465564799998</v>
      </c>
      <c r="M133">
        <v>0.71590901311757404</v>
      </c>
      <c r="N133">
        <v>0.65338588734583103</v>
      </c>
      <c r="O133">
        <v>0.61261908241563801</v>
      </c>
      <c r="P133">
        <v>0.55154224499829696</v>
      </c>
      <c r="Q133">
        <v>0.51378188512147005</v>
      </c>
      <c r="R133">
        <v>0.495649029866014</v>
      </c>
      <c r="S133">
        <v>0.48653146873281999</v>
      </c>
      <c r="T133">
        <v>0.48333786969538001</v>
      </c>
      <c r="U133">
        <v>0.47800335411034101</v>
      </c>
      <c r="V133">
        <v>0.46606472486817402</v>
      </c>
      <c r="W133">
        <v>0.45941333479425001</v>
      </c>
      <c r="X133">
        <v>0.45045423604838197</v>
      </c>
      <c r="Y133">
        <v>0.44125171036234401</v>
      </c>
      <c r="Z133">
        <v>0.42382112330201999</v>
      </c>
      <c r="AA133">
        <v>0.41215704547648102</v>
      </c>
      <c r="AB133">
        <v>0.391876283652767</v>
      </c>
      <c r="AC133">
        <v>0.362178120177231</v>
      </c>
      <c r="AD133">
        <v>0.36429119988976799</v>
      </c>
      <c r="AE133">
        <v>0.36563145478665199</v>
      </c>
      <c r="AF133">
        <v>0.37817974908261698</v>
      </c>
      <c r="AG133">
        <v>0.40334835024029803</v>
      </c>
      <c r="AH133">
        <v>0.444488108102782</v>
      </c>
      <c r="AI133">
        <v>0.47766352130975398</v>
      </c>
      <c r="AJ133">
        <v>0.56020526788635705</v>
      </c>
      <c r="AK133">
        <v>0.85147333820801696</v>
      </c>
    </row>
    <row r="134" spans="2:37" x14ac:dyDescent="0.2">
      <c r="B134">
        <v>0.450453677224601</v>
      </c>
      <c r="D134">
        <v>0.450453677224601</v>
      </c>
      <c r="I134">
        <v>-5.2086920118280103E-2</v>
      </c>
      <c r="J134">
        <v>1.40745376146993E-2</v>
      </c>
      <c r="K134">
        <v>8.5528679332477403E-2</v>
      </c>
      <c r="M134">
        <v>0.20114870929537201</v>
      </c>
      <c r="N134">
        <v>0.29487588501335799</v>
      </c>
      <c r="O134">
        <v>0.35585486000413902</v>
      </c>
      <c r="P134">
        <v>0.42802744798232201</v>
      </c>
      <c r="Q134">
        <v>0.46753914052887502</v>
      </c>
      <c r="R134">
        <v>0.48052355272714598</v>
      </c>
      <c r="S134">
        <v>0.48290073646348802</v>
      </c>
      <c r="T134">
        <v>0.48255668802256402</v>
      </c>
      <c r="U134">
        <v>0.47780184962972899</v>
      </c>
      <c r="V134">
        <v>0.46604521945291799</v>
      </c>
      <c r="W134">
        <v>0.45940996096726799</v>
      </c>
      <c r="X134">
        <v>0.450453677224601</v>
      </c>
      <c r="Y134">
        <v>0.44125166397983101</v>
      </c>
      <c r="Z134">
        <v>0.423821121152758</v>
      </c>
      <c r="AA134">
        <v>0.412157045295442</v>
      </c>
      <c r="AB134">
        <v>0.39187628364888</v>
      </c>
      <c r="AC134">
        <v>0.36217812017720802</v>
      </c>
      <c r="AD134">
        <v>0.36429119988976499</v>
      </c>
      <c r="AE134">
        <v>0.36563145478664899</v>
      </c>
      <c r="AF134">
        <v>0.37817974908261498</v>
      </c>
      <c r="AG134">
        <v>0.40334835024029803</v>
      </c>
      <c r="AH134">
        <v>0.444488108102782</v>
      </c>
      <c r="AI134">
        <v>0.47766352130975298</v>
      </c>
      <c r="AJ134">
        <v>0.56020526788635705</v>
      </c>
      <c r="AK134">
        <v>0.85147333820801696</v>
      </c>
    </row>
    <row r="135" spans="2:37" x14ac:dyDescent="0.2">
      <c r="B135">
        <v>0.45045414371791898</v>
      </c>
      <c r="D135">
        <v>0.45045414371791898</v>
      </c>
      <c r="I135">
        <v>0.81445433061739203</v>
      </c>
      <c r="J135">
        <v>0.79255598373764002</v>
      </c>
      <c r="K135">
        <v>0.77123331581283805</v>
      </c>
      <c r="M135">
        <v>0.715853393844196</v>
      </c>
      <c r="N135">
        <v>0.65292302901538102</v>
      </c>
      <c r="O135">
        <v>0.61160163179177895</v>
      </c>
      <c r="P135">
        <v>0.54988235344358305</v>
      </c>
      <c r="Q135">
        <v>0.51248929095315499</v>
      </c>
      <c r="R135">
        <v>0.49498713793773402</v>
      </c>
      <c r="S135">
        <v>0.486304211837366</v>
      </c>
      <c r="T135">
        <v>0.48327400156808198</v>
      </c>
      <c r="U135">
        <v>0.47798357278643799</v>
      </c>
      <c r="V135">
        <v>0.46606227583223198</v>
      </c>
      <c r="W135">
        <v>0.45941284428229101</v>
      </c>
      <c r="X135">
        <v>0.45045414371791898</v>
      </c>
      <c r="Y135">
        <v>0.44125170146799098</v>
      </c>
      <c r="Z135">
        <v>0.42382112282185302</v>
      </c>
      <c r="AA135">
        <v>0.41215704543160298</v>
      </c>
      <c r="AB135">
        <v>0.39187628365166099</v>
      </c>
      <c r="AC135">
        <v>0.36217812017722401</v>
      </c>
      <c r="AD135">
        <v>0.36429119988976799</v>
      </c>
      <c r="AE135">
        <v>0.36563145478665199</v>
      </c>
      <c r="AF135">
        <v>0.37817974908261698</v>
      </c>
      <c r="AG135">
        <v>0.40334835024029803</v>
      </c>
      <c r="AH135">
        <v>0.444488108102782</v>
      </c>
      <c r="AI135">
        <v>0.47766352130975398</v>
      </c>
      <c r="AJ135">
        <v>0.56020526788635705</v>
      </c>
      <c r="AK135">
        <v>0.85147333820801696</v>
      </c>
    </row>
    <row r="136" spans="2:37" x14ac:dyDescent="0.2">
      <c r="B136">
        <v>0.45045375429998302</v>
      </c>
      <c r="D136">
        <v>0.45045375429998302</v>
      </c>
      <c r="I136">
        <v>-5.2086904140455498E-2</v>
      </c>
      <c r="J136">
        <v>1.4074768818154599E-2</v>
      </c>
      <c r="K136">
        <v>8.5530974148699798E-2</v>
      </c>
      <c r="M136">
        <v>0.20123268819140699</v>
      </c>
      <c r="N136">
        <v>0.29549399663044701</v>
      </c>
      <c r="O136">
        <v>0.35710648053244698</v>
      </c>
      <c r="P136">
        <v>0.429840604912059</v>
      </c>
      <c r="Q136">
        <v>0.46884363848233002</v>
      </c>
      <c r="R136">
        <v>0.48116403497108001</v>
      </c>
      <c r="S136">
        <v>0.48311434825081701</v>
      </c>
      <c r="T136">
        <v>0.482615367081899</v>
      </c>
      <c r="U136">
        <v>0.47781969149825798</v>
      </c>
      <c r="V136">
        <v>0.46604736102184702</v>
      </c>
      <c r="W136">
        <v>0.45941038016579</v>
      </c>
      <c r="X136">
        <v>0.45045375429998302</v>
      </c>
      <c r="Y136">
        <v>0.44125167116859498</v>
      </c>
      <c r="Z136">
        <v>0.42382112152565199</v>
      </c>
      <c r="AA136">
        <v>0.412157045329196</v>
      </c>
      <c r="AB136">
        <v>0.39187628364967098</v>
      </c>
      <c r="AC136">
        <v>0.36217812017721401</v>
      </c>
      <c r="AD136">
        <v>0.36429119988976499</v>
      </c>
      <c r="AE136">
        <v>0.36563145478664899</v>
      </c>
      <c r="AF136">
        <v>0.37817974908261498</v>
      </c>
      <c r="AG136">
        <v>0.40334835024029803</v>
      </c>
      <c r="AH136">
        <v>0.444488108102782</v>
      </c>
      <c r="AI136">
        <v>0.47766352130975298</v>
      </c>
      <c r="AJ136">
        <v>0.56020526788635705</v>
      </c>
      <c r="AK136">
        <v>0.85147333820801696</v>
      </c>
    </row>
    <row r="137" spans="2:37" x14ac:dyDescent="0.2">
      <c r="B137">
        <v>0.45045407937717102</v>
      </c>
      <c r="D137">
        <v>0.45045407937717102</v>
      </c>
      <c r="I137">
        <v>0.81445432483323799</v>
      </c>
      <c r="J137">
        <v>0.79255588880237404</v>
      </c>
      <c r="K137">
        <v>0.77123225245610605</v>
      </c>
      <c r="M137">
        <v>0.71580443120155102</v>
      </c>
      <c r="N137">
        <v>0.65248773192173304</v>
      </c>
      <c r="O137">
        <v>0.61062157409108697</v>
      </c>
      <c r="P137">
        <v>0.54827707118850399</v>
      </c>
      <c r="Q137">
        <v>0.51126899047419005</v>
      </c>
      <c r="R137">
        <v>0.49438197028758701</v>
      </c>
      <c r="S137">
        <v>0.48610451686935302</v>
      </c>
      <c r="T137">
        <v>0.48322015025236198</v>
      </c>
      <c r="U137">
        <v>0.47796748464615102</v>
      </c>
      <c r="V137">
        <v>0.46606040317473202</v>
      </c>
      <c r="W137">
        <v>0.45941248603067802</v>
      </c>
      <c r="X137">
        <v>0.45045407937717102</v>
      </c>
      <c r="Y137">
        <v>0.44125169565775102</v>
      </c>
      <c r="Z137">
        <v>0.423821122532266</v>
      </c>
      <c r="AA137">
        <v>0.412157045406217</v>
      </c>
      <c r="AB137">
        <v>0.391876283651094</v>
      </c>
      <c r="AC137">
        <v>0.36217812017722001</v>
      </c>
      <c r="AD137">
        <v>0.36429119988976799</v>
      </c>
      <c r="AE137">
        <v>0.36563145478665199</v>
      </c>
      <c r="AF137">
        <v>0.37817974908261698</v>
      </c>
      <c r="AG137">
        <v>0.40334835024029803</v>
      </c>
      <c r="AH137">
        <v>0.444488108102782</v>
      </c>
      <c r="AI137">
        <v>0.47766352130975398</v>
      </c>
      <c r="AJ137">
        <v>0.56020526788635705</v>
      </c>
      <c r="AK137">
        <v>0.85147333820801696</v>
      </c>
    </row>
    <row r="138" spans="2:37" x14ac:dyDescent="0.2">
      <c r="B138">
        <v>0.45045380801017998</v>
      </c>
      <c r="D138">
        <v>0.45045380801017998</v>
      </c>
      <c r="I138">
        <v>-5.2086892958336899E-2</v>
      </c>
      <c r="J138">
        <v>1.4074941506182799E-2</v>
      </c>
      <c r="K138">
        <v>8.5532795420381599E-2</v>
      </c>
      <c r="M138">
        <v>0.201306610317662</v>
      </c>
      <c r="N138">
        <v>0.29607488866093001</v>
      </c>
      <c r="O138">
        <v>0.35831014965927599</v>
      </c>
      <c r="P138">
        <v>0.43158936925148</v>
      </c>
      <c r="Q138">
        <v>0.47007260352806102</v>
      </c>
      <c r="R138">
        <v>0.48174901981695001</v>
      </c>
      <c r="S138">
        <v>0.48330198905739902</v>
      </c>
      <c r="T138">
        <v>0.48266483863783999</v>
      </c>
      <c r="U138">
        <v>0.47783420188866599</v>
      </c>
      <c r="V138">
        <v>0.46604899856940601</v>
      </c>
      <c r="W138">
        <v>0.459410686332554</v>
      </c>
      <c r="X138">
        <v>0.45045380801017998</v>
      </c>
      <c r="Y138">
        <v>0.44125167586465902</v>
      </c>
      <c r="Z138">
        <v>0.42382112175054198</v>
      </c>
      <c r="AA138">
        <v>0.41215704534829001</v>
      </c>
      <c r="AB138">
        <v>0.39187628365007698</v>
      </c>
      <c r="AC138">
        <v>0.36217812017721501</v>
      </c>
      <c r="AD138">
        <v>0.36429119988976499</v>
      </c>
      <c r="AE138">
        <v>0.36563145478664899</v>
      </c>
      <c r="AF138">
        <v>0.37817974908261498</v>
      </c>
      <c r="AG138">
        <v>0.40334835024029803</v>
      </c>
      <c r="AH138">
        <v>0.444488108102782</v>
      </c>
      <c r="AI138">
        <v>0.47766352130975298</v>
      </c>
      <c r="AJ138">
        <v>0.56020526788635705</v>
      </c>
      <c r="AK138">
        <v>0.85147333820801696</v>
      </c>
    </row>
    <row r="139" spans="2:37" x14ac:dyDescent="0.2">
      <c r="B139">
        <v>0.45045403454113703</v>
      </c>
      <c r="D139">
        <v>0.45045403454113703</v>
      </c>
      <c r="I139">
        <v>0.81445432078518398</v>
      </c>
      <c r="J139">
        <v>0.79255581789430096</v>
      </c>
      <c r="K139">
        <v>0.77123140852336303</v>
      </c>
      <c r="M139">
        <v>0.71576132466619302</v>
      </c>
      <c r="N139">
        <v>0.65207815506502398</v>
      </c>
      <c r="O139">
        <v>0.60967684161946001</v>
      </c>
      <c r="P139">
        <v>0.54672384557127396</v>
      </c>
      <c r="Q139">
        <v>0.51011685133368301</v>
      </c>
      <c r="R139">
        <v>0.49382867961869897</v>
      </c>
      <c r="S139">
        <v>0.48592904458055503</v>
      </c>
      <c r="T139">
        <v>0.48317474508907599</v>
      </c>
      <c r="U139">
        <v>0.47795440020476598</v>
      </c>
      <c r="V139">
        <v>0.46605897124606699</v>
      </c>
      <c r="W139">
        <v>0.45941222437710499</v>
      </c>
      <c r="X139">
        <v>0.45045403454113703</v>
      </c>
      <c r="Y139">
        <v>0.44125169186220897</v>
      </c>
      <c r="Z139">
        <v>0.42382112235761799</v>
      </c>
      <c r="AA139">
        <v>0.41215704539185699</v>
      </c>
      <c r="AB139">
        <v>0.39187628365080401</v>
      </c>
      <c r="AC139">
        <v>0.36217812017721901</v>
      </c>
      <c r="AD139">
        <v>0.36429119988976799</v>
      </c>
      <c r="AE139">
        <v>0.36563145478665199</v>
      </c>
      <c r="AF139">
        <v>0.37817974908261698</v>
      </c>
      <c r="AG139">
        <v>0.40334835024029803</v>
      </c>
      <c r="AH139">
        <v>0.444488108102782</v>
      </c>
      <c r="AI139">
        <v>0.47766352130975398</v>
      </c>
      <c r="AJ139">
        <v>0.56020526788635705</v>
      </c>
      <c r="AK139">
        <v>0.85147333820801696</v>
      </c>
    </row>
    <row r="140" spans="2:37" x14ac:dyDescent="0.2">
      <c r="B140">
        <v>0.45045384543827999</v>
      </c>
      <c r="D140">
        <v>0.45045384543827999</v>
      </c>
      <c r="I140">
        <v>-5.2086885132503598E-2</v>
      </c>
      <c r="J140">
        <v>1.40750704885323E-2</v>
      </c>
      <c r="K140">
        <v>8.5534240870003803E-2</v>
      </c>
      <c r="M140">
        <v>0.20137168644273701</v>
      </c>
      <c r="N140">
        <v>0.29662109174376</v>
      </c>
      <c r="O140">
        <v>0.35946862194006601</v>
      </c>
      <c r="P140">
        <v>0.43327699386875701</v>
      </c>
      <c r="Q140">
        <v>0.471230632225277</v>
      </c>
      <c r="R140">
        <v>0.48228334994918198</v>
      </c>
      <c r="S140">
        <v>0.48346681997163599</v>
      </c>
      <c r="T140">
        <v>0.48270654775619298</v>
      </c>
      <c r="U140">
        <v>0.47784600289112</v>
      </c>
      <c r="V140">
        <v>0.46605025071817902</v>
      </c>
      <c r="W140">
        <v>0.459410909945208</v>
      </c>
      <c r="X140">
        <v>0.45045384543827999</v>
      </c>
      <c r="Y140">
        <v>0.441251678932364</v>
      </c>
      <c r="Z140">
        <v>0.42382112188617199</v>
      </c>
      <c r="AA140">
        <v>0.41215704535908898</v>
      </c>
      <c r="AB140">
        <v>0.39187628365028498</v>
      </c>
      <c r="AC140">
        <v>0.36217812017721701</v>
      </c>
      <c r="AD140">
        <v>0.36429119988976499</v>
      </c>
      <c r="AE140">
        <v>0.36563145478664899</v>
      </c>
      <c r="AF140">
        <v>0.37817974908261498</v>
      </c>
      <c r="AG140">
        <v>0.40334835024029803</v>
      </c>
      <c r="AH140">
        <v>0.444488108102782</v>
      </c>
      <c r="AI140">
        <v>0.47766352130975298</v>
      </c>
      <c r="AJ140">
        <v>0.56020526788635705</v>
      </c>
      <c r="AK140">
        <v>0.85147333820801696</v>
      </c>
    </row>
    <row r="141" spans="2:37" x14ac:dyDescent="0.2">
      <c r="B141">
        <v>0.45045400329701901</v>
      </c>
      <c r="D141">
        <v>0.45045400329701901</v>
      </c>
      <c r="I141">
        <v>0.81445431795214396</v>
      </c>
      <c r="J141">
        <v>0.79255576493236202</v>
      </c>
      <c r="K141">
        <v>0.77123073873488601</v>
      </c>
      <c r="M141">
        <v>0.71572337084788695</v>
      </c>
      <c r="N141">
        <v>0.65169260228302495</v>
      </c>
      <c r="O141">
        <v>0.60876552232103998</v>
      </c>
      <c r="P141">
        <v>0.54522030225902496</v>
      </c>
      <c r="Q141">
        <v>0.50902899491659903</v>
      </c>
      <c r="R141">
        <v>0.49332283137825</v>
      </c>
      <c r="S141">
        <v>0.48577485951663102</v>
      </c>
      <c r="T141">
        <v>0.48313646160534002</v>
      </c>
      <c r="U141">
        <v>0.47794375868655498</v>
      </c>
      <c r="V141">
        <v>0.46605787632129198</v>
      </c>
      <c r="W141">
        <v>0.45941203327513502</v>
      </c>
      <c r="X141">
        <v>0.45045400329701901</v>
      </c>
      <c r="Y141">
        <v>0.44125168938276998</v>
      </c>
      <c r="Z141">
        <v>0.42382112225229202</v>
      </c>
      <c r="AA141">
        <v>0.41215704538373299</v>
      </c>
      <c r="AB141">
        <v>0.39187628365065602</v>
      </c>
      <c r="AC141">
        <v>0.36217812017721901</v>
      </c>
      <c r="AD141">
        <v>0.36429119988976799</v>
      </c>
      <c r="AE141">
        <v>0.36563145478665199</v>
      </c>
      <c r="AF141">
        <v>0.37817974908261698</v>
      </c>
      <c r="AG141">
        <v>0.40334835024029803</v>
      </c>
      <c r="AH141">
        <v>0.444488108102782</v>
      </c>
      <c r="AI141">
        <v>0.47766352130975398</v>
      </c>
      <c r="AJ141">
        <v>0.56020526788635705</v>
      </c>
      <c r="AK141">
        <v>0.85147333820801696</v>
      </c>
    </row>
    <row r="142" spans="2:37" x14ac:dyDescent="0.2">
      <c r="B142">
        <v>0.45045387152015698</v>
      </c>
      <c r="D142">
        <v>0.45045387152015698</v>
      </c>
      <c r="I142">
        <v>-5.2086879655576901E-2</v>
      </c>
      <c r="J142">
        <v>1.4075166826715399E-2</v>
      </c>
      <c r="K142">
        <v>8.5535388051933794E-2</v>
      </c>
      <c r="M142">
        <v>0.20142898012266899</v>
      </c>
      <c r="N142">
        <v>0.297134932705862</v>
      </c>
      <c r="O142">
        <v>0.36058443779935301</v>
      </c>
      <c r="P142">
        <v>0.43490649336692799</v>
      </c>
      <c r="Q142">
        <v>0.47232200955414</v>
      </c>
      <c r="R142">
        <v>0.48277143916607201</v>
      </c>
      <c r="S142">
        <v>0.48361161650062801</v>
      </c>
      <c r="T142">
        <v>0.48274171262381699</v>
      </c>
      <c r="U142">
        <v>0.47785560042269798</v>
      </c>
      <c r="V142">
        <v>0.46605120817248002</v>
      </c>
      <c r="W142">
        <v>0.45941107326346597</v>
      </c>
      <c r="X142">
        <v>0.45045387152015698</v>
      </c>
      <c r="Y142">
        <v>0.44125168093634298</v>
      </c>
      <c r="Z142">
        <v>0.42382112196796501</v>
      </c>
      <c r="AA142">
        <v>0.41215704536520098</v>
      </c>
      <c r="AB142">
        <v>0.39187628365039001</v>
      </c>
      <c r="AC142">
        <v>0.36217812017721701</v>
      </c>
      <c r="AD142">
        <v>0.36429119988976499</v>
      </c>
      <c r="AE142">
        <v>0.36563145478664899</v>
      </c>
      <c r="AF142">
        <v>0.37817974908261498</v>
      </c>
      <c r="AG142">
        <v>0.40334835024029803</v>
      </c>
      <c r="AH142">
        <v>0.444488108102782</v>
      </c>
      <c r="AI142">
        <v>0.47766352130975298</v>
      </c>
      <c r="AJ142">
        <v>0.56020526788635705</v>
      </c>
      <c r="AK142">
        <v>0.85147333820801696</v>
      </c>
    </row>
    <row r="143" spans="2:37" x14ac:dyDescent="0.2">
      <c r="B143">
        <v>0.45045398152446697</v>
      </c>
      <c r="D143">
        <v>0.45045398152446697</v>
      </c>
      <c r="I143">
        <v>0.81445431596943396</v>
      </c>
      <c r="J143">
        <v>0.79255572537455998</v>
      </c>
      <c r="K143">
        <v>0.77123020715530999</v>
      </c>
      <c r="M143">
        <v>0.71568995151046799</v>
      </c>
      <c r="N143">
        <v>0.65132950848071902</v>
      </c>
      <c r="O143">
        <v>0.60788584502461895</v>
      </c>
      <c r="P143">
        <v>0.54376422859538798</v>
      </c>
      <c r="Q143">
        <v>0.50800177767996602</v>
      </c>
      <c r="R143">
        <v>0.49286036865968902</v>
      </c>
      <c r="S143">
        <v>0.48563938135676299</v>
      </c>
      <c r="T143">
        <v>0.48310418295490398</v>
      </c>
      <c r="U143">
        <v>0.47793510400209399</v>
      </c>
      <c r="V143">
        <v>0.46605703908684898</v>
      </c>
      <c r="W143">
        <v>0.45941189370142099</v>
      </c>
      <c r="X143">
        <v>0.45045398152446697</v>
      </c>
      <c r="Y143">
        <v>0.441251687763074</v>
      </c>
      <c r="Z143">
        <v>0.42382112218877099</v>
      </c>
      <c r="AA143">
        <v>0.412157045379138</v>
      </c>
      <c r="AB143">
        <v>0.39187628365058003</v>
      </c>
      <c r="AC143">
        <v>0.36217812017721901</v>
      </c>
      <c r="AD143">
        <v>0.36429119988976799</v>
      </c>
      <c r="AE143">
        <v>0.36563145478665199</v>
      </c>
      <c r="AF143">
        <v>0.37817974908261698</v>
      </c>
      <c r="AG143">
        <v>0.40334835024029803</v>
      </c>
      <c r="AH143">
        <v>0.444488108102782</v>
      </c>
      <c r="AI143">
        <v>0.47766352130975398</v>
      </c>
      <c r="AJ143">
        <v>0.56020526788635705</v>
      </c>
      <c r="AK143">
        <v>0.85147333820801696</v>
      </c>
    </row>
    <row r="144" spans="2:37" x14ac:dyDescent="0.2">
      <c r="B144">
        <v>0.45045388969538802</v>
      </c>
      <c r="D144">
        <v>0.45045388969538802</v>
      </c>
      <c r="I144">
        <v>-5.2086875822536398E-2</v>
      </c>
      <c r="J144">
        <v>1.40752387826635E-2</v>
      </c>
      <c r="K144">
        <v>8.5536298515384399E-2</v>
      </c>
      <c r="M144">
        <v>0.20147942592336801</v>
      </c>
      <c r="N144">
        <v>0.29761855443372998</v>
      </c>
      <c r="O144">
        <v>0.36165994439749999</v>
      </c>
      <c r="P144">
        <v>0.43648066696272098</v>
      </c>
      <c r="Q144">
        <v>0.47335073457060001</v>
      </c>
      <c r="R144">
        <v>0.48321731157311798</v>
      </c>
      <c r="S144">
        <v>0.48373881579724198</v>
      </c>
      <c r="T144">
        <v>0.482771360193606</v>
      </c>
      <c r="U144">
        <v>0.47786340592554899</v>
      </c>
      <c r="V144">
        <v>0.46605194028909402</v>
      </c>
      <c r="W144">
        <v>0.45941119254496998</v>
      </c>
      <c r="X144">
        <v>0.45045388969538802</v>
      </c>
      <c r="Y144">
        <v>0.44125168224544398</v>
      </c>
      <c r="Z144">
        <v>0.42382112201729699</v>
      </c>
      <c r="AA144">
        <v>0.41215704536865599</v>
      </c>
      <c r="AB144">
        <v>0.39187628365044602</v>
      </c>
      <c r="AC144">
        <v>0.36217812017721701</v>
      </c>
      <c r="AD144">
        <v>0.36429119988976499</v>
      </c>
      <c r="AE144">
        <v>0.36563145478664899</v>
      </c>
      <c r="AF144">
        <v>0.37817974908261498</v>
      </c>
      <c r="AG144">
        <v>0.40334835024029803</v>
      </c>
      <c r="AH144">
        <v>0.444488108102782</v>
      </c>
      <c r="AI144">
        <v>0.47766352130975298</v>
      </c>
      <c r="AJ144">
        <v>0.56020526788635705</v>
      </c>
      <c r="AK144">
        <v>0.85147333820801696</v>
      </c>
    </row>
    <row r="145" spans="2:37" x14ac:dyDescent="0.2">
      <c r="B145">
        <v>0.45045396635220097</v>
      </c>
      <c r="D145">
        <v>0.45045396635220097</v>
      </c>
      <c r="I145">
        <v>0.81445431458183004</v>
      </c>
      <c r="J145">
        <v>0.79255569582843799</v>
      </c>
      <c r="K145">
        <v>0.77122978526503105</v>
      </c>
      <c r="M145">
        <v>0.71566052311317396</v>
      </c>
      <c r="N145">
        <v>0.65098742742646099</v>
      </c>
      <c r="O145">
        <v>0.60703616636604296</v>
      </c>
      <c r="P145">
        <v>0.54235355882831104</v>
      </c>
      <c r="Q145">
        <v>0.50703177434567503</v>
      </c>
      <c r="R145">
        <v>0.49243758012814398</v>
      </c>
      <c r="S145">
        <v>0.48552034208149802</v>
      </c>
      <c r="T145">
        <v>0.48307696739008699</v>
      </c>
      <c r="U145">
        <v>0.47792806520791897</v>
      </c>
      <c r="V145">
        <v>0.46605639889548101</v>
      </c>
      <c r="W145">
        <v>0.45941179176201702</v>
      </c>
      <c r="X145">
        <v>0.45045396635220097</v>
      </c>
      <c r="Y145">
        <v>0.44125168670501003</v>
      </c>
      <c r="Z145">
        <v>0.42382112215046303</v>
      </c>
      <c r="AA145">
        <v>0.41215704537654002</v>
      </c>
      <c r="AB145">
        <v>0.391876283650542</v>
      </c>
      <c r="AC145">
        <v>0.36217812017721901</v>
      </c>
      <c r="AD145">
        <v>0.36429119988976799</v>
      </c>
      <c r="AE145">
        <v>0.36563145478665199</v>
      </c>
      <c r="AF145">
        <v>0.37817974908261698</v>
      </c>
      <c r="AG145">
        <v>0.40334835024029803</v>
      </c>
      <c r="AH145">
        <v>0.444488108102782</v>
      </c>
      <c r="AI145">
        <v>0.47766352130975398</v>
      </c>
      <c r="AJ145">
        <v>0.56020526788635705</v>
      </c>
      <c r="AK145">
        <v>0.85147333820801696</v>
      </c>
    </row>
    <row r="146" spans="2:37" x14ac:dyDescent="0.2">
      <c r="B146">
        <v>0.45045390236084998</v>
      </c>
      <c r="D146">
        <v>0.45045390236084998</v>
      </c>
      <c r="I146">
        <v>-5.2086873139970402E-2</v>
      </c>
      <c r="J146">
        <v>1.40752925272828E-2</v>
      </c>
      <c r="K146">
        <v>8.5537021107861003E-2</v>
      </c>
      <c r="M146">
        <v>0.201523845315355</v>
      </c>
      <c r="N146">
        <v>0.298073933430968</v>
      </c>
      <c r="O146">
        <v>0.362697314068961</v>
      </c>
      <c r="P146">
        <v>0.438002118718606</v>
      </c>
      <c r="Q146">
        <v>0.47432054333593998</v>
      </c>
      <c r="R146">
        <v>0.48362463695780999</v>
      </c>
      <c r="S146">
        <v>0.48385055805620603</v>
      </c>
      <c r="T146">
        <v>0.48279635622216199</v>
      </c>
      <c r="U146">
        <v>0.47786975401127102</v>
      </c>
      <c r="V146">
        <v>0.46605250010152199</v>
      </c>
      <c r="W146">
        <v>0.459411279663693</v>
      </c>
      <c r="X146">
        <v>0.45045390236084998</v>
      </c>
      <c r="Y146">
        <v>0.44125168310061202</v>
      </c>
      <c r="Z146">
        <v>0.42382112204704497</v>
      </c>
      <c r="AA146">
        <v>0.41215704537060999</v>
      </c>
      <c r="AB146">
        <v>0.391876283650471</v>
      </c>
      <c r="AC146">
        <v>0.36217812017721701</v>
      </c>
      <c r="AD146">
        <v>0.36429119988976499</v>
      </c>
      <c r="AE146">
        <v>0.36563145478664899</v>
      </c>
      <c r="AF146">
        <v>0.37817974908261498</v>
      </c>
      <c r="AG146">
        <v>0.40334835024029803</v>
      </c>
      <c r="AH146">
        <v>0.444488108102782</v>
      </c>
      <c r="AI146">
        <v>0.47766352130975298</v>
      </c>
      <c r="AJ146">
        <v>0.56020526788635705</v>
      </c>
      <c r="AK146">
        <v>0.85147333820801696</v>
      </c>
    </row>
    <row r="147" spans="2:37" x14ac:dyDescent="0.2">
      <c r="B147">
        <v>0.45045395577936498</v>
      </c>
      <c r="D147">
        <v>0.45045395577936498</v>
      </c>
      <c r="I147">
        <v>0.81445431361071097</v>
      </c>
      <c r="J147">
        <v>0.79255567376013902</v>
      </c>
      <c r="K147">
        <v>0.77122945042972602</v>
      </c>
      <c r="M147">
        <v>0.71563460766992903</v>
      </c>
      <c r="N147">
        <v>0.65066502090753497</v>
      </c>
      <c r="O147">
        <v>0.60621495916588497</v>
      </c>
      <c r="P147">
        <v>0.54098636097228003</v>
      </c>
      <c r="Q147">
        <v>0.50611576270268999</v>
      </c>
      <c r="R147">
        <v>0.49205107069133203</v>
      </c>
      <c r="S147">
        <v>0.48541574827808098</v>
      </c>
      <c r="T147">
        <v>0.48305402082405202</v>
      </c>
      <c r="U147">
        <v>0.47792234061261402</v>
      </c>
      <c r="V147">
        <v>0.46605590937317698</v>
      </c>
      <c r="W147">
        <v>0.45941171730930003</v>
      </c>
      <c r="X147">
        <v>0.45045395577936498</v>
      </c>
      <c r="Y147">
        <v>0.44125168601382803</v>
      </c>
      <c r="Z147">
        <v>0.42382112212735901</v>
      </c>
      <c r="AA147">
        <v>0.41215704537506997</v>
      </c>
      <c r="AB147">
        <v>0.39187628365052402</v>
      </c>
      <c r="AC147">
        <v>0.36217812017721901</v>
      </c>
      <c r="AD147">
        <v>0.36429119988976799</v>
      </c>
      <c r="AE147">
        <v>0.36563145478665199</v>
      </c>
      <c r="AF147">
        <v>0.37817974908261698</v>
      </c>
      <c r="AG147">
        <v>0.40334835024029803</v>
      </c>
      <c r="AH147">
        <v>0.444488108102782</v>
      </c>
      <c r="AI147">
        <v>0.47766352130975398</v>
      </c>
      <c r="AJ147">
        <v>0.56020526788635705</v>
      </c>
      <c r="AK147">
        <v>0.85147333820801696</v>
      </c>
    </row>
    <row r="148" spans="2:37" x14ac:dyDescent="0.2">
      <c r="B148">
        <v>0.450453911186811</v>
      </c>
      <c r="D148">
        <v>0.450453911186811</v>
      </c>
      <c r="I148">
        <v>-5.2086871262570202E-2</v>
      </c>
      <c r="J148">
        <v>1.40753326696853E-2</v>
      </c>
      <c r="K148">
        <v>8.5537594596626201E-2</v>
      </c>
      <c r="M148">
        <v>0.20156296055397399</v>
      </c>
      <c r="N148">
        <v>0.29850289537430102</v>
      </c>
      <c r="O148">
        <v>0.363698560658891</v>
      </c>
      <c r="P148">
        <v>0.43947327548227599</v>
      </c>
      <c r="Q148">
        <v>0.47523492948469198</v>
      </c>
      <c r="R148">
        <v>0.48399676276467302</v>
      </c>
      <c r="S148">
        <v>0.48394872281034801</v>
      </c>
      <c r="T148">
        <v>0.48281743058434701</v>
      </c>
      <c r="U148">
        <v>0.47787491680927602</v>
      </c>
      <c r="V148">
        <v>0.46605292816173</v>
      </c>
      <c r="W148">
        <v>0.45941134329193101</v>
      </c>
      <c r="X148">
        <v>0.450453911186811</v>
      </c>
      <c r="Y148">
        <v>0.44125168365925399</v>
      </c>
      <c r="Z148">
        <v>0.42382112206498701</v>
      </c>
      <c r="AA148">
        <v>0.41215704537171599</v>
      </c>
      <c r="AB148">
        <v>0.39187628365048399</v>
      </c>
      <c r="AC148">
        <v>0.36217812017721701</v>
      </c>
      <c r="AD148">
        <v>0.36429119988976499</v>
      </c>
      <c r="AE148">
        <v>0.36563145478664899</v>
      </c>
      <c r="AF148">
        <v>0.37817974908261498</v>
      </c>
      <c r="AG148">
        <v>0.40334835024029803</v>
      </c>
      <c r="AH148">
        <v>0.444488108102782</v>
      </c>
      <c r="AI148">
        <v>0.47766352130975298</v>
      </c>
      <c r="AJ148">
        <v>0.56020526788635705</v>
      </c>
      <c r="AK148">
        <v>0.85147333820801696</v>
      </c>
    </row>
    <row r="149" spans="2:37" x14ac:dyDescent="0.2">
      <c r="B149">
        <v>0.45045394841165298</v>
      </c>
      <c r="D149">
        <v>0.45045394841165298</v>
      </c>
      <c r="I149">
        <v>0.81445431293106996</v>
      </c>
      <c r="J149">
        <v>0.79255565727710198</v>
      </c>
      <c r="K149">
        <v>0.77122918468579205</v>
      </c>
      <c r="M149">
        <v>0.71561178475310305</v>
      </c>
      <c r="N149">
        <v>0.65036104906887804</v>
      </c>
      <c r="O149">
        <v>0.60542080207458804</v>
      </c>
      <c r="P149">
        <v>0.53966082509552005</v>
      </c>
      <c r="Q149">
        <v>0.50525070981061804</v>
      </c>
      <c r="R149">
        <v>0.49169773466910499</v>
      </c>
      <c r="S149">
        <v>0.48532384797299799</v>
      </c>
      <c r="T149">
        <v>0.48303467368847303</v>
      </c>
      <c r="U149">
        <v>0.47791768484918601</v>
      </c>
      <c r="V149">
        <v>0.46605553506000202</v>
      </c>
      <c r="W149">
        <v>0.459411662931833</v>
      </c>
      <c r="X149">
        <v>0.45045394841165298</v>
      </c>
      <c r="Y149">
        <v>0.44125168556231198</v>
      </c>
      <c r="Z149">
        <v>0.42382112211342499</v>
      </c>
      <c r="AA149">
        <v>0.41215704537423797</v>
      </c>
      <c r="AB149">
        <v>0.39187628365051402</v>
      </c>
      <c r="AC149">
        <v>0.36217812017721901</v>
      </c>
      <c r="AD149">
        <v>0.36429119988976799</v>
      </c>
      <c r="AE149">
        <v>0.36563145478665199</v>
      </c>
      <c r="AF149">
        <v>0.37817974908261698</v>
      </c>
      <c r="AG149">
        <v>0.40334835024029803</v>
      </c>
      <c r="AH149">
        <v>0.444488108102782</v>
      </c>
      <c r="AI149">
        <v>0.47766352130975398</v>
      </c>
      <c r="AJ149">
        <v>0.56020526788635705</v>
      </c>
      <c r="AK149">
        <v>0.85147333820801696</v>
      </c>
    </row>
    <row r="150" spans="2:37" x14ac:dyDescent="0.2">
      <c r="B150">
        <v>0.45045391733721002</v>
      </c>
      <c r="D150">
        <v>0.45045391733721002</v>
      </c>
      <c r="I150">
        <v>-5.2086869948667201E-2</v>
      </c>
      <c r="J150">
        <v>1.4075362652454199E-2</v>
      </c>
      <c r="K150">
        <v>8.5538049749018602E-2</v>
      </c>
      <c r="M150">
        <v>0.20159740681279101</v>
      </c>
      <c r="N150">
        <v>0.298907128932769</v>
      </c>
      <c r="O150">
        <v>0.364665554035142</v>
      </c>
      <c r="P150">
        <v>0.44089640283418302</v>
      </c>
      <c r="Q150">
        <v>0.476097162737952</v>
      </c>
      <c r="R150">
        <v>0.48433674303442698</v>
      </c>
      <c r="S150">
        <v>0.48403496076376801</v>
      </c>
      <c r="T150">
        <v>0.48283519860881502</v>
      </c>
      <c r="U150">
        <v>0.47787911563504698</v>
      </c>
      <c r="V150">
        <v>0.46605325547771798</v>
      </c>
      <c r="W150">
        <v>0.45941138976360102</v>
      </c>
      <c r="X150">
        <v>0.45045391733721002</v>
      </c>
      <c r="Y150">
        <v>0.44125168402418602</v>
      </c>
      <c r="Z150">
        <v>0.42382112207581002</v>
      </c>
      <c r="AA150">
        <v>0.41215704537234099</v>
      </c>
      <c r="AB150">
        <v>0.39187628365049199</v>
      </c>
      <c r="AC150">
        <v>0.36217812017721701</v>
      </c>
      <c r="AD150">
        <v>0.36429119988976499</v>
      </c>
      <c r="AE150">
        <v>0.36563145478664899</v>
      </c>
      <c r="AF150">
        <v>0.37817974908261498</v>
      </c>
      <c r="AG150">
        <v>0.40334835024029803</v>
      </c>
      <c r="AH150">
        <v>0.444488108102782</v>
      </c>
      <c r="AI150">
        <v>0.47766352130975298</v>
      </c>
      <c r="AJ150">
        <v>0.56020526788635705</v>
      </c>
      <c r="AK150">
        <v>0.85147333820801696</v>
      </c>
    </row>
    <row r="151" spans="2:37" x14ac:dyDescent="0.2">
      <c r="B151">
        <v>0.45045394327744198</v>
      </c>
      <c r="D151">
        <v>0.45045394327744198</v>
      </c>
      <c r="I151">
        <v>0.81445431245542299</v>
      </c>
      <c r="J151">
        <v>0.79255564496575204</v>
      </c>
      <c r="K151">
        <v>0.77122897377646704</v>
      </c>
      <c r="M151">
        <v>0.71559168449271904</v>
      </c>
      <c r="N151">
        <v>0.65007436178465905</v>
      </c>
      <c r="O151">
        <v>0.60465237032471097</v>
      </c>
      <c r="P151">
        <v>0.53837525285318</v>
      </c>
      <c r="Q151">
        <v>0.50443375942894197</v>
      </c>
      <c r="R151">
        <v>0.49137473124076098</v>
      </c>
      <c r="S151">
        <v>0.48524310145277999</v>
      </c>
      <c r="T151">
        <v>0.48301836141531701</v>
      </c>
      <c r="U151">
        <v>0.47791389836030002</v>
      </c>
      <c r="V151">
        <v>0.46605524884149901</v>
      </c>
      <c r="W151">
        <v>0.45941162321657403</v>
      </c>
      <c r="X151">
        <v>0.45045394327744198</v>
      </c>
      <c r="Y151">
        <v>0.44125168526736003</v>
      </c>
      <c r="Z151">
        <v>0.42382112210501899</v>
      </c>
      <c r="AA151">
        <v>0.41215704537376802</v>
      </c>
      <c r="AB151">
        <v>0.39187628365050697</v>
      </c>
      <c r="AC151">
        <v>0.36217812017721901</v>
      </c>
      <c r="AD151">
        <v>0.36429119988976799</v>
      </c>
      <c r="AE151">
        <v>0.36563145478665199</v>
      </c>
      <c r="AF151">
        <v>0.37817974908261698</v>
      </c>
      <c r="AG151">
        <v>0.40334835024029803</v>
      </c>
      <c r="AH151">
        <v>0.444488108102782</v>
      </c>
      <c r="AI151">
        <v>0.47766352130975398</v>
      </c>
      <c r="AJ151">
        <v>0.56020526788635705</v>
      </c>
      <c r="AK151">
        <v>0.85147333820801696</v>
      </c>
    </row>
    <row r="152" spans="2:37" x14ac:dyDescent="0.2">
      <c r="B152">
        <v>0.45045392162313003</v>
      </c>
      <c r="D152">
        <v>0.45045392162313003</v>
      </c>
      <c r="I152">
        <v>-5.2086869029130997E-2</v>
      </c>
      <c r="J152">
        <v>1.407538504689E-2</v>
      </c>
      <c r="K152">
        <v>8.5538410983415303E-2</v>
      </c>
      <c r="M152">
        <v>0.20162774279957299</v>
      </c>
      <c r="N152">
        <v>0.29928819807535001</v>
      </c>
      <c r="O152">
        <v>0.36560003301147997</v>
      </c>
      <c r="P152">
        <v>0.44227361929909398</v>
      </c>
      <c r="Q152">
        <v>0.47691030562221398</v>
      </c>
      <c r="R152">
        <v>0.48464736462497898</v>
      </c>
      <c r="S152">
        <v>0.48411072171706998</v>
      </c>
      <c r="T152">
        <v>0.48285017906101402</v>
      </c>
      <c r="U152">
        <v>0.47788253047910301</v>
      </c>
      <c r="V152">
        <v>0.46605350575971299</v>
      </c>
      <c r="W152">
        <v>0.45941142370476101</v>
      </c>
      <c r="X152">
        <v>0.45045392162313003</v>
      </c>
      <c r="Y152">
        <v>0.44125168426257799</v>
      </c>
      <c r="Z152">
        <v>0.42382112208233702</v>
      </c>
      <c r="AA152">
        <v>0.41215704537269399</v>
      </c>
      <c r="AB152">
        <v>0.39187628365049698</v>
      </c>
      <c r="AC152">
        <v>0.36217812017721701</v>
      </c>
      <c r="AD152">
        <v>0.36429119988976499</v>
      </c>
      <c r="AE152">
        <v>0.36563145478664899</v>
      </c>
      <c r="AF152">
        <v>0.37817974908261498</v>
      </c>
      <c r="AG152">
        <v>0.40334835024029803</v>
      </c>
      <c r="AH152">
        <v>0.444488108102782</v>
      </c>
      <c r="AI152">
        <v>0.47766352130975298</v>
      </c>
      <c r="AJ152">
        <v>0.56020526788635705</v>
      </c>
      <c r="AK152">
        <v>0.85147333820801696</v>
      </c>
    </row>
    <row r="153" spans="2:37" x14ac:dyDescent="0.2">
      <c r="B153">
        <v>0.45045393969965403</v>
      </c>
      <c r="D153">
        <v>0.45045393969965403</v>
      </c>
      <c r="I153">
        <v>0.81445431212254005</v>
      </c>
      <c r="J153">
        <v>0.79255563577027899</v>
      </c>
      <c r="K153">
        <v>0.77122880638687397</v>
      </c>
      <c r="M153">
        <v>0.71557398144272599</v>
      </c>
      <c r="N153">
        <v>0.64980389093403401</v>
      </c>
      <c r="O153">
        <v>0.60390842745291395</v>
      </c>
      <c r="P153">
        <v>0.53712804811301895</v>
      </c>
      <c r="Q153">
        <v>0.50366222052302401</v>
      </c>
      <c r="R153">
        <v>0.49107946197165703</v>
      </c>
      <c r="S153">
        <v>0.48517215559730797</v>
      </c>
      <c r="T153">
        <v>0.48300460797602601</v>
      </c>
      <c r="U153">
        <v>0.47791081884619702</v>
      </c>
      <c r="V153">
        <v>0.46605502998458398</v>
      </c>
      <c r="W153">
        <v>0.45941159421004002</v>
      </c>
      <c r="X153">
        <v>0.45045393969965403</v>
      </c>
      <c r="Y153">
        <v>0.44125168507468199</v>
      </c>
      <c r="Z153">
        <v>0.42382112209995099</v>
      </c>
      <c r="AA153">
        <v>0.41215704537350201</v>
      </c>
      <c r="AB153">
        <v>0.39187628365050398</v>
      </c>
      <c r="AC153">
        <v>0.36217812017721901</v>
      </c>
      <c r="AD153">
        <v>0.36429119988976799</v>
      </c>
      <c r="AE153">
        <v>0.36563145478665199</v>
      </c>
      <c r="AF153">
        <v>0.37817974908261698</v>
      </c>
      <c r="AG153">
        <v>0.40334835024029803</v>
      </c>
      <c r="AH153">
        <v>0.444488108102782</v>
      </c>
      <c r="AI153">
        <v>0.47766352130975398</v>
      </c>
      <c r="AJ153">
        <v>0.56020526788635705</v>
      </c>
      <c r="AK153">
        <v>0.85147333820801696</v>
      </c>
    </row>
    <row r="154" spans="2:37" x14ac:dyDescent="0.2">
      <c r="B154">
        <v>0.45045392460978601</v>
      </c>
      <c r="D154">
        <v>0.45045392460978601</v>
      </c>
      <c r="I154">
        <v>-5.2086868385589999E-2</v>
      </c>
      <c r="J154">
        <v>1.4075401773526499E-2</v>
      </c>
      <c r="K154">
        <v>8.5538697679422002E-2</v>
      </c>
      <c r="M154">
        <v>0.201654460052067</v>
      </c>
      <c r="N154">
        <v>0.29964755305914997</v>
      </c>
      <c r="O154">
        <v>0.36650361688336702</v>
      </c>
      <c r="P154">
        <v>0.44360690904042799</v>
      </c>
      <c r="Q154">
        <v>0.477677228615006</v>
      </c>
      <c r="R154">
        <v>0.48493117099295602</v>
      </c>
      <c r="S154">
        <v>0.48417727906928798</v>
      </c>
      <c r="T154">
        <v>0.48286280930118902</v>
      </c>
      <c r="U154">
        <v>0.47788530772376903</v>
      </c>
      <c r="V154">
        <v>0.46605369713771799</v>
      </c>
      <c r="W154">
        <v>0.45941144849410898</v>
      </c>
      <c r="X154">
        <v>0.45045392460978601</v>
      </c>
      <c r="Y154">
        <v>0.44125168441830798</v>
      </c>
      <c r="Z154">
        <v>0.42382112208627198</v>
      </c>
      <c r="AA154">
        <v>0.41215704537289399</v>
      </c>
      <c r="AB154">
        <v>0.39187628365049898</v>
      </c>
      <c r="AC154">
        <v>0.36217812017721701</v>
      </c>
      <c r="AD154">
        <v>0.36429119988976499</v>
      </c>
      <c r="AE154">
        <v>0.36563145478664899</v>
      </c>
      <c r="AF154">
        <v>0.37817974908261498</v>
      </c>
      <c r="AG154">
        <v>0.40334835024029803</v>
      </c>
      <c r="AH154">
        <v>0.444488108102782</v>
      </c>
      <c r="AI154">
        <v>0.47766352130975298</v>
      </c>
      <c r="AJ154">
        <v>0.56020526788635705</v>
      </c>
      <c r="AK154">
        <v>0.85147333820801696</v>
      </c>
    </row>
    <row r="155" spans="2:37" x14ac:dyDescent="0.2">
      <c r="B155">
        <v>0.45045393720646099</v>
      </c>
      <c r="D155">
        <v>0.45045393720646099</v>
      </c>
      <c r="I155">
        <v>0.81445431188957096</v>
      </c>
      <c r="J155">
        <v>0.79255562890208398</v>
      </c>
      <c r="K155">
        <v>0.77122867353694802</v>
      </c>
      <c r="M155">
        <v>0.71555838920349302</v>
      </c>
      <c r="N155">
        <v>0.64954864347057195</v>
      </c>
      <c r="O155">
        <v>0.60318781787363196</v>
      </c>
      <c r="P155">
        <v>0.53591770854153298</v>
      </c>
      <c r="Q155">
        <v>0.50293355672033002</v>
      </c>
      <c r="R155">
        <v>0.49080955023987</v>
      </c>
      <c r="S155">
        <v>0.48510982130578101</v>
      </c>
      <c r="T155">
        <v>0.482993011999785</v>
      </c>
      <c r="U155">
        <v>0.47790831430899</v>
      </c>
      <c r="V155">
        <v>0.46605486263569901</v>
      </c>
      <c r="W155">
        <v>0.45941157302475699</v>
      </c>
      <c r="X155">
        <v>0.45045393720646099</v>
      </c>
      <c r="Y155">
        <v>0.441251684948816</v>
      </c>
      <c r="Z155">
        <v>0.42382112209689399</v>
      </c>
      <c r="AA155">
        <v>0.41215704537335102</v>
      </c>
      <c r="AB155">
        <v>0.39187628365050198</v>
      </c>
      <c r="AC155">
        <v>0.36217812017721901</v>
      </c>
      <c r="AD155">
        <v>0.36429119988976799</v>
      </c>
      <c r="AE155">
        <v>0.36563145478665199</v>
      </c>
      <c r="AF155">
        <v>0.37817974908261698</v>
      </c>
      <c r="AG155">
        <v>0.40334835024029803</v>
      </c>
      <c r="AH155">
        <v>0.444488108102782</v>
      </c>
      <c r="AI155">
        <v>0.47766352130975398</v>
      </c>
      <c r="AJ155">
        <v>0.56020526788635705</v>
      </c>
      <c r="AK155">
        <v>0.85147333820801696</v>
      </c>
    </row>
    <row r="156" spans="2:37" x14ac:dyDescent="0.2">
      <c r="B156">
        <v>0.450453926691046</v>
      </c>
      <c r="D156">
        <v>0.450453926691046</v>
      </c>
      <c r="I156">
        <v>-5.2086867935206699E-2</v>
      </c>
      <c r="J156">
        <v>1.4075414266821599E-2</v>
      </c>
      <c r="K156">
        <v>8.5538925217670703E-2</v>
      </c>
      <c r="M156">
        <v>0.201677991083513</v>
      </c>
      <c r="N156">
        <v>0.299986540262696</v>
      </c>
      <c r="O156">
        <v>0.36737781574877298</v>
      </c>
      <c r="P156">
        <v>0.44489813322494698</v>
      </c>
      <c r="Q156">
        <v>0.47840062390604599</v>
      </c>
      <c r="R156">
        <v>0.48519048378141899</v>
      </c>
      <c r="S156">
        <v>0.48423575131977997</v>
      </c>
      <c r="T156">
        <v>0.48287345806167198</v>
      </c>
      <c r="U156">
        <v>0.477887566418851</v>
      </c>
      <c r="V156">
        <v>0.46605384347481998</v>
      </c>
      <c r="W156">
        <v>0.45941146659931598</v>
      </c>
      <c r="X156">
        <v>0.450453926691046</v>
      </c>
      <c r="Y156">
        <v>0.44125168452003799</v>
      </c>
      <c r="Z156">
        <v>0.42382112208864497</v>
      </c>
      <c r="AA156">
        <v>0.41215704537300801</v>
      </c>
      <c r="AB156">
        <v>0.39187628365050098</v>
      </c>
    </row>
    <row r="157" spans="2:37" x14ac:dyDescent="0.2">
      <c r="B157">
        <v>0.45045393546907297</v>
      </c>
      <c r="D157">
        <v>0.45045393546907297</v>
      </c>
      <c r="I157">
        <v>0.81445431172652705</v>
      </c>
      <c r="J157">
        <v>0.79255562377215905</v>
      </c>
      <c r="K157">
        <v>0.77122856809963303</v>
      </c>
      <c r="M157">
        <v>0.71554465570461301</v>
      </c>
      <c r="N157">
        <v>0.64930769519017595</v>
      </c>
      <c r="O157">
        <v>0.60248946020267102</v>
      </c>
      <c r="P157">
        <v>0.534742818036547</v>
      </c>
      <c r="Q157">
        <v>0.50224537660894897</v>
      </c>
      <c r="R157">
        <v>0.49056282240052401</v>
      </c>
      <c r="S157">
        <v>0.48505505364512802</v>
      </c>
      <c r="T157">
        <v>0.48298323506718699</v>
      </c>
      <c r="U157">
        <v>0.47790627739543101</v>
      </c>
      <c r="V157">
        <v>0.46605473467242098</v>
      </c>
      <c r="W157">
        <v>0.459411557551823</v>
      </c>
      <c r="X157">
        <v>0.45045393546907297</v>
      </c>
      <c r="Y157">
        <v>0.441251684866593</v>
      </c>
      <c r="Z157">
        <v>0.42382112209505202</v>
      </c>
      <c r="AA157">
        <v>0.41215704537326597</v>
      </c>
      <c r="AB157">
        <v>0.39187628365050198</v>
      </c>
    </row>
    <row r="158" spans="2:37" x14ac:dyDescent="0.2">
      <c r="B158">
        <v>0.45045392814137902</v>
      </c>
      <c r="D158">
        <v>0.45045392814137902</v>
      </c>
      <c r="I158">
        <v>-5.2086867620004799E-2</v>
      </c>
      <c r="J158">
        <v>1.4075423598193399E-2</v>
      </c>
      <c r="K158">
        <v>8.5539105805031102E-2</v>
      </c>
      <c r="M158">
        <v>0.20169871652471899</v>
      </c>
      <c r="N158">
        <v>0.30030641100566102</v>
      </c>
      <c r="O158">
        <v>0.36822403976225998</v>
      </c>
      <c r="P158">
        <v>0.446149040219113</v>
      </c>
      <c r="Q158">
        <v>0.479083017935581</v>
      </c>
      <c r="R158">
        <v>0.48542742243100201</v>
      </c>
      <c r="S158">
        <v>0.48428712094021997</v>
      </c>
      <c r="T158">
        <v>0.48288243621777399</v>
      </c>
      <c r="U158">
        <v>0.47788940338533598</v>
      </c>
      <c r="V158">
        <v>0.46605395537142202</v>
      </c>
      <c r="W158">
        <v>0.45941147982267999</v>
      </c>
      <c r="X158">
        <v>0.45045392814137902</v>
      </c>
      <c r="Y158">
        <v>0.441251684586494</v>
      </c>
      <c r="Z158">
        <v>0.423821122090077</v>
      </c>
      <c r="AA158">
        <v>0.41215704537307202</v>
      </c>
      <c r="AB158">
        <v>0.39187628365050098</v>
      </c>
    </row>
    <row r="159" spans="2:37" x14ac:dyDescent="0.2">
      <c r="B159">
        <v>0.45045393425836999</v>
      </c>
      <c r="D159">
        <v>0.45045393425836999</v>
      </c>
      <c r="I159">
        <v>0.81445431161241999</v>
      </c>
      <c r="J159">
        <v>0.792555619940565</v>
      </c>
      <c r="K159">
        <v>0.77122848441851399</v>
      </c>
      <c r="M159">
        <v>0.71553255906485602</v>
      </c>
      <c r="N159">
        <v>0.64908018511530796</v>
      </c>
      <c r="O159">
        <v>0.60181234124277305</v>
      </c>
      <c r="P159">
        <v>0.53360203990767596</v>
      </c>
      <c r="Q159">
        <v>0.50159542478600605</v>
      </c>
      <c r="R159">
        <v>0.49033729054027198</v>
      </c>
      <c r="S159">
        <v>0.48500693439437798</v>
      </c>
      <c r="T159">
        <v>0.482974991838718</v>
      </c>
      <c r="U159">
        <v>0.477904620795784</v>
      </c>
      <c r="V159">
        <v>0.46605463682533799</v>
      </c>
      <c r="W159">
        <v>0.45941154625097202</v>
      </c>
      <c r="X159">
        <v>0.45045393425836999</v>
      </c>
      <c r="Y159">
        <v>0.44125168481288102</v>
      </c>
      <c r="Z159">
        <v>0.42382112209394202</v>
      </c>
      <c r="AA159">
        <v>0.41215704537321801</v>
      </c>
      <c r="AB159">
        <v>0.39187628365050198</v>
      </c>
    </row>
    <row r="160" spans="2:37" x14ac:dyDescent="0.2">
      <c r="B160">
        <v>0.45045392915204502</v>
      </c>
      <c r="D160">
        <v>0.45045392915204502</v>
      </c>
      <c r="I160">
        <v>-5.2086867399409501E-2</v>
      </c>
      <c r="J160">
        <v>1.4075430567889799E-2</v>
      </c>
      <c r="K160">
        <v>8.5539249129528497E-2</v>
      </c>
      <c r="M160">
        <v>0.20171697138980699</v>
      </c>
      <c r="N160">
        <v>0.30060832947667099</v>
      </c>
      <c r="O160">
        <v>0.36904360745009201</v>
      </c>
      <c r="P160">
        <v>0.44736127475624399</v>
      </c>
      <c r="Q160">
        <v>0.47972678284876602</v>
      </c>
      <c r="R160">
        <v>0.48564392200733297</v>
      </c>
      <c r="S160">
        <v>0.484332250940468</v>
      </c>
      <c r="T160">
        <v>0.48289000586757802</v>
      </c>
      <c r="U160">
        <v>0.47789089736604601</v>
      </c>
      <c r="V160">
        <v>0.46605404093311198</v>
      </c>
      <c r="W160">
        <v>0.45941148948052701</v>
      </c>
      <c r="X160">
        <v>0.45045392915204502</v>
      </c>
      <c r="Y160">
        <v>0.44125168462990599</v>
      </c>
      <c r="Z160">
        <v>0.42382112209093797</v>
      </c>
      <c r="AA160">
        <v>0.41215704537310699</v>
      </c>
      <c r="AB160">
        <v>0.39187628365050098</v>
      </c>
    </row>
    <row r="161" spans="2:28" x14ac:dyDescent="0.2">
      <c r="B161">
        <v>0.45045393341468798</v>
      </c>
      <c r="D161">
        <v>0.45045393341468798</v>
      </c>
      <c r="I161">
        <v>0.81445431153256198</v>
      </c>
      <c r="J161">
        <v>0.79255561707870903</v>
      </c>
      <c r="K161">
        <v>0.77122841800434805</v>
      </c>
      <c r="M161">
        <v>0.71552190395702198</v>
      </c>
      <c r="N161">
        <v>0.64886531042427897</v>
      </c>
      <c r="O161">
        <v>0.60115551055486305</v>
      </c>
      <c r="P161">
        <v>0.53249411071900599</v>
      </c>
      <c r="Q161">
        <v>0.50098157357665296</v>
      </c>
      <c r="R161">
        <v>0.49013113668752001</v>
      </c>
      <c r="S161">
        <v>0.48496465669731897</v>
      </c>
      <c r="T161">
        <v>0.48296804173067198</v>
      </c>
      <c r="U161">
        <v>0.477903273501674</v>
      </c>
      <c r="V161">
        <v>0.46605456200659701</v>
      </c>
      <c r="W161">
        <v>0.45941153799725698</v>
      </c>
      <c r="X161">
        <v>0.45045393341468798</v>
      </c>
      <c r="Y161">
        <v>0.44125168477779397</v>
      </c>
      <c r="Z161">
        <v>0.423821122093271</v>
      </c>
      <c r="AA161">
        <v>0.41215704537319098</v>
      </c>
      <c r="AB161">
        <v>0.39187628365050198</v>
      </c>
    </row>
    <row r="162" spans="2:28" x14ac:dyDescent="0.2">
      <c r="B162">
        <v>0.45045392985633198</v>
      </c>
      <c r="D162">
        <v>0.45045392985633198</v>
      </c>
      <c r="I162">
        <v>-5.2086867245023899E-2</v>
      </c>
      <c r="J162">
        <v>1.40754357736259E-2</v>
      </c>
      <c r="K162">
        <v>8.5539362880108299E-2</v>
      </c>
      <c r="M162">
        <v>0.20173305057582</v>
      </c>
      <c r="N162">
        <v>0.30089337987439801</v>
      </c>
      <c r="O162">
        <v>0.36983775319678502</v>
      </c>
      <c r="P162">
        <v>0.44853638619486602</v>
      </c>
      <c r="Q162">
        <v>0.48033414698578097</v>
      </c>
      <c r="R162">
        <v>0.485841749416489</v>
      </c>
      <c r="S162">
        <v>0.48437189941172298</v>
      </c>
      <c r="T162">
        <v>0.48289638798633699</v>
      </c>
      <c r="U162">
        <v>0.47789211240123203</v>
      </c>
      <c r="V162">
        <v>0.46605410635782202</v>
      </c>
      <c r="W162">
        <v>0.459411496534256</v>
      </c>
      <c r="X162">
        <v>0.45045392985633198</v>
      </c>
      <c r="Y162">
        <v>0.44125168465826498</v>
      </c>
      <c r="Z162">
        <v>0.423821122091459</v>
      </c>
      <c r="AA162">
        <v>0.41215704537312797</v>
      </c>
      <c r="AB162">
        <v>0.39187628365050098</v>
      </c>
    </row>
    <row r="163" spans="2:28" x14ac:dyDescent="0.2">
      <c r="B163">
        <v>0.45045393282676699</v>
      </c>
      <c r="D163">
        <v>0.45045393282676699</v>
      </c>
      <c r="I163">
        <v>0.81445431147667302</v>
      </c>
      <c r="J163">
        <v>0.792555614941159</v>
      </c>
      <c r="K163">
        <v>0.771228365294225</v>
      </c>
      <c r="M163">
        <v>0.71551251841489505</v>
      </c>
      <c r="N163">
        <v>0.64866232186375505</v>
      </c>
      <c r="O163">
        <v>0.60051807554872005</v>
      </c>
      <c r="P163">
        <v>0.53141783471955495</v>
      </c>
      <c r="Q163">
        <v>0.50040181535520101</v>
      </c>
      <c r="R163">
        <v>0.48994269835584398</v>
      </c>
      <c r="S163">
        <v>0.48492751156994301</v>
      </c>
      <c r="T163">
        <v>0.48296218189608697</v>
      </c>
      <c r="U163">
        <v>0.47790217776256699</v>
      </c>
      <c r="V163">
        <v>0.46605450479647298</v>
      </c>
      <c r="W163">
        <v>0.45941153196905099</v>
      </c>
      <c r="X163">
        <v>0.45045393282676699</v>
      </c>
      <c r="Y163">
        <v>0.44125168475487098</v>
      </c>
      <c r="Z163">
        <v>0.42382112209286699</v>
      </c>
      <c r="AA163">
        <v>0.41215704537317599</v>
      </c>
      <c r="AB163">
        <v>0.39187628365050198</v>
      </c>
    </row>
    <row r="164" spans="2:28" x14ac:dyDescent="0.2">
      <c r="B164">
        <v>0.45045393034711401</v>
      </c>
      <c r="D164">
        <v>0.45045393034711401</v>
      </c>
      <c r="I164">
        <v>-5.2086867136979E-2</v>
      </c>
      <c r="J164">
        <v>1.4075439661847501E-2</v>
      </c>
      <c r="K164">
        <v>8.5539453159140896E-2</v>
      </c>
      <c r="M164">
        <v>0.20174721369198101</v>
      </c>
      <c r="N164">
        <v>0.301162572852957</v>
      </c>
      <c r="O164">
        <v>0.37060763399885599</v>
      </c>
      <c r="P164">
        <v>0.449675835972705</v>
      </c>
      <c r="Q164">
        <v>0.48090720451123797</v>
      </c>
      <c r="R164">
        <v>0.48602251816184699</v>
      </c>
      <c r="S164">
        <v>0.484406732295173</v>
      </c>
      <c r="T164">
        <v>0.48290176887938502</v>
      </c>
      <c r="U164">
        <v>0.477893100573828</v>
      </c>
      <c r="V164">
        <v>0.46605415638479902</v>
      </c>
      <c r="W164">
        <v>0.45941150168603601</v>
      </c>
      <c r="X164">
        <v>0.45045393034711401</v>
      </c>
      <c r="Y164">
        <v>0.44125168467679199</v>
      </c>
      <c r="Z164">
        <v>0.42382112209177297</v>
      </c>
      <c r="AA164">
        <v>0.41215704537313902</v>
      </c>
      <c r="AB164">
        <v>0.39187628365050098</v>
      </c>
    </row>
    <row r="165" spans="2:28" x14ac:dyDescent="0.2">
      <c r="B165">
        <v>0.45045393241707299</v>
      </c>
      <c r="D165">
        <v>0.45045393241707299</v>
      </c>
      <c r="I165">
        <v>0.81445431143755997</v>
      </c>
      <c r="J165">
        <v>0.79255561334460101</v>
      </c>
      <c r="K165">
        <v>0.77122832346041603</v>
      </c>
      <c r="M165">
        <v>0.71550425102752901</v>
      </c>
      <c r="N165">
        <v>0.64847051959062496</v>
      </c>
      <c r="O165">
        <v>0.59989919703525296</v>
      </c>
      <c r="P165">
        <v>0.53037207879647696</v>
      </c>
      <c r="Q165">
        <v>0.49985425540924799</v>
      </c>
      <c r="R165">
        <v>0.48977045530855001</v>
      </c>
      <c r="S165">
        <v>0.48489487603943399</v>
      </c>
      <c r="T165">
        <v>0.48295724130620699</v>
      </c>
      <c r="U165">
        <v>0.47790128661046999</v>
      </c>
      <c r="V165">
        <v>0.46605446105076997</v>
      </c>
      <c r="W165">
        <v>0.45941152756627801</v>
      </c>
      <c r="X165">
        <v>0.45045393241707299</v>
      </c>
      <c r="Y165">
        <v>0.44125168473989801</v>
      </c>
      <c r="Z165">
        <v>0.42382112209262301</v>
      </c>
      <c r="AA165">
        <v>0.412157045373168</v>
      </c>
      <c r="AB165">
        <v>0.39187628365050198</v>
      </c>
    </row>
    <row r="166" spans="2:28" x14ac:dyDescent="0.2">
      <c r="B166">
        <v>0.45045393068911899</v>
      </c>
      <c r="D166">
        <v>0.45045393068911899</v>
      </c>
      <c r="I166">
        <v>-5.2086867061363201E-2</v>
      </c>
      <c r="J166">
        <v>1.40754425659996E-2</v>
      </c>
      <c r="K166">
        <v>8.5539524809808004E-2</v>
      </c>
      <c r="M166">
        <v>0.201759689301964</v>
      </c>
      <c r="N166">
        <v>0.30141685135074597</v>
      </c>
      <c r="O166">
        <v>0.37135433556892999</v>
      </c>
      <c r="P166">
        <v>0.45078100434714302</v>
      </c>
      <c r="Q166">
        <v>0.48144792427274102</v>
      </c>
      <c r="R166">
        <v>0.48618770177966703</v>
      </c>
      <c r="S166">
        <v>0.484437334593603</v>
      </c>
      <c r="T166">
        <v>0.48290630562223902</v>
      </c>
      <c r="U166">
        <v>0.47789390424211098</v>
      </c>
      <c r="V166">
        <v>0.46605419463790998</v>
      </c>
      <c r="W166">
        <v>0.45941150544870102</v>
      </c>
      <c r="X166">
        <v>0.45045393068911899</v>
      </c>
      <c r="Y166">
        <v>0.44125168468889397</v>
      </c>
      <c r="Z166">
        <v>0.42382112209196299</v>
      </c>
      <c r="AA166">
        <v>0.41215704537314601</v>
      </c>
      <c r="AB166">
        <v>0.39187628365050098</v>
      </c>
    </row>
    <row r="167" spans="2:28" x14ac:dyDescent="0.2">
      <c r="B167">
        <v>0.45045393213157497</v>
      </c>
      <c r="D167">
        <v>0.45045393213157497</v>
      </c>
      <c r="I167">
        <v>0.81445431141018598</v>
      </c>
      <c r="J167">
        <v>0.79255561215211401</v>
      </c>
      <c r="K167">
        <v>0.77122829025867601</v>
      </c>
      <c r="M167">
        <v>0.71549696847314503</v>
      </c>
      <c r="N167">
        <v>0.64828924939619703</v>
      </c>
      <c r="O167">
        <v>0.59929808518994998</v>
      </c>
      <c r="P167">
        <v>0.52935576789416805</v>
      </c>
      <c r="Q167">
        <v>0.49933710529532699</v>
      </c>
      <c r="R167">
        <v>0.48961301744192198</v>
      </c>
      <c r="S167">
        <v>0.48486620271811098</v>
      </c>
      <c r="T167">
        <v>0.482953075760019</v>
      </c>
      <c r="U167">
        <v>0.477900561846754</v>
      </c>
      <c r="V167">
        <v>0.46605442760063298</v>
      </c>
      <c r="W167">
        <v>0.45941152435065702</v>
      </c>
      <c r="X167">
        <v>0.45045393213157497</v>
      </c>
      <c r="Y167">
        <v>0.441251684730118</v>
      </c>
      <c r="Z167">
        <v>0.42382112209247602</v>
      </c>
      <c r="AA167">
        <v>0.412157045373162</v>
      </c>
      <c r="AB167">
        <v>0.39187628365050198</v>
      </c>
    </row>
    <row r="168" spans="2:28" x14ac:dyDescent="0.2">
      <c r="B168">
        <v>0.45045393092744501</v>
      </c>
      <c r="D168">
        <v>0.45045393092744501</v>
      </c>
      <c r="I168">
        <v>-5.20868670084456E-2</v>
      </c>
      <c r="J168">
        <v>1.407544473514E-2</v>
      </c>
      <c r="K168">
        <v>8.5539581675935103E-2</v>
      </c>
      <c r="M168">
        <v>0.20177067865174</v>
      </c>
      <c r="N168">
        <v>0.30165709587159201</v>
      </c>
      <c r="O168">
        <v>0.37207887786271399</v>
      </c>
      <c r="P168">
        <v>0.451853196501393</v>
      </c>
      <c r="Q168">
        <v>0.48195815796685099</v>
      </c>
      <c r="R168">
        <v>0.48633864607661897</v>
      </c>
      <c r="S168">
        <v>0.484464220216553</v>
      </c>
      <c r="T168">
        <v>0.48291013064691501</v>
      </c>
      <c r="U168">
        <v>0.47789455785545398</v>
      </c>
      <c r="V168">
        <v>0.466054223888135</v>
      </c>
      <c r="W168">
        <v>0.45941150819680898</v>
      </c>
      <c r="X168">
        <v>0.45045393092744501</v>
      </c>
      <c r="Y168">
        <v>0.44125168469679998</v>
      </c>
      <c r="Z168">
        <v>0.42382112209207901</v>
      </c>
      <c r="AA168">
        <v>0.41215704537315101</v>
      </c>
      <c r="AB168">
        <v>0.39187628365050098</v>
      </c>
    </row>
    <row r="169" spans="2:28" x14ac:dyDescent="0.2">
      <c r="B169">
        <v>0.45045393193262601</v>
      </c>
      <c r="D169">
        <v>0.45045393193262601</v>
      </c>
      <c r="I169">
        <v>0.81445431139102897</v>
      </c>
      <c r="J169">
        <v>0.79255561126143403</v>
      </c>
      <c r="K169">
        <v>0.77122826390784605</v>
      </c>
      <c r="M169">
        <v>0.71549055335092504</v>
      </c>
      <c r="N169">
        <v>0.64811789927156105</v>
      </c>
      <c r="O169">
        <v>0.59871399588326002</v>
      </c>
      <c r="P169">
        <v>0.52836788084942399</v>
      </c>
      <c r="Q169">
        <v>0.49884867664128502</v>
      </c>
      <c r="R169">
        <v>0.48946911369335999</v>
      </c>
      <c r="S169">
        <v>0.48484101063927898</v>
      </c>
      <c r="T169">
        <v>0.482949563676354</v>
      </c>
      <c r="U169">
        <v>0.47789997240486098</v>
      </c>
      <c r="V169">
        <v>0.46605440202299703</v>
      </c>
      <c r="W169">
        <v>0.45941152200208901</v>
      </c>
      <c r="X169">
        <v>0.45045393193262601</v>
      </c>
      <c r="Y169">
        <v>0.441251684723728</v>
      </c>
      <c r="Z169">
        <v>0.42382112209238598</v>
      </c>
      <c r="AA169">
        <v>0.412157045373159</v>
      </c>
      <c r="AB169">
        <v>0.39187628365050198</v>
      </c>
    </row>
    <row r="170" spans="2:28" x14ac:dyDescent="0.2">
      <c r="B170">
        <v>0.450453931093523</v>
      </c>
      <c r="D170">
        <v>0.450453931093523</v>
      </c>
      <c r="I170">
        <v>-5.20868669714094E-2</v>
      </c>
      <c r="J170">
        <v>1.4075446355295101E-2</v>
      </c>
      <c r="K170">
        <v>8.5539626808195296E-2</v>
      </c>
      <c r="M170">
        <v>0.20178035894639701</v>
      </c>
      <c r="N170">
        <v>0.30188412927833702</v>
      </c>
      <c r="O170">
        <v>0.372782220092156</v>
      </c>
      <c r="P170">
        <v>0.45289364808562999</v>
      </c>
      <c r="Q170">
        <v>0.48243964768082798</v>
      </c>
      <c r="R170">
        <v>0.48647658028004698</v>
      </c>
      <c r="S170">
        <v>0.48448784062608702</v>
      </c>
      <c r="T170">
        <v>0.48291335560852999</v>
      </c>
      <c r="U170">
        <v>0.47789508943105202</v>
      </c>
      <c r="V170">
        <v>0.46605424625431002</v>
      </c>
      <c r="W170">
        <v>0.45941151020392501</v>
      </c>
      <c r="X170">
        <v>0.450453931093523</v>
      </c>
      <c r="Y170">
        <v>0.44125168470196402</v>
      </c>
      <c r="Z170">
        <v>0.42382112209214601</v>
      </c>
      <c r="AA170">
        <v>0.41215704537315201</v>
      </c>
      <c r="AB170">
        <v>0.39187628365050098</v>
      </c>
    </row>
    <row r="171" spans="2:28" x14ac:dyDescent="0.2">
      <c r="B171">
        <v>0.45045393179398802</v>
      </c>
      <c r="D171">
        <v>0.45045393179398802</v>
      </c>
      <c r="I171">
        <v>0.81445431137762203</v>
      </c>
      <c r="J171">
        <v>0.79255561059617496</v>
      </c>
      <c r="K171">
        <v>0.77122824299429404</v>
      </c>
      <c r="M171">
        <v>0.71548490227429096</v>
      </c>
      <c r="N171">
        <v>0.64795589627804095</v>
      </c>
      <c r="O171">
        <v>0.59814622733910106</v>
      </c>
      <c r="P171">
        <v>0.52740744659882999</v>
      </c>
      <c r="Q171">
        <v>0.49838737535604399</v>
      </c>
      <c r="R171">
        <v>0.48933758188846699</v>
      </c>
      <c r="S171">
        <v>0.48481887720269101</v>
      </c>
      <c r="T171">
        <v>0.48294660254590499</v>
      </c>
      <c r="U171">
        <v>0.47789949301867801</v>
      </c>
      <c r="V171">
        <v>0.46605438246506697</v>
      </c>
      <c r="W171">
        <v>0.459411520286783</v>
      </c>
      <c r="X171">
        <v>0.45045393179398802</v>
      </c>
      <c r="Y171">
        <v>0.44125168471955301</v>
      </c>
      <c r="Z171">
        <v>0.42382112209233302</v>
      </c>
      <c r="AA171">
        <v>0.412157045373157</v>
      </c>
      <c r="AB171">
        <v>0.39187628365050198</v>
      </c>
    </row>
    <row r="172" spans="2:28" x14ac:dyDescent="0.2">
      <c r="B172">
        <v>0.45045393120925697</v>
      </c>
      <c r="D172">
        <v>0.45045393120925697</v>
      </c>
      <c r="I172">
        <v>-5.2086866945489703E-2</v>
      </c>
      <c r="J172">
        <v>1.4075447565406801E-2</v>
      </c>
      <c r="K172">
        <v>8.5539662627781995E-2</v>
      </c>
      <c r="M172">
        <v>0.20178888623124999</v>
      </c>
      <c r="N172">
        <v>0.30209872115147501</v>
      </c>
      <c r="O172">
        <v>0.37346526528024898</v>
      </c>
      <c r="P172">
        <v>0.45390353025381103</v>
      </c>
      <c r="Q172">
        <v>0.48289403287008298</v>
      </c>
      <c r="R172">
        <v>0.48660262720078901</v>
      </c>
      <c r="S172">
        <v>0.48450859242976502</v>
      </c>
      <c r="T172">
        <v>0.48291607464512298</v>
      </c>
      <c r="U172">
        <v>0.47789552175490702</v>
      </c>
      <c r="V172">
        <v>0.466054263356595</v>
      </c>
      <c r="W172">
        <v>0.45941151166984801</v>
      </c>
      <c r="X172">
        <v>0.45045393120925697</v>
      </c>
      <c r="Y172">
        <v>0.44125168470533699</v>
      </c>
      <c r="Z172">
        <v>0.42382112209218797</v>
      </c>
      <c r="AA172">
        <v>0.41215704537315401</v>
      </c>
      <c r="AB172">
        <v>0.39187628365050098</v>
      </c>
    </row>
    <row r="173" spans="2:28" x14ac:dyDescent="0.2">
      <c r="B173">
        <v>0.45045393169737602</v>
      </c>
      <c r="D173">
        <v>0.45045393169737602</v>
      </c>
      <c r="I173">
        <v>0.81445431136823898</v>
      </c>
      <c r="J173">
        <v>0.79255561009928599</v>
      </c>
      <c r="K173">
        <v>0.77122822639608202</v>
      </c>
      <c r="M173">
        <v>0.71547992419374795</v>
      </c>
      <c r="N173">
        <v>0.64780270369097803</v>
      </c>
      <c r="O173">
        <v>0.59759411708737198</v>
      </c>
      <c r="P173">
        <v>0.52647354071979902</v>
      </c>
      <c r="Q173">
        <v>0.49795169621225199</v>
      </c>
      <c r="R173">
        <v>0.489217359448337</v>
      </c>
      <c r="S173">
        <v>0.48479943109557899</v>
      </c>
      <c r="T173">
        <v>0.48294410593968101</v>
      </c>
      <c r="U173">
        <v>0.47789910313954298</v>
      </c>
      <c r="V173">
        <v>0.46605436751010199</v>
      </c>
      <c r="W173">
        <v>0.45941151903398902</v>
      </c>
      <c r="X173">
        <v>0.45045393169737602</v>
      </c>
      <c r="Y173">
        <v>0.44125168471682702</v>
      </c>
      <c r="Z173">
        <v>0.42382112209230099</v>
      </c>
      <c r="AA173">
        <v>0.412157045373157</v>
      </c>
      <c r="AB173">
        <v>0.39187628365050198</v>
      </c>
    </row>
    <row r="174" spans="2:28" x14ac:dyDescent="0.2">
      <c r="B174">
        <v>0.45045393128990502</v>
      </c>
      <c r="D174">
        <v>0.45045393128990502</v>
      </c>
      <c r="I174">
        <v>-5.2086866927350199E-2</v>
      </c>
      <c r="J174">
        <v>1.40754484692476E-2</v>
      </c>
      <c r="K174">
        <v>8.5539691056290904E-2</v>
      </c>
      <c r="M174">
        <v>0.20179639792562701</v>
      </c>
      <c r="N174">
        <v>0.30230159175898802</v>
      </c>
      <c r="O174">
        <v>0.37412886440609799</v>
      </c>
      <c r="P174">
        <v>0.45488395424946398</v>
      </c>
      <c r="Q174">
        <v>0.483322856824075</v>
      </c>
      <c r="R174">
        <v>0.48671781249854901</v>
      </c>
      <c r="S174">
        <v>0.48452682404929098</v>
      </c>
      <c r="T174">
        <v>0.48291836712599201</v>
      </c>
      <c r="U174">
        <v>0.47789587335857697</v>
      </c>
      <c r="V174">
        <v>0.466054276433854</v>
      </c>
      <c r="W174">
        <v>0.45941151274050102</v>
      </c>
      <c r="X174">
        <v>0.45045393128990502</v>
      </c>
      <c r="Y174">
        <v>0.441251684707541</v>
      </c>
      <c r="Z174">
        <v>0.42382112209221301</v>
      </c>
      <c r="AA174">
        <v>0.41215704537315401</v>
      </c>
      <c r="AB174">
        <v>0.39187628365050098</v>
      </c>
    </row>
    <row r="175" spans="2:28" x14ac:dyDescent="0.2">
      <c r="B175">
        <v>0.45045393163005298</v>
      </c>
      <c r="D175">
        <v>0.45045393163005298</v>
      </c>
      <c r="I175">
        <v>0.81445431136167201</v>
      </c>
      <c r="J175">
        <v>0.79255560972815697</v>
      </c>
      <c r="K175">
        <v>0.77122821322277302</v>
      </c>
      <c r="M175">
        <v>0.71547553892139903</v>
      </c>
      <c r="N175">
        <v>0.64765781838888603</v>
      </c>
      <c r="O175">
        <v>0.59705703918032504</v>
      </c>
      <c r="P175">
        <v>0.52556528227119104</v>
      </c>
      <c r="Q175">
        <v>0.49754021777124502</v>
      </c>
      <c r="R175">
        <v>0.48910747488488798</v>
      </c>
      <c r="S175">
        <v>0.48478234607137299</v>
      </c>
      <c r="T175">
        <v>0.48294200098666401</v>
      </c>
      <c r="U175">
        <v>0.47789878605545699</v>
      </c>
      <c r="V175">
        <v>0.46605435607479301</v>
      </c>
      <c r="W175">
        <v>0.459411518118994</v>
      </c>
      <c r="X175">
        <v>0.45045393163005298</v>
      </c>
      <c r="Y175">
        <v>0.441251684715045</v>
      </c>
      <c r="Z175">
        <v>0.42382112209228201</v>
      </c>
      <c r="AA175">
        <v>0.412157045373157</v>
      </c>
      <c r="AB175">
        <v>0.39187628365050198</v>
      </c>
    </row>
    <row r="176" spans="2:28" x14ac:dyDescent="0.2">
      <c r="B176">
        <v>0.45045393134610401</v>
      </c>
      <c r="D176">
        <v>0.45045393134610401</v>
      </c>
      <c r="I176">
        <v>-5.2086866914652599E-2</v>
      </c>
      <c r="J176">
        <v>1.40754491443366E-2</v>
      </c>
      <c r="K176">
        <v>8.5539713618811603E-2</v>
      </c>
      <c r="M176">
        <v>0.20180301505162701</v>
      </c>
      <c r="N176">
        <v>0.30249341567795501</v>
      </c>
      <c r="O176">
        <v>0.37477382018310401</v>
      </c>
      <c r="P176">
        <v>0.45583597558741501</v>
      </c>
      <c r="Q176">
        <v>0.48372757266715499</v>
      </c>
      <c r="R176">
        <v>0.48682307313120599</v>
      </c>
      <c r="S176">
        <v>0.484542841577629</v>
      </c>
      <c r="T176">
        <v>0.48292029996875502</v>
      </c>
      <c r="U176">
        <v>0.47789615931352603</v>
      </c>
      <c r="V176">
        <v>0.46605428643337299</v>
      </c>
      <c r="W176">
        <v>0.45941151352246701</v>
      </c>
      <c r="X176">
        <v>0.45045393134610401</v>
      </c>
      <c r="Y176">
        <v>0.44125168470898102</v>
      </c>
      <c r="Z176">
        <v>0.423821122092227</v>
      </c>
      <c r="AA176">
        <v>0.41215704537315401</v>
      </c>
      <c r="AB176">
        <v>0.39187628365050098</v>
      </c>
    </row>
    <row r="177" spans="2:28" x14ac:dyDescent="0.2">
      <c r="B177">
        <v>0.45045393158313901</v>
      </c>
      <c r="D177">
        <v>0.45045393158313901</v>
      </c>
      <c r="I177">
        <v>0.81445431135707502</v>
      </c>
      <c r="J177">
        <v>0.79255560945095505</v>
      </c>
      <c r="K177">
        <v>0.77122820276766801</v>
      </c>
      <c r="M177">
        <v>0.71547167583267401</v>
      </c>
      <c r="N177">
        <v>0.64752076846330098</v>
      </c>
      <c r="O177">
        <v>0.59653440164622995</v>
      </c>
      <c r="P177">
        <v>0.52468183090339104</v>
      </c>
      <c r="Q177">
        <v>0.49715159762330402</v>
      </c>
      <c r="R177">
        <v>0.48900704001800899</v>
      </c>
      <c r="S177">
        <v>0.48476733548237799</v>
      </c>
      <c r="T177">
        <v>0.482940226247071</v>
      </c>
      <c r="U177">
        <v>0.47789852817473699</v>
      </c>
      <c r="V177">
        <v>0.46605434733078899</v>
      </c>
      <c r="W177">
        <v>0.45941151745071601</v>
      </c>
      <c r="X177">
        <v>0.45045393158313901</v>
      </c>
      <c r="Y177">
        <v>0.44125168471388099</v>
      </c>
      <c r="Z177">
        <v>0.42382112209227102</v>
      </c>
      <c r="AA177">
        <v>0.412157045373157</v>
      </c>
      <c r="AB177">
        <v>0.39187628365050198</v>
      </c>
    </row>
    <row r="178" spans="2:28" x14ac:dyDescent="0.2">
      <c r="B178">
        <v>0.45045393138526701</v>
      </c>
      <c r="D178">
        <v>0.45045393138526701</v>
      </c>
      <c r="I178">
        <v>-5.2086866905766402E-2</v>
      </c>
      <c r="J178">
        <v>1.4075449648569801E-2</v>
      </c>
      <c r="K178">
        <v>8.5539731525742693E-2</v>
      </c>
      <c r="M178">
        <v>0.20180884419498199</v>
      </c>
      <c r="N178">
        <v>0.30267482510363802</v>
      </c>
      <c r="O178">
        <v>0.37540089050794501</v>
      </c>
      <c r="P178">
        <v>0.45676059787282403</v>
      </c>
      <c r="Q178">
        <v>0.48410954893556202</v>
      </c>
      <c r="R178">
        <v>0.48691926506162198</v>
      </c>
      <c r="S178">
        <v>0.48455691392354</v>
      </c>
      <c r="T178">
        <v>0.48292192959288999</v>
      </c>
      <c r="U178">
        <v>0.47789639187718802</v>
      </c>
      <c r="V178">
        <v>0.466054294079502</v>
      </c>
      <c r="W178">
        <v>0.45941151409358599</v>
      </c>
      <c r="X178">
        <v>0.45045393138526701</v>
      </c>
      <c r="Y178">
        <v>0.44125168470992199</v>
      </c>
      <c r="Z178">
        <v>0.42382112209223599</v>
      </c>
      <c r="AA178">
        <v>0.41215704537315401</v>
      </c>
      <c r="AB178">
        <v>0.39187628365050098</v>
      </c>
    </row>
    <row r="179" spans="2:28" x14ac:dyDescent="0.2">
      <c r="B179">
        <v>0.450453931550446</v>
      </c>
      <c r="D179">
        <v>0.450453931550446</v>
      </c>
      <c r="I179">
        <v>0.81445431135385804</v>
      </c>
      <c r="J179">
        <v>0.792555609243909</v>
      </c>
      <c r="K179">
        <v>0.771228194469887</v>
      </c>
      <c r="M179">
        <v>0.71546827272379399</v>
      </c>
      <c r="N179">
        <v>0.64739111102746305</v>
      </c>
      <c r="O179">
        <v>0.59602564415676296</v>
      </c>
      <c r="P179">
        <v>0.52382238421111904</v>
      </c>
      <c r="Q179">
        <v>0.49678456791902298</v>
      </c>
      <c r="R179">
        <v>0.48891524285385901</v>
      </c>
      <c r="S179">
        <v>0.48475414747520301</v>
      </c>
      <c r="T179">
        <v>0.482938729919209</v>
      </c>
      <c r="U179">
        <v>0.47789831844341801</v>
      </c>
      <c r="V179">
        <v>0.46605434064468998</v>
      </c>
      <c r="W179">
        <v>0.45941151696263099</v>
      </c>
      <c r="X179">
        <v>0.450453931550446</v>
      </c>
      <c r="Y179">
        <v>0.44125168471312198</v>
      </c>
      <c r="Z179">
        <v>0.42382112209226303</v>
      </c>
      <c r="AA179">
        <v>0.412157045373157</v>
      </c>
      <c r="AB179">
        <v>0.39187628365050198</v>
      </c>
    </row>
    <row r="180" spans="2:28" x14ac:dyDescent="0.2">
      <c r="B180">
        <v>0.45045393141255702</v>
      </c>
      <c r="D180">
        <v>0.45045393141255702</v>
      </c>
      <c r="I180">
        <v>-5.2086866899545101E-2</v>
      </c>
      <c r="J180">
        <v>1.4075450025187E-2</v>
      </c>
      <c r="K180">
        <v>8.5539745737727296E-2</v>
      </c>
      <c r="M180">
        <v>0.20181397923045</v>
      </c>
      <c r="N180">
        <v>0.30284641287763198</v>
      </c>
      <c r="O180">
        <v>0.37601079161370798</v>
      </c>
      <c r="P180">
        <v>0.45765877629417701</v>
      </c>
      <c r="Q180">
        <v>0.484470074767132</v>
      </c>
      <c r="R180">
        <v>0.487007170288559</v>
      </c>
      <c r="S180">
        <v>0.48456927733037403</v>
      </c>
      <c r="T180">
        <v>0.48292330356674401</v>
      </c>
      <c r="U180">
        <v>0.47789658101838001</v>
      </c>
      <c r="V180">
        <v>0.46605429992611302</v>
      </c>
      <c r="W180">
        <v>0.459411514510709</v>
      </c>
      <c r="X180">
        <v>0.45045393141255702</v>
      </c>
      <c r="Y180">
        <v>0.441251684710536</v>
      </c>
      <c r="Z180">
        <v>0.42382112209224299</v>
      </c>
      <c r="AA180">
        <v>0.41215704537315401</v>
      </c>
      <c r="AB180">
        <v>0.39187628365050098</v>
      </c>
    </row>
    <row r="181" spans="2:28" x14ac:dyDescent="0.2">
      <c r="B181">
        <v>0.450453931527666</v>
      </c>
      <c r="D181">
        <v>0.450453931527666</v>
      </c>
      <c r="I181">
        <v>0.81445431135160595</v>
      </c>
      <c r="J181">
        <v>0.79255560908926503</v>
      </c>
      <c r="K181">
        <v>0.77122818788428305</v>
      </c>
      <c r="M181">
        <v>0.71546527480619604</v>
      </c>
      <c r="N181">
        <v>0.64726843020446301</v>
      </c>
      <c r="O181">
        <v>0.59553023588722198</v>
      </c>
      <c r="P181">
        <v>0.52298617530528102</v>
      </c>
      <c r="Q181">
        <v>0.49643793117025597</v>
      </c>
      <c r="R181">
        <v>0.48883134106869403</v>
      </c>
      <c r="S181">
        <v>0.48474256076872202</v>
      </c>
      <c r="T181">
        <v>0.48293746832758699</v>
      </c>
      <c r="U181">
        <v>0.47789814787144003</v>
      </c>
      <c r="V181">
        <v>0.46605433553216502</v>
      </c>
      <c r="W181">
        <v>0.45941151660615298</v>
      </c>
      <c r="X181">
        <v>0.450453931527666</v>
      </c>
      <c r="Y181">
        <v>0.44125168471262499</v>
      </c>
      <c r="Z181">
        <v>0.42382112209225897</v>
      </c>
      <c r="AA181">
        <v>0.412157045373157</v>
      </c>
      <c r="AB181">
        <v>0.39187628365050198</v>
      </c>
    </row>
    <row r="182" spans="2:28" x14ac:dyDescent="0.2">
      <c r="B182">
        <v>0.45045393143157503</v>
      </c>
      <c r="D182">
        <v>0.45045393143157503</v>
      </c>
      <c r="I182">
        <v>-5.2086866895193901E-2</v>
      </c>
      <c r="J182">
        <v>1.4075450306483699E-2</v>
      </c>
      <c r="K182">
        <v>8.5539757017186593E-2</v>
      </c>
      <c r="M182">
        <v>0.20181850284025499</v>
      </c>
      <c r="N182">
        <v>0.30300873526295902</v>
      </c>
      <c r="O182">
        <v>0.37660420095664399</v>
      </c>
      <c r="P182">
        <v>0.458531420822613</v>
      </c>
      <c r="Q182">
        <v>0.48481036473635297</v>
      </c>
      <c r="R182">
        <v>0.487087503262146</v>
      </c>
      <c r="S182">
        <v>0.48458013934533101</v>
      </c>
      <c r="T182">
        <v>0.48292446199614403</v>
      </c>
      <c r="U182">
        <v>0.47789673484460699</v>
      </c>
      <c r="V182">
        <v>0.46605430439672002</v>
      </c>
      <c r="W182">
        <v>0.45941151481536002</v>
      </c>
      <c r="X182">
        <v>0.45045393143157503</v>
      </c>
      <c r="Y182">
        <v>0.44125168471093701</v>
      </c>
      <c r="Z182">
        <v>0.42382112209224598</v>
      </c>
      <c r="AA182">
        <v>0.41215704537315401</v>
      </c>
      <c r="AB182">
        <v>0.39187628365050098</v>
      </c>
    </row>
    <row r="183" spans="2:28" x14ac:dyDescent="0.2">
      <c r="B183">
        <v>0.45045393151178997</v>
      </c>
      <c r="D183">
        <v>0.45045393151178997</v>
      </c>
      <c r="I183">
        <v>0.81445431135003099</v>
      </c>
      <c r="J183">
        <v>0.79255560897376098</v>
      </c>
      <c r="K183">
        <v>0.77122818265756399</v>
      </c>
      <c r="M183">
        <v>0.71546263382137998</v>
      </c>
      <c r="N183">
        <v>0.64715233527766303</v>
      </c>
      <c r="O183">
        <v>0.59504767355101096</v>
      </c>
      <c r="P183">
        <v>0.52217247058274296</v>
      </c>
      <c r="Q183">
        <v>0.49611055630120299</v>
      </c>
      <c r="R183">
        <v>0.48875465604714302</v>
      </c>
      <c r="S183">
        <v>0.48473238094401799</v>
      </c>
      <c r="T183">
        <v>0.482936404648175</v>
      </c>
      <c r="U183">
        <v>0.47789800914729302</v>
      </c>
      <c r="V183">
        <v>0.46605433162287602</v>
      </c>
      <c r="W183">
        <v>0.45941151634579303</v>
      </c>
      <c r="X183">
        <v>0.45045393151178997</v>
      </c>
      <c r="Y183">
        <v>0.44125168471230097</v>
      </c>
      <c r="Z183">
        <v>0.42382112209225697</v>
      </c>
      <c r="AA183">
        <v>0.412157045373157</v>
      </c>
      <c r="AB183">
        <v>0.39187628365050198</v>
      </c>
    </row>
    <row r="184" spans="2:28" x14ac:dyDescent="0.2">
      <c r="B184">
        <v>0.45045393144482698</v>
      </c>
      <c r="D184">
        <v>0.45045393144482698</v>
      </c>
      <c r="I184">
        <v>-5.2086866892151501E-2</v>
      </c>
      <c r="J184">
        <v>1.40754505165864E-2</v>
      </c>
      <c r="K184">
        <v>8.5539765969225107E-2</v>
      </c>
      <c r="M184">
        <v>0.20182248785055601</v>
      </c>
      <c r="N184">
        <v>0.30316231449082598</v>
      </c>
      <c r="O184">
        <v>0.37718175986272201</v>
      </c>
      <c r="P184">
        <v>0.45937939914638698</v>
      </c>
      <c r="Q184">
        <v>0.48513156336385599</v>
      </c>
      <c r="R184">
        <v>0.48716091673865097</v>
      </c>
      <c r="S184">
        <v>0.48458968230611799</v>
      </c>
      <c r="T184">
        <v>0.48292543869514798</v>
      </c>
      <c r="U184">
        <v>0.47789685994960701</v>
      </c>
      <c r="V184">
        <v>0.46605430781516899</v>
      </c>
      <c r="W184">
        <v>0.45941151503786598</v>
      </c>
      <c r="X184">
        <v>0.45045393144482698</v>
      </c>
      <c r="Y184">
        <v>0.44125168471119802</v>
      </c>
      <c r="Z184">
        <v>0.42382112209224698</v>
      </c>
      <c r="AA184">
        <v>0.41215704537315401</v>
      </c>
      <c r="AB184">
        <v>0.39187628365050098</v>
      </c>
    </row>
    <row r="185" spans="2:28" x14ac:dyDescent="0.2">
      <c r="B185">
        <v>0.45045393150072599</v>
      </c>
      <c r="D185">
        <v>0.45045393150072599</v>
      </c>
      <c r="I185">
        <v>0.81445431134892998</v>
      </c>
      <c r="J185">
        <v>0.79255560888748899</v>
      </c>
      <c r="K185">
        <v>0.77122817850933401</v>
      </c>
      <c r="M185">
        <v>0.71546030726167797</v>
      </c>
      <c r="N185">
        <v>0.647042458988067</v>
      </c>
      <c r="O185">
        <v>0.59457747959184204</v>
      </c>
      <c r="P185">
        <v>0.52138056767523699</v>
      </c>
      <c r="Q185">
        <v>0.49580137493217802</v>
      </c>
      <c r="R185">
        <v>0.48868456742822203</v>
      </c>
      <c r="S185">
        <v>0.48472343718432198</v>
      </c>
      <c r="T185">
        <v>0.48293550783362099</v>
      </c>
      <c r="U185">
        <v>0.477897896324607</v>
      </c>
      <c r="V185">
        <v>0.46605432863363899</v>
      </c>
      <c r="W185">
        <v>0.45941151615563802</v>
      </c>
      <c r="X185">
        <v>0.45045393150072599</v>
      </c>
      <c r="Y185">
        <v>0.44125168471208998</v>
      </c>
      <c r="Z185">
        <v>0.42382112209225498</v>
      </c>
      <c r="AA185">
        <v>0.412157045373157</v>
      </c>
      <c r="AB185">
        <v>0.39187628365050198</v>
      </c>
    </row>
    <row r="186" spans="2:28" x14ac:dyDescent="0.2">
      <c r="B186">
        <v>0.45045393145406398</v>
      </c>
      <c r="D186">
        <v>0.45045393145406398</v>
      </c>
      <c r="I186">
        <v>-5.2086866890020102E-2</v>
      </c>
      <c r="J186">
        <v>1.40754506735157E-2</v>
      </c>
      <c r="K186">
        <v>8.5539773074084599E-2</v>
      </c>
      <c r="M186">
        <v>0.201825998407894</v>
      </c>
      <c r="N186">
        <v>0.30330764110106101</v>
      </c>
      <c r="O186">
        <v>0.377744075957198</v>
      </c>
      <c r="P186">
        <v>0.46020353936604902</v>
      </c>
      <c r="Q186">
        <v>0.48543474932650399</v>
      </c>
      <c r="R186">
        <v>0.48722800712432901</v>
      </c>
      <c r="S186">
        <v>0.48459806640375802</v>
      </c>
      <c r="T186">
        <v>0.48292626217310303</v>
      </c>
      <c r="U186">
        <v>0.477896961695987</v>
      </c>
      <c r="V186">
        <v>0.46605431042908602</v>
      </c>
      <c r="W186">
        <v>0.45941151520037499</v>
      </c>
      <c r="X186">
        <v>0.45045393145406398</v>
      </c>
      <c r="Y186">
        <v>0.441251684711369</v>
      </c>
      <c r="Z186">
        <v>0.42382112209224898</v>
      </c>
      <c r="AA186">
        <v>0.41215704537315401</v>
      </c>
      <c r="AB186">
        <v>0.39187628365050098</v>
      </c>
    </row>
    <row r="187" spans="2:28" x14ac:dyDescent="0.2">
      <c r="B187">
        <v>0.45045393149301599</v>
      </c>
      <c r="D187">
        <v>0.45045393149301599</v>
      </c>
      <c r="I187">
        <v>0.81445431134815804</v>
      </c>
      <c r="J187">
        <v>0.79255560882305198</v>
      </c>
      <c r="K187">
        <v>0.771228175217058</v>
      </c>
      <c r="M187">
        <v>0.715458257684226</v>
      </c>
      <c r="N187">
        <v>0.646938455964991</v>
      </c>
      <c r="O187">
        <v>0.59411920051891998</v>
      </c>
      <c r="P187">
        <v>0.520609793560597</v>
      </c>
      <c r="Q187">
        <v>0.49550937788016602</v>
      </c>
      <c r="R187">
        <v>0.48862050811614799</v>
      </c>
      <c r="S187">
        <v>0.484715579410393</v>
      </c>
      <c r="T187">
        <v>0.48293475170707101</v>
      </c>
      <c r="U187">
        <v>0.47789780456726699</v>
      </c>
      <c r="V187">
        <v>0.46605432634791999</v>
      </c>
      <c r="W187">
        <v>0.45941151601675501</v>
      </c>
      <c r="X187">
        <v>0.45045393149301599</v>
      </c>
      <c r="Y187">
        <v>0.44125168471195197</v>
      </c>
      <c r="Z187">
        <v>0.42382112209225398</v>
      </c>
      <c r="AA187">
        <v>0.412157045373157</v>
      </c>
      <c r="AB187">
        <v>0.39187628365050198</v>
      </c>
    </row>
    <row r="188" spans="2:28" x14ac:dyDescent="0.2">
      <c r="B188">
        <v>0.450453931460499</v>
      </c>
      <c r="D188">
        <v>0.450453931460499</v>
      </c>
      <c r="I188">
        <v>-5.2086866888528802E-2</v>
      </c>
      <c r="J188">
        <v>1.4075450790730699E-2</v>
      </c>
      <c r="K188">
        <v>8.5539778712914002E-2</v>
      </c>
      <c r="M188">
        <v>0.201829091014852</v>
      </c>
      <c r="N188">
        <v>0.30344517609571903</v>
      </c>
      <c r="O188">
        <v>0.378291725397913</v>
      </c>
      <c r="P188">
        <v>0.46100463247312301</v>
      </c>
      <c r="Q188">
        <v>0.48572093939153299</v>
      </c>
      <c r="R188">
        <v>0.48728931935353398</v>
      </c>
      <c r="S188">
        <v>0.484605432373092</v>
      </c>
      <c r="T188">
        <v>0.48292695646685802</v>
      </c>
      <c r="U188">
        <v>0.47789704444508402</v>
      </c>
      <c r="V188">
        <v>0.46605431242781498</v>
      </c>
      <c r="W188">
        <v>0.45941151531906699</v>
      </c>
      <c r="X188">
        <v>0.450453931460499</v>
      </c>
      <c r="Y188">
        <v>0.44125168471148102</v>
      </c>
      <c r="Z188">
        <v>0.42382112209225098</v>
      </c>
      <c r="AA188">
        <v>0.41215704537315401</v>
      </c>
      <c r="AB188">
        <v>0.39187628365050098</v>
      </c>
    </row>
    <row r="189" spans="2:28" x14ac:dyDescent="0.2">
      <c r="B189">
        <v>0.45045393148764501</v>
      </c>
      <c r="D189">
        <v>0.45045393148764501</v>
      </c>
      <c r="I189">
        <v>0.81445431134761803</v>
      </c>
      <c r="J189">
        <v>0.79255560877492204</v>
      </c>
      <c r="K189">
        <v>0.77122817260411503</v>
      </c>
      <c r="M189">
        <v>0.71545645210692899</v>
      </c>
      <c r="N189">
        <v>0.64684000127784602</v>
      </c>
      <c r="O189">
        <v>0.59367240537192201</v>
      </c>
      <c r="P189">
        <v>0.51985950282131999</v>
      </c>
      <c r="Q189">
        <v>0.49523361186178499</v>
      </c>
      <c r="R189">
        <v>0.48856195971668298</v>
      </c>
      <c r="S189">
        <v>0.48470867576344701</v>
      </c>
      <c r="T189">
        <v>0.48293411419812898</v>
      </c>
      <c r="U189">
        <v>0.47789772994212598</v>
      </c>
      <c r="V189">
        <v>0.46605432460014501</v>
      </c>
      <c r="W189">
        <v>0.45941151591531998</v>
      </c>
      <c r="X189">
        <v>0.45045393148764501</v>
      </c>
      <c r="Y189">
        <v>0.44125168471186099</v>
      </c>
      <c r="Z189">
        <v>0.42382112209225198</v>
      </c>
      <c r="AA189">
        <v>0.412157045373157</v>
      </c>
      <c r="AB189">
        <v>0.39187628365050198</v>
      </c>
    </row>
    <row r="190" spans="2:28" x14ac:dyDescent="0.2">
      <c r="B190">
        <v>0.45045393146498303</v>
      </c>
      <c r="D190">
        <v>0.45045393146498303</v>
      </c>
      <c r="I190">
        <v>-5.2086866887484297E-2</v>
      </c>
      <c r="J190">
        <v>1.40754508782777E-2</v>
      </c>
      <c r="K190">
        <v>8.5539783188219407E-2</v>
      </c>
      <c r="M190">
        <v>0.20183181544187601</v>
      </c>
      <c r="N190">
        <v>0.303575352923311</v>
      </c>
      <c r="O190">
        <v>0.378825254930727</v>
      </c>
      <c r="P190">
        <v>0.461783434632625</v>
      </c>
      <c r="Q190">
        <v>0.48599109209596197</v>
      </c>
      <c r="R190">
        <v>0.48734535134220203</v>
      </c>
      <c r="S190">
        <v>0.48461190385630298</v>
      </c>
      <c r="T190">
        <v>0.48292754184241399</v>
      </c>
      <c r="U190">
        <v>0.47789711174392202</v>
      </c>
      <c r="V190">
        <v>0.466054313956144</v>
      </c>
      <c r="W190">
        <v>0.45941151540575298</v>
      </c>
      <c r="X190">
        <v>0.45045393146498303</v>
      </c>
      <c r="Y190">
        <v>0.44125168471155302</v>
      </c>
      <c r="Z190">
        <v>0.42382112209225198</v>
      </c>
      <c r="AA190">
        <v>0.41215704537315401</v>
      </c>
      <c r="AB190">
        <v>0.39187628365050098</v>
      </c>
    </row>
    <row r="191" spans="2:28" x14ac:dyDescent="0.2">
      <c r="B191">
        <v>0.45045393148390001</v>
      </c>
      <c r="D191">
        <v>0.45045393148390001</v>
      </c>
      <c r="I191">
        <v>0.81445431134724</v>
      </c>
      <c r="J191">
        <v>0.79255560873897302</v>
      </c>
      <c r="K191">
        <v>0.77122817053033099</v>
      </c>
      <c r="M191">
        <v>0.71545486147659398</v>
      </c>
      <c r="N191">
        <v>0.64674678909810701</v>
      </c>
      <c r="O191">
        <v>0.59323668430397403</v>
      </c>
      <c r="P191">
        <v>0.51912907603699099</v>
      </c>
      <c r="Q191">
        <v>0.49497317638548499</v>
      </c>
      <c r="R191">
        <v>0.48850844836294899</v>
      </c>
      <c r="S191">
        <v>0.48470261039347901</v>
      </c>
      <c r="T191">
        <v>0.48293357669866299</v>
      </c>
      <c r="U191">
        <v>0.47789766925039701</v>
      </c>
      <c r="V191">
        <v>0.46605432326370899</v>
      </c>
      <c r="W191">
        <v>0.45941151584123602</v>
      </c>
      <c r="X191">
        <v>0.45045393148390001</v>
      </c>
      <c r="Y191">
        <v>0.44125168471180298</v>
      </c>
      <c r="Z191">
        <v>0.42382112209225198</v>
      </c>
      <c r="AA191">
        <v>0.412157045373157</v>
      </c>
      <c r="AB191">
        <v>0.39187628365050198</v>
      </c>
    </row>
    <row r="192" spans="2:28" x14ac:dyDescent="0.2">
      <c r="B192">
        <v>0.45045393146811002</v>
      </c>
      <c r="D192">
        <v>0.45045393146811002</v>
      </c>
      <c r="I192">
        <v>-5.2086866886753402E-2</v>
      </c>
      <c r="J192">
        <v>1.4075450943667699E-2</v>
      </c>
      <c r="K192">
        <v>8.5539786740083196E-2</v>
      </c>
      <c r="M192">
        <v>0.20183421553012099</v>
      </c>
      <c r="N192">
        <v>0.30369857930919802</v>
      </c>
      <c r="O192">
        <v>0.37934518378360799</v>
      </c>
      <c r="P192">
        <v>0.46254066928759302</v>
      </c>
      <c r="Q192">
        <v>0.48624611119038202</v>
      </c>
      <c r="R192">
        <v>0.48739655805406301</v>
      </c>
      <c r="S192">
        <v>0.48461758947922001</v>
      </c>
      <c r="T192">
        <v>0.48292803538648799</v>
      </c>
      <c r="U192">
        <v>0.477897166477254</v>
      </c>
      <c r="V192">
        <v>0.46605431512478102</v>
      </c>
      <c r="W192">
        <v>0.459411515469068</v>
      </c>
      <c r="X192">
        <v>0.45045393146811002</v>
      </c>
      <c r="Y192">
        <v>0.44125168471159998</v>
      </c>
      <c r="Z192">
        <v>0.42382112209225198</v>
      </c>
      <c r="AA192">
        <v>0.41215704537315401</v>
      </c>
      <c r="AB192">
        <v>0.39187628365050098</v>
      </c>
    </row>
    <row r="193" spans="2:28" x14ac:dyDescent="0.2">
      <c r="B193">
        <v>0.45045393148128898</v>
      </c>
      <c r="D193">
        <v>0.45045393148128898</v>
      </c>
      <c r="I193">
        <v>0.81445431134697499</v>
      </c>
      <c r="J193">
        <v>0.79255560871212405</v>
      </c>
      <c r="K193">
        <v>0.771228168884455</v>
      </c>
      <c r="M193">
        <v>0.71545346020056899</v>
      </c>
      <c r="N193">
        <v>0.64665853146171903</v>
      </c>
      <c r="O193">
        <v>0.59281164727205005</v>
      </c>
      <c r="P193">
        <v>0.51841791829851902</v>
      </c>
      <c r="Q193">
        <v>0.49472722082092802</v>
      </c>
      <c r="R193">
        <v>0.48845954089773802</v>
      </c>
      <c r="S193">
        <v>0.48469728151595698</v>
      </c>
      <c r="T193">
        <v>0.48293312351968098</v>
      </c>
      <c r="U193">
        <v>0.47789761989054202</v>
      </c>
      <c r="V193">
        <v>0.46605432224180299</v>
      </c>
      <c r="W193">
        <v>0.45941151578712702</v>
      </c>
      <c r="X193">
        <v>0.45045393148128898</v>
      </c>
      <c r="Y193">
        <v>0.44125168471176601</v>
      </c>
      <c r="Z193">
        <v>0.42382112209225198</v>
      </c>
      <c r="AA193">
        <v>0.412157045373157</v>
      </c>
      <c r="AB193">
        <v>0.39187628365050198</v>
      </c>
    </row>
    <row r="194" spans="2:28" x14ac:dyDescent="0.2">
      <c r="B194">
        <v>0.45045393147029</v>
      </c>
      <c r="D194">
        <v>0.45045393147029</v>
      </c>
      <c r="I194">
        <v>-5.2086866886243303E-2</v>
      </c>
      <c r="J194">
        <v>1.4075450992506299E-2</v>
      </c>
      <c r="K194">
        <v>8.5539789559048798E-2</v>
      </c>
      <c r="M194">
        <v>0.20183632989838901</v>
      </c>
      <c r="N194">
        <v>0.30381523894606399</v>
      </c>
      <c r="O194">
        <v>0.379852005414062</v>
      </c>
      <c r="P194">
        <v>0.463277029101895</v>
      </c>
      <c r="Q194">
        <v>0.48648684886453802</v>
      </c>
      <c r="R194">
        <v>0.487443355213597</v>
      </c>
      <c r="S194">
        <v>0.484622584675313</v>
      </c>
      <c r="T194">
        <v>0.48292845150528102</v>
      </c>
      <c r="U194">
        <v>0.47789721099121002</v>
      </c>
      <c r="V194">
        <v>0.46605431601837799</v>
      </c>
      <c r="W194">
        <v>0.45941151551530901</v>
      </c>
      <c r="X194">
        <v>0.45045393147029</v>
      </c>
      <c r="Y194">
        <v>0.44125168471163001</v>
      </c>
      <c r="Z194">
        <v>0.42382112209225198</v>
      </c>
      <c r="AA194">
        <v>0.41215704537315401</v>
      </c>
      <c r="AB194">
        <v>0.39187628365050098</v>
      </c>
    </row>
    <row r="195" spans="2:28" x14ac:dyDescent="0.2">
      <c r="B195">
        <v>0.45045393147947099</v>
      </c>
      <c r="D195">
        <v>0.45045393147947099</v>
      </c>
      <c r="I195">
        <v>0.81445431134679103</v>
      </c>
      <c r="J195">
        <v>0.79255560869206998</v>
      </c>
      <c r="K195">
        <v>0.77122816757819102</v>
      </c>
      <c r="M195">
        <v>0.71545222573429701</v>
      </c>
      <c r="N195">
        <v>0.64657495712312496</v>
      </c>
      <c r="O195">
        <v>0.59239692282529999</v>
      </c>
      <c r="P195">
        <v>0.51772545783333601</v>
      </c>
      <c r="Q195">
        <v>0.49449494163449897</v>
      </c>
      <c r="R195">
        <v>0.488414841382034</v>
      </c>
      <c r="S195">
        <v>0.48469259970436002</v>
      </c>
      <c r="T195">
        <v>0.48293274143338999</v>
      </c>
      <c r="U195">
        <v>0.477897579746766</v>
      </c>
      <c r="V195">
        <v>0.46605432146040499</v>
      </c>
      <c r="W195">
        <v>0.45941151574760802</v>
      </c>
      <c r="X195">
        <v>0.45045393147947099</v>
      </c>
      <c r="Y195">
        <v>0.44125168471173998</v>
      </c>
      <c r="Z195">
        <v>0.42382112209225198</v>
      </c>
      <c r="AA195">
        <v>0.412157045373157</v>
      </c>
      <c r="AB195">
        <v>0.39187628365050198</v>
      </c>
    </row>
    <row r="196" spans="2:28" x14ac:dyDescent="0.2">
      <c r="B196">
        <v>0.45045393147180601</v>
      </c>
      <c r="D196">
        <v>0.45045393147180601</v>
      </c>
      <c r="I196">
        <v>-5.2086866885884701E-2</v>
      </c>
      <c r="J196">
        <v>1.4075451028984999E-2</v>
      </c>
      <c r="K196">
        <v>8.5539791796344702E-2</v>
      </c>
      <c r="M196">
        <v>0.201838192565647</v>
      </c>
      <c r="N196">
        <v>0.303925693056942</v>
      </c>
      <c r="O196">
        <v>0.38034618912318402</v>
      </c>
      <c r="P196">
        <v>0.46399317775590998</v>
      </c>
      <c r="Q196">
        <v>0.48671410877046101</v>
      </c>
      <c r="R196">
        <v>0.48748612269672498</v>
      </c>
      <c r="S196">
        <v>0.48462697328809201</v>
      </c>
      <c r="T196">
        <v>0.48292880234499302</v>
      </c>
      <c r="U196">
        <v>0.477897247193873</v>
      </c>
      <c r="V196">
        <v>0.46605431670166497</v>
      </c>
      <c r="W196">
        <v>0.45941151554908299</v>
      </c>
      <c r="X196">
        <v>0.45045393147180601</v>
      </c>
      <c r="Y196">
        <v>0.44125168471165199</v>
      </c>
      <c r="Z196">
        <v>0.42382112209225198</v>
      </c>
      <c r="AA196">
        <v>0.41215704537315401</v>
      </c>
      <c r="AB196">
        <v>0.39187628365050098</v>
      </c>
    </row>
    <row r="197" spans="2:28" x14ac:dyDescent="0.2">
      <c r="B197">
        <v>0.45045393147820501</v>
      </c>
      <c r="D197">
        <v>0.45045393147820501</v>
      </c>
      <c r="I197">
        <v>0.81445431134666102</v>
      </c>
      <c r="J197">
        <v>0.79255560867709196</v>
      </c>
      <c r="K197">
        <v>0.77122816654146498</v>
      </c>
      <c r="M197">
        <v>0.71545113821808703</v>
      </c>
      <c r="N197">
        <v>0.64649581049304805</v>
      </c>
      <c r="O197">
        <v>0.59199215698276297</v>
      </c>
      <c r="P197">
        <v>0.51705114473178904</v>
      </c>
      <c r="Q197">
        <v>0.49427557978071801</v>
      </c>
      <c r="R197">
        <v>0.48837398790206099</v>
      </c>
      <c r="S197">
        <v>0.48468848638991802</v>
      </c>
      <c r="T197">
        <v>0.48293241928710601</v>
      </c>
      <c r="U197">
        <v>0.477897547098316</v>
      </c>
      <c r="V197">
        <v>0.46605432086290899</v>
      </c>
      <c r="W197">
        <v>0.459411515718745</v>
      </c>
      <c r="X197">
        <v>0.45045393147820501</v>
      </c>
      <c r="Y197">
        <v>0.44125168471172299</v>
      </c>
      <c r="Z197">
        <v>0.42382112209225198</v>
      </c>
      <c r="AA197">
        <v>0.412157045373157</v>
      </c>
      <c r="AB197">
        <v>0.39187628365050198</v>
      </c>
    </row>
    <row r="198" spans="2:28" x14ac:dyDescent="0.2">
      <c r="B198">
        <v>0.450453931472864</v>
      </c>
      <c r="D198">
        <v>0.450453931472864</v>
      </c>
      <c r="I198">
        <v>-5.2086866885633597E-2</v>
      </c>
      <c r="J198">
        <v>1.40754510562301E-2</v>
      </c>
      <c r="K198">
        <v>8.5539793571993997E-2</v>
      </c>
      <c r="M198">
        <v>0.201839833499248</v>
      </c>
      <c r="N198">
        <v>0.304030281841973</v>
      </c>
      <c r="O198">
        <v>0.380828181548103</v>
      </c>
      <c r="P198">
        <v>0.46468975160818299</v>
      </c>
      <c r="Q198">
        <v>0.48692864885755499</v>
      </c>
      <c r="R198">
        <v>0.48752520762739998</v>
      </c>
      <c r="S198">
        <v>0.48463082897880499</v>
      </c>
      <c r="T198">
        <v>0.48292909814635998</v>
      </c>
      <c r="U198">
        <v>0.47789727663706</v>
      </c>
      <c r="V198">
        <v>0.46605431722414098</v>
      </c>
      <c r="W198">
        <v>0.45941151557374998</v>
      </c>
      <c r="X198">
        <v>0.450453931472864</v>
      </c>
      <c r="Y198">
        <v>0.44125168471166598</v>
      </c>
      <c r="Z198">
        <v>0.42382112209225198</v>
      </c>
      <c r="AA198">
        <v>0.41215704537315401</v>
      </c>
      <c r="AB198">
        <v>0.39187628365050098</v>
      </c>
    </row>
    <row r="199" spans="2:28" x14ac:dyDescent="0.2">
      <c r="B199">
        <v>0.45045393147732099</v>
      </c>
      <c r="D199">
        <v>0.45045393147732099</v>
      </c>
      <c r="I199">
        <v>0.81445431134656998</v>
      </c>
      <c r="J199">
        <v>0.79255560866590402</v>
      </c>
      <c r="K199">
        <v>0.77122816571865704</v>
      </c>
      <c r="M199">
        <v>0.71545018015720396</v>
      </c>
      <c r="N199">
        <v>0.646420850652907</v>
      </c>
      <c r="O199">
        <v>0.59159701219277205</v>
      </c>
      <c r="P199">
        <v>0.51639444976596705</v>
      </c>
      <c r="Q199">
        <v>0.49406841824014402</v>
      </c>
      <c r="R199">
        <v>0.48833664964947698</v>
      </c>
      <c r="S199">
        <v>0.48468487254345999</v>
      </c>
      <c r="T199">
        <v>0.48293214767771397</v>
      </c>
      <c r="U199">
        <v>0.47789752054572499</v>
      </c>
      <c r="V199">
        <v>0.46605432040603501</v>
      </c>
      <c r="W199">
        <v>0.45941151569766397</v>
      </c>
      <c r="X199">
        <v>0.45045393147732099</v>
      </c>
      <c r="Y199">
        <v>0.441251684711712</v>
      </c>
      <c r="Z199">
        <v>0.42382112209225198</v>
      </c>
      <c r="AA199">
        <v>0.412157045373157</v>
      </c>
      <c r="AB199">
        <v>0.39187628365050198</v>
      </c>
    </row>
    <row r="200" spans="2:28" x14ac:dyDescent="0.2">
      <c r="B200">
        <v>0.45045393147360202</v>
      </c>
      <c r="D200">
        <v>0.45045393147360202</v>
      </c>
      <c r="I200">
        <v>-5.2086866885458598E-2</v>
      </c>
      <c r="J200">
        <v>1.4075451076582901E-2</v>
      </c>
      <c r="K200">
        <v>8.5539794981253595E-2</v>
      </c>
      <c r="M200">
        <v>0.20184127909774399</v>
      </c>
      <c r="N200">
        <v>0.30412932581897201</v>
      </c>
      <c r="O200">
        <v>0.38129840804355503</v>
      </c>
      <c r="P200">
        <v>0.46536736123483602</v>
      </c>
      <c r="Q200">
        <v>0.48713118403278699</v>
      </c>
      <c r="R200">
        <v>0.48756092720581501</v>
      </c>
      <c r="S200">
        <v>0.48463421646313398</v>
      </c>
      <c r="T200">
        <v>0.48292934754359501</v>
      </c>
      <c r="U200">
        <v>0.47789730058284902</v>
      </c>
      <c r="V200">
        <v>0.46605431762365201</v>
      </c>
      <c r="W200">
        <v>0.45941151559176502</v>
      </c>
      <c r="X200">
        <v>0.45045393147360202</v>
      </c>
      <c r="Y200">
        <v>0.44125168471167497</v>
      </c>
      <c r="Z200">
        <v>0.42382112209225198</v>
      </c>
      <c r="AA200">
        <v>0.41215704537315401</v>
      </c>
      <c r="AB200">
        <v>0.39187628365050098</v>
      </c>
    </row>
    <row r="201" spans="2:28" x14ac:dyDescent="0.2">
      <c r="B201">
        <v>0.45045393147670498</v>
      </c>
      <c r="D201">
        <v>0.45045393147670498</v>
      </c>
      <c r="I201">
        <v>0.81445431134650603</v>
      </c>
      <c r="J201">
        <v>0.79255560865754704</v>
      </c>
      <c r="K201">
        <v>0.77122816506562897</v>
      </c>
      <c r="M201">
        <v>0.71544933614012896</v>
      </c>
      <c r="N201">
        <v>0.64634985043944904</v>
      </c>
      <c r="O201">
        <v>0.59121116636711801</v>
      </c>
      <c r="P201">
        <v>0.51575486329299502</v>
      </c>
      <c r="Q201">
        <v>0.49387277969501497</v>
      </c>
      <c r="R201">
        <v>0.48830252425145199</v>
      </c>
      <c r="S201">
        <v>0.48468169751724699</v>
      </c>
      <c r="T201">
        <v>0.48293191867722202</v>
      </c>
      <c r="U201">
        <v>0.47789749895082401</v>
      </c>
      <c r="V201">
        <v>0.46605432005668501</v>
      </c>
      <c r="W201">
        <v>0.45941151568226801</v>
      </c>
      <c r="X201">
        <v>0.45045393147670498</v>
      </c>
      <c r="Y201">
        <v>0.44125168471170401</v>
      </c>
      <c r="Z201">
        <v>0.42382112209225198</v>
      </c>
      <c r="AA201">
        <v>0.412157045373157</v>
      </c>
      <c r="AB201">
        <v>0.39187628365050198</v>
      </c>
    </row>
    <row r="202" spans="2:28" x14ac:dyDescent="0.2">
      <c r="B202">
        <v>0.450453931474115</v>
      </c>
      <c r="D202">
        <v>0.450453931474115</v>
      </c>
      <c r="I202">
        <v>-5.2086866885334003E-2</v>
      </c>
      <c r="J202">
        <v>1.40754510917841E-2</v>
      </c>
      <c r="K202">
        <v>8.5539796099725202E-2</v>
      </c>
      <c r="M202">
        <v>0.201842552616086</v>
      </c>
      <c r="N202">
        <v>0.30422312706682297</v>
      </c>
      <c r="O202">
        <v>0.38175727396213099</v>
      </c>
      <c r="P202">
        <v>0.46602659285733</v>
      </c>
      <c r="Q202">
        <v>0.48732238865800898</v>
      </c>
      <c r="R202">
        <v>0.48759357129163799</v>
      </c>
      <c r="S202">
        <v>0.48463719259766103</v>
      </c>
      <c r="T202">
        <v>0.48292955781639502</v>
      </c>
      <c r="U202">
        <v>0.477897320057669</v>
      </c>
      <c r="V202">
        <v>0.46605431792913699</v>
      </c>
      <c r="W202">
        <v>0.45941151560492199</v>
      </c>
      <c r="X202">
        <v>0.450453931474115</v>
      </c>
      <c r="Y202">
        <v>0.44125168471168102</v>
      </c>
      <c r="Z202">
        <v>0.42382112209225198</v>
      </c>
      <c r="AA202">
        <v>0.41215704537315401</v>
      </c>
      <c r="AB202">
        <v>0.39187628365050098</v>
      </c>
    </row>
    <row r="203" spans="2:28" x14ac:dyDescent="0.2">
      <c r="B203">
        <v>0.45045393147627699</v>
      </c>
      <c r="D203">
        <v>0.45045393147627699</v>
      </c>
      <c r="I203">
        <v>0.81445431134646096</v>
      </c>
      <c r="J203">
        <v>0.79255560865130503</v>
      </c>
      <c r="K203">
        <v>0.77122816454734799</v>
      </c>
      <c r="M203">
        <v>0.71544859259039395</v>
      </c>
      <c r="N203">
        <v>0.64628259559381696</v>
      </c>
      <c r="O203">
        <v>0.59083431198369796</v>
      </c>
      <c r="P203">
        <v>0.51513189423565497</v>
      </c>
      <c r="Q203">
        <v>0.49368802433452003</v>
      </c>
      <c r="R203">
        <v>0.48827133532936901</v>
      </c>
      <c r="S203">
        <v>0.484678908027392</v>
      </c>
      <c r="T203">
        <v>0.48293172560133402</v>
      </c>
      <c r="U203">
        <v>0.47789748138795102</v>
      </c>
      <c r="V203">
        <v>0.46605431978955603</v>
      </c>
      <c r="W203">
        <v>0.45941151567102401</v>
      </c>
      <c r="X203">
        <v>0.45045393147627699</v>
      </c>
      <c r="Y203">
        <v>0.44125168471169801</v>
      </c>
      <c r="Z203">
        <v>0.42382112209225198</v>
      </c>
      <c r="AA203">
        <v>0.412157045373157</v>
      </c>
      <c r="AB203">
        <v>0.39187628365050198</v>
      </c>
    </row>
    <row r="204" spans="2:28" x14ac:dyDescent="0.2">
      <c r="B204">
        <v>0.45045393147447299</v>
      </c>
      <c r="D204">
        <v>0.45045393147447299</v>
      </c>
      <c r="I204">
        <v>-5.2086866885250299E-2</v>
      </c>
      <c r="J204">
        <v>1.40754511031376E-2</v>
      </c>
      <c r="K204">
        <v>8.5539796987407102E-2</v>
      </c>
      <c r="M204">
        <v>0.20184367454014199</v>
      </c>
      <c r="N204">
        <v>0.30431197037991498</v>
      </c>
      <c r="O204">
        <v>0.38220516584187397</v>
      </c>
      <c r="P204">
        <v>0.46666800966818101</v>
      </c>
      <c r="Q204">
        <v>0.48750289889544601</v>
      </c>
      <c r="R204">
        <v>0.48762340476364002</v>
      </c>
      <c r="S204">
        <v>0.48463980733434198</v>
      </c>
      <c r="T204">
        <v>0.48292973510245202</v>
      </c>
      <c r="U204">
        <v>0.47789733589630601</v>
      </c>
      <c r="V204">
        <v>0.46605431816272702</v>
      </c>
      <c r="W204">
        <v>0.45941151561453197</v>
      </c>
      <c r="X204">
        <v>0.45045393147447299</v>
      </c>
      <c r="Y204">
        <v>0.44125168471168602</v>
      </c>
      <c r="Z204">
        <v>0.42382112209225198</v>
      </c>
      <c r="AA204">
        <v>0.41215704537315401</v>
      </c>
      <c r="AB204">
        <v>0.39187628365050098</v>
      </c>
    </row>
    <row r="205" spans="2:28" x14ac:dyDescent="0.2">
      <c r="B205">
        <v>0.45045393147597801</v>
      </c>
      <c r="D205">
        <v>0.45045393147597801</v>
      </c>
      <c r="I205">
        <v>0.81445431134643098</v>
      </c>
      <c r="J205">
        <v>0.79255560864664298</v>
      </c>
      <c r="K205">
        <v>0.77122816413601003</v>
      </c>
      <c r="M205">
        <v>0.71544793754800995</v>
      </c>
      <c r="N205">
        <v>0.646218883969785</v>
      </c>
      <c r="O205">
        <v>0.59046615525198698</v>
      </c>
      <c r="P205">
        <v>0.51452506913384299</v>
      </c>
      <c r="Q205">
        <v>0.49351354778214201</v>
      </c>
      <c r="R205">
        <v>0.48824283026663401</v>
      </c>
      <c r="S205">
        <v>0.48467645725980801</v>
      </c>
      <c r="T205">
        <v>0.48293156281435801</v>
      </c>
      <c r="U205">
        <v>0.477897467104278</v>
      </c>
      <c r="V205">
        <v>0.46605431958529497</v>
      </c>
      <c r="W205">
        <v>0.45941151566281102</v>
      </c>
      <c r="X205">
        <v>0.45045393147597801</v>
      </c>
      <c r="Y205">
        <v>0.44125168471169701</v>
      </c>
      <c r="Z205">
        <v>0.42382112209225198</v>
      </c>
      <c r="AA205">
        <v>0.412157045373157</v>
      </c>
      <c r="AB205">
        <v>0.39187628365050198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04BD-48AD-4725-B257-2D7867B681E1}">
  <dimension ref="A1:E31"/>
  <sheetViews>
    <sheetView workbookViewId="0">
      <selection activeCell="H29" sqref="H29"/>
    </sheetView>
  </sheetViews>
  <sheetFormatPr defaultRowHeight="14.25" x14ac:dyDescent="0.2"/>
  <sheetData>
    <row r="1" spans="1:5" x14ac:dyDescent="0.2">
      <c r="A1" t="s">
        <v>41</v>
      </c>
    </row>
    <row r="2" spans="1:5" x14ac:dyDescent="0.2">
      <c r="B2">
        <v>6.17</v>
      </c>
      <c r="C2">
        <v>4.1714360930446501</v>
      </c>
      <c r="D2">
        <v>190</v>
      </c>
      <c r="E2">
        <v>295</v>
      </c>
    </row>
    <row r="3" spans="1:5" x14ac:dyDescent="0.2">
      <c r="B3">
        <v>10.57</v>
      </c>
      <c r="C3">
        <v>4.0445778654095799</v>
      </c>
      <c r="D3">
        <v>192</v>
      </c>
      <c r="E3">
        <v>290</v>
      </c>
    </row>
    <row r="4" spans="1:5" x14ac:dyDescent="0.2">
      <c r="B4">
        <v>15.85</v>
      </c>
      <c r="C4">
        <v>3.8576167731435298</v>
      </c>
      <c r="D4">
        <v>190</v>
      </c>
      <c r="E4">
        <v>287</v>
      </c>
    </row>
    <row r="5" spans="1:5" x14ac:dyDescent="0.2">
      <c r="B5">
        <v>20.260000000000002</v>
      </c>
      <c r="C5">
        <v>3.6834312124475401</v>
      </c>
      <c r="D5">
        <v>189</v>
      </c>
      <c r="E5">
        <v>281</v>
      </c>
    </row>
    <row r="6" spans="1:5" x14ac:dyDescent="0.2">
      <c r="B6">
        <v>25.54</v>
      </c>
      <c r="C6">
        <v>3.4820244237090301</v>
      </c>
      <c r="D6">
        <v>190</v>
      </c>
      <c r="E6">
        <v>275</v>
      </c>
    </row>
    <row r="7" spans="1:5" x14ac:dyDescent="0.2">
      <c r="B7">
        <v>30.83</v>
      </c>
      <c r="C7">
        <v>3.30261495363361</v>
      </c>
      <c r="D7">
        <v>190</v>
      </c>
      <c r="E7">
        <v>270</v>
      </c>
    </row>
    <row r="8" spans="1:5" x14ac:dyDescent="0.2">
      <c r="B8">
        <v>35.229999999999997</v>
      </c>
      <c r="C8">
        <v>3.1441352199225698</v>
      </c>
      <c r="D8">
        <v>190</v>
      </c>
      <c r="E8">
        <v>265</v>
      </c>
    </row>
    <row r="9" spans="1:5" x14ac:dyDescent="0.2">
      <c r="B9">
        <v>40.520000000000003</v>
      </c>
      <c r="C9">
        <v>2.9482582123074201</v>
      </c>
      <c r="D9">
        <v>188</v>
      </c>
      <c r="E9">
        <v>259</v>
      </c>
    </row>
    <row r="10" spans="1:5" x14ac:dyDescent="0.2">
      <c r="B10">
        <v>44.92</v>
      </c>
      <c r="C10">
        <v>2.8008678985396802</v>
      </c>
      <c r="D10">
        <v>188</v>
      </c>
      <c r="E10">
        <v>254</v>
      </c>
    </row>
    <row r="11" spans="1:5" x14ac:dyDescent="0.2">
      <c r="B11">
        <v>50.21</v>
      </c>
      <c r="C11">
        <v>2.61046672461885</v>
      </c>
      <c r="D11">
        <v>188</v>
      </c>
      <c r="E11">
        <v>247</v>
      </c>
    </row>
    <row r="12" spans="1:5" x14ac:dyDescent="0.2">
      <c r="B12">
        <v>55.49</v>
      </c>
      <c r="C12">
        <v>2.4217665911730499</v>
      </c>
      <c r="D12">
        <v>191</v>
      </c>
      <c r="E12">
        <v>239</v>
      </c>
    </row>
    <row r="13" spans="1:5" x14ac:dyDescent="0.2">
      <c r="B13">
        <v>60.78</v>
      </c>
      <c r="C13">
        <v>2.2430636967013502</v>
      </c>
      <c r="D13">
        <v>190</v>
      </c>
      <c r="E13">
        <v>232</v>
      </c>
    </row>
    <row r="14" spans="1:5" x14ac:dyDescent="0.2">
      <c r="B14">
        <v>65.180000000000007</v>
      </c>
      <c r="C14">
        <v>2.0815695231577802</v>
      </c>
      <c r="D14">
        <v>190</v>
      </c>
      <c r="E14">
        <v>224</v>
      </c>
    </row>
    <row r="15" spans="1:5" x14ac:dyDescent="0.2">
      <c r="B15">
        <v>70.47</v>
      </c>
      <c r="C15">
        <v>1.91805673182101</v>
      </c>
      <c r="D15">
        <v>189</v>
      </c>
      <c r="E15">
        <v>218</v>
      </c>
    </row>
    <row r="16" spans="1:5" x14ac:dyDescent="0.2">
      <c r="B16">
        <v>75.75</v>
      </c>
      <c r="C16">
        <v>1.7389115702187301</v>
      </c>
      <c r="D16">
        <v>189</v>
      </c>
      <c r="E16">
        <v>209</v>
      </c>
    </row>
    <row r="17" spans="2:5" x14ac:dyDescent="0.2">
      <c r="B17">
        <v>80.150000000000006</v>
      </c>
      <c r="C17">
        <v>1.59931699924036</v>
      </c>
      <c r="D17">
        <v>188</v>
      </c>
      <c r="E17">
        <v>201</v>
      </c>
    </row>
    <row r="18" spans="2:5" x14ac:dyDescent="0.2">
      <c r="B18">
        <v>85.44</v>
      </c>
      <c r="C18">
        <v>1.4232470107397801</v>
      </c>
      <c r="D18">
        <v>191</v>
      </c>
      <c r="E18">
        <v>190</v>
      </c>
    </row>
    <row r="19" spans="2:5" x14ac:dyDescent="0.2">
      <c r="B19">
        <v>90.72</v>
      </c>
      <c r="C19">
        <v>1.2664024948544901</v>
      </c>
      <c r="D19">
        <v>190</v>
      </c>
      <c r="E19">
        <v>181</v>
      </c>
    </row>
    <row r="20" spans="2:5" x14ac:dyDescent="0.2">
      <c r="B20">
        <v>95.13</v>
      </c>
      <c r="C20">
        <v>1.1386692331344199</v>
      </c>
      <c r="D20">
        <v>189</v>
      </c>
      <c r="E20">
        <v>172</v>
      </c>
    </row>
    <row r="21" spans="2:5" x14ac:dyDescent="0.2">
      <c r="B21">
        <v>100.41</v>
      </c>
      <c r="C21">
        <v>0.98037780648702699</v>
      </c>
      <c r="D21">
        <v>188</v>
      </c>
      <c r="E21">
        <v>161</v>
      </c>
    </row>
    <row r="22" spans="2:5" x14ac:dyDescent="0.2">
      <c r="B22">
        <v>105.71</v>
      </c>
      <c r="C22">
        <v>0.82870919016222699</v>
      </c>
      <c r="D22">
        <v>186</v>
      </c>
      <c r="E22">
        <v>148</v>
      </c>
    </row>
    <row r="23" spans="2:5" x14ac:dyDescent="0.2">
      <c r="B23">
        <v>110.98</v>
      </c>
      <c r="C23">
        <v>0.68715775253586298</v>
      </c>
      <c r="D23">
        <v>184</v>
      </c>
      <c r="E23">
        <v>135</v>
      </c>
    </row>
    <row r="24" spans="2:5" x14ac:dyDescent="0.2">
      <c r="B24">
        <v>115.39</v>
      </c>
      <c r="C24">
        <v>0.57952024742797204</v>
      </c>
      <c r="D24">
        <v>181</v>
      </c>
      <c r="E24">
        <v>125</v>
      </c>
    </row>
    <row r="25" spans="2:5" x14ac:dyDescent="0.2">
      <c r="B25">
        <v>120.67</v>
      </c>
      <c r="C25">
        <v>0.44616966724683599</v>
      </c>
      <c r="D25">
        <v>167</v>
      </c>
      <c r="E25">
        <v>114</v>
      </c>
    </row>
    <row r="26" spans="2:5" x14ac:dyDescent="0.2">
      <c r="B26">
        <v>125.96</v>
      </c>
      <c r="C26">
        <v>0.32980896464957499</v>
      </c>
      <c r="D26">
        <v>153</v>
      </c>
      <c r="E26">
        <v>102</v>
      </c>
    </row>
    <row r="27" spans="2:5" x14ac:dyDescent="0.2">
      <c r="B27">
        <v>130.36000000000001</v>
      </c>
      <c r="C27">
        <v>0.241453593922066</v>
      </c>
      <c r="D27">
        <v>142</v>
      </c>
      <c r="E27">
        <v>90</v>
      </c>
    </row>
    <row r="28" spans="2:5" x14ac:dyDescent="0.2">
      <c r="B28">
        <v>135.65</v>
      </c>
      <c r="C28">
        <v>0.152338378745804</v>
      </c>
      <c r="D28">
        <v>123</v>
      </c>
      <c r="E28">
        <v>77</v>
      </c>
    </row>
    <row r="29" spans="2:5" x14ac:dyDescent="0.2">
      <c r="B29">
        <v>140.05000000000001</v>
      </c>
      <c r="C29">
        <v>9.1747612209372706E-2</v>
      </c>
      <c r="D29">
        <v>104</v>
      </c>
      <c r="E29">
        <v>65</v>
      </c>
    </row>
    <row r="30" spans="2:5" x14ac:dyDescent="0.2">
      <c r="B30">
        <v>145.33000000000001</v>
      </c>
      <c r="C30">
        <v>4.9713404097236E-2</v>
      </c>
      <c r="D30">
        <v>87</v>
      </c>
      <c r="E30">
        <v>52</v>
      </c>
    </row>
    <row r="31" spans="2:5" x14ac:dyDescent="0.2">
      <c r="B31">
        <v>147.97999999999999</v>
      </c>
      <c r="C31">
        <v>4.3775454689944796E-3</v>
      </c>
      <c r="D31">
        <v>45</v>
      </c>
      <c r="E31">
        <v>19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81FD-EA18-409A-A6B6-83521C2DC0CA}">
  <dimension ref="A1:W21"/>
  <sheetViews>
    <sheetView workbookViewId="0">
      <selection activeCell="O1" sqref="O1:P1048576"/>
    </sheetView>
  </sheetViews>
  <sheetFormatPr defaultRowHeight="14.25" x14ac:dyDescent="0.2"/>
  <sheetData>
    <row r="1" spans="1:23" x14ac:dyDescent="0.2">
      <c r="A1" t="s">
        <v>13</v>
      </c>
    </row>
    <row r="2" spans="1:23" x14ac:dyDescent="0.2">
      <c r="A2">
        <f>B2-7.05</f>
        <v>0</v>
      </c>
      <c r="B2">
        <v>7.05</v>
      </c>
      <c r="C2">
        <v>4.0878172387291096</v>
      </c>
      <c r="D2">
        <v>191</v>
      </c>
      <c r="E2">
        <v>293</v>
      </c>
      <c r="F2">
        <f>D2/52*0.312/2</f>
        <v>0.57299999999999995</v>
      </c>
      <c r="G2">
        <f>E2/52*0.312</f>
        <v>1.7580000000000002</v>
      </c>
      <c r="H2">
        <v>154.82</v>
      </c>
      <c r="I2">
        <f>A2/90</f>
        <v>0</v>
      </c>
      <c r="J2">
        <v>0.652450395120731</v>
      </c>
      <c r="K2">
        <v>57.3530685830655</v>
      </c>
      <c r="L2">
        <v>83.796747360091899</v>
      </c>
      <c r="M2">
        <f>O2*88.2</f>
        <v>4.41</v>
      </c>
      <c r="N2">
        <f>O2*88.08</f>
        <v>4.4039999999999999</v>
      </c>
      <c r="O2">
        <v>0.05</v>
      </c>
      <c r="P2">
        <v>68.330281699999986</v>
      </c>
      <c r="R2">
        <v>0.37412113499426503</v>
      </c>
      <c r="S2">
        <v>69.843062565970996</v>
      </c>
      <c r="T2">
        <v>86.810618460232604</v>
      </c>
      <c r="V2">
        <v>4.0878172387291096</v>
      </c>
      <c r="W2">
        <v>68.330281699999986</v>
      </c>
    </row>
    <row r="3" spans="1:23" x14ac:dyDescent="0.2">
      <c r="A3">
        <f t="shared" ref="A3:A21" si="0">B3-7.05</f>
        <v>7.04</v>
      </c>
      <c r="B3">
        <v>14.09</v>
      </c>
      <c r="C3">
        <v>3.5181853175411302</v>
      </c>
      <c r="D3">
        <v>191</v>
      </c>
      <c r="E3">
        <v>278</v>
      </c>
      <c r="F3">
        <f t="shared" ref="F3:F21" si="1">D3/52*0.312/2</f>
        <v>0.57299999999999995</v>
      </c>
      <c r="G3">
        <f t="shared" ref="G3:G21" si="2">E3/52*0.312</f>
        <v>1.6679999999999999</v>
      </c>
      <c r="H3">
        <v>150.22</v>
      </c>
      <c r="I3">
        <f t="shared" ref="I3:I19" si="3">A3/90</f>
        <v>7.8222222222222221E-2</v>
      </c>
      <c r="J3" s="1">
        <v>0.63676500000000003</v>
      </c>
      <c r="K3">
        <v>58.19453</v>
      </c>
      <c r="L3">
        <v>83.996316538920595</v>
      </c>
      <c r="M3">
        <f t="shared" ref="M3:M21" si="4">O3*88.2</f>
        <v>8.82</v>
      </c>
      <c r="N3">
        <f t="shared" ref="N3:N21" si="5">O3*88.08</f>
        <v>8.8079999999999998</v>
      </c>
      <c r="O3">
        <v>0.1</v>
      </c>
      <c r="P3">
        <v>69.177005500000007</v>
      </c>
      <c r="R3">
        <v>0.35146056306884998</v>
      </c>
      <c r="S3">
        <v>70.638538154454693</v>
      </c>
      <c r="T3">
        <v>86.989543153053305</v>
      </c>
      <c r="V3">
        <v>2.8372398319998799</v>
      </c>
      <c r="W3">
        <v>69.474259599999996</v>
      </c>
    </row>
    <row r="4" spans="1:23" x14ac:dyDescent="0.2">
      <c r="A4">
        <f t="shared" si="0"/>
        <v>13.21</v>
      </c>
      <c r="B4">
        <v>20.260000000000002</v>
      </c>
      <c r="C4">
        <v>3.1077826261067498</v>
      </c>
      <c r="D4">
        <v>190</v>
      </c>
      <c r="E4">
        <v>265</v>
      </c>
      <c r="F4">
        <f t="shared" si="1"/>
        <v>0.56999999999999995</v>
      </c>
      <c r="G4">
        <f t="shared" si="2"/>
        <v>1.5899999999999999</v>
      </c>
      <c r="H4">
        <v>148.54</v>
      </c>
      <c r="I4">
        <f t="shared" si="3"/>
        <v>0.14677777777777778</v>
      </c>
      <c r="J4">
        <v>0.62100781333708099</v>
      </c>
      <c r="K4">
        <v>59.035988658296702</v>
      </c>
      <c r="L4">
        <v>84.3886674046759</v>
      </c>
      <c r="M4">
        <f t="shared" si="4"/>
        <v>13.23</v>
      </c>
      <c r="N4">
        <f t="shared" si="5"/>
        <v>13.212</v>
      </c>
      <c r="O4">
        <v>0.15</v>
      </c>
      <c r="P4">
        <v>69.474259599999996</v>
      </c>
      <c r="R4">
        <v>0.33231613044784297</v>
      </c>
      <c r="S4">
        <v>71.179381733204096</v>
      </c>
      <c r="T4">
        <v>87.113937845993703</v>
      </c>
      <c r="V4">
        <v>2.1542821752135701</v>
      </c>
      <c r="W4">
        <v>70.050752399999993</v>
      </c>
    </row>
    <row r="5" spans="1:23" x14ac:dyDescent="0.2">
      <c r="A5">
        <f t="shared" si="0"/>
        <v>18.489999999999998</v>
      </c>
      <c r="B5">
        <v>25.54</v>
      </c>
      <c r="C5">
        <v>2.8372398319998799</v>
      </c>
      <c r="D5">
        <v>190</v>
      </c>
      <c r="E5">
        <v>256</v>
      </c>
      <c r="F5">
        <f t="shared" si="1"/>
        <v>0.56999999999999995</v>
      </c>
      <c r="G5">
        <f t="shared" si="2"/>
        <v>1.536</v>
      </c>
      <c r="H5">
        <v>147.44999999999999</v>
      </c>
      <c r="I5">
        <f t="shared" si="3"/>
        <v>0.20544444444444443</v>
      </c>
      <c r="J5" s="1">
        <v>0.60442249999999997</v>
      </c>
      <c r="K5">
        <v>59.700144999999999</v>
      </c>
      <c r="L5">
        <v>84.484254587145699</v>
      </c>
      <c r="M5">
        <f t="shared" si="4"/>
        <v>17.64</v>
      </c>
      <c r="N5">
        <f t="shared" si="5"/>
        <v>17.616</v>
      </c>
      <c r="O5">
        <v>0.2</v>
      </c>
      <c r="P5">
        <v>69.618382799999992</v>
      </c>
      <c r="R5">
        <v>0.31076497770636002</v>
      </c>
      <c r="S5">
        <v>71.695788383167397</v>
      </c>
      <c r="T5">
        <v>87.246078634680998</v>
      </c>
      <c r="V5">
        <v>1.5117806794167501</v>
      </c>
      <c r="W5">
        <v>70.69029909999999</v>
      </c>
    </row>
    <row r="6" spans="1:23" x14ac:dyDescent="0.2">
      <c r="A6">
        <f t="shared" si="0"/>
        <v>23.779999999999998</v>
      </c>
      <c r="B6">
        <v>30.83</v>
      </c>
      <c r="C6">
        <v>2.5910695702482398</v>
      </c>
      <c r="D6">
        <v>190</v>
      </c>
      <c r="E6">
        <v>248</v>
      </c>
      <c r="F6">
        <f t="shared" si="1"/>
        <v>0.56999999999999995</v>
      </c>
      <c r="G6">
        <f t="shared" si="2"/>
        <v>1.488</v>
      </c>
      <c r="H6">
        <v>144.88</v>
      </c>
      <c r="I6">
        <f t="shared" si="3"/>
        <v>0.26422222222222219</v>
      </c>
      <c r="J6">
        <v>0.58783659853205705</v>
      </c>
      <c r="K6">
        <v>60.364301644416699</v>
      </c>
      <c r="L6">
        <v>84.900368618721302</v>
      </c>
      <c r="M6">
        <f t="shared" si="4"/>
        <v>22.05</v>
      </c>
      <c r="N6">
        <f t="shared" si="5"/>
        <v>22.02</v>
      </c>
      <c r="O6">
        <v>0.25</v>
      </c>
      <c r="P6">
        <v>70.050752399999993</v>
      </c>
      <c r="R6">
        <v>0.28697816360364597</v>
      </c>
      <c r="S6">
        <v>72.229966218476207</v>
      </c>
      <c r="T6">
        <v>87.376189364098295</v>
      </c>
      <c r="V6">
        <v>1.1153174607810199</v>
      </c>
      <c r="W6">
        <v>71.8973309</v>
      </c>
    </row>
    <row r="7" spans="1:23" x14ac:dyDescent="0.2">
      <c r="A7">
        <f t="shared" si="0"/>
        <v>28.179999999999996</v>
      </c>
      <c r="B7">
        <v>35.229999999999997</v>
      </c>
      <c r="C7">
        <v>2.38397879216937</v>
      </c>
      <c r="D7">
        <v>189</v>
      </c>
      <c r="E7">
        <v>239</v>
      </c>
      <c r="F7">
        <f t="shared" si="1"/>
        <v>0.56699999999999995</v>
      </c>
      <c r="G7">
        <f t="shared" si="2"/>
        <v>1.4339999999999999</v>
      </c>
      <c r="H7">
        <v>142.1</v>
      </c>
      <c r="I7">
        <f t="shared" si="3"/>
        <v>0.31311111111111106</v>
      </c>
      <c r="J7">
        <v>0.57561367912821004</v>
      </c>
      <c r="K7">
        <v>60.984431571886901</v>
      </c>
      <c r="L7">
        <v>85.054239873027498</v>
      </c>
      <c r="M7">
        <f t="shared" si="4"/>
        <v>26.46</v>
      </c>
      <c r="N7">
        <f t="shared" si="5"/>
        <v>26.423999999999999</v>
      </c>
      <c r="O7">
        <v>0.3</v>
      </c>
      <c r="P7">
        <v>70.69029909999999</v>
      </c>
      <c r="R7">
        <v>0.27046319406902902</v>
      </c>
      <c r="S7">
        <v>72.543700000000001</v>
      </c>
      <c r="T7">
        <v>87.456900000000005</v>
      </c>
      <c r="V7">
        <v>0.70823338446306705</v>
      </c>
      <c r="W7">
        <v>72.744054699999992</v>
      </c>
    </row>
    <row r="8" spans="1:23" x14ac:dyDescent="0.2">
      <c r="A8">
        <f t="shared" si="0"/>
        <v>33.470000000000006</v>
      </c>
      <c r="B8">
        <v>40.520000000000003</v>
      </c>
      <c r="C8">
        <v>2.1542821752135701</v>
      </c>
      <c r="D8">
        <v>191</v>
      </c>
      <c r="E8">
        <v>230</v>
      </c>
      <c r="F8">
        <f t="shared" si="1"/>
        <v>0.57299999999999995</v>
      </c>
      <c r="G8">
        <f t="shared" si="2"/>
        <v>1.3800000000000001</v>
      </c>
      <c r="H8">
        <v>141.97999999999999</v>
      </c>
      <c r="I8">
        <f t="shared" si="3"/>
        <v>0.37188888888888894</v>
      </c>
      <c r="J8">
        <v>0.55250965050137202</v>
      </c>
      <c r="K8">
        <v>61.462374205341099</v>
      </c>
      <c r="L8">
        <v>85.411131441246795</v>
      </c>
      <c r="M8">
        <f t="shared" si="4"/>
        <v>30.869999999999997</v>
      </c>
      <c r="N8">
        <f t="shared" si="5"/>
        <v>30.827999999999996</v>
      </c>
      <c r="O8">
        <v>0.35</v>
      </c>
      <c r="P8">
        <v>70.951522400000002</v>
      </c>
      <c r="R8">
        <v>0.23927279463847101</v>
      </c>
      <c r="S8">
        <v>73.218900000000005</v>
      </c>
      <c r="T8">
        <v>87.637</v>
      </c>
      <c r="V8">
        <v>0.36762594276582999</v>
      </c>
      <c r="W8">
        <v>73.311539799999991</v>
      </c>
    </row>
    <row r="9" spans="1:23" x14ac:dyDescent="0.2">
      <c r="A9">
        <f t="shared" si="0"/>
        <v>37.880000000000003</v>
      </c>
      <c r="B9">
        <v>44.93</v>
      </c>
      <c r="C9">
        <v>1.9611076284308899</v>
      </c>
      <c r="D9">
        <v>191</v>
      </c>
      <c r="E9">
        <v>221</v>
      </c>
      <c r="F9">
        <f t="shared" si="1"/>
        <v>0.57299999999999995</v>
      </c>
      <c r="G9">
        <f t="shared" si="2"/>
        <v>1.3260000000000001</v>
      </c>
      <c r="H9">
        <v>138.24</v>
      </c>
      <c r="I9">
        <f t="shared" si="3"/>
        <v>0.42088888888888892</v>
      </c>
      <c r="J9">
        <v>0.53560450338449395</v>
      </c>
      <c r="K9">
        <v>62.427189455293401</v>
      </c>
      <c r="L9">
        <v>85.608142505373706</v>
      </c>
      <c r="M9">
        <f t="shared" si="4"/>
        <v>35.28</v>
      </c>
      <c r="N9">
        <f t="shared" si="5"/>
        <v>35.231999999999999</v>
      </c>
      <c r="O9">
        <v>0.4</v>
      </c>
      <c r="P9">
        <v>71.302822700000007</v>
      </c>
      <c r="R9">
        <v>0.21846636535515501</v>
      </c>
      <c r="S9">
        <v>73.727999999999994</v>
      </c>
      <c r="T9">
        <v>87.739800000000002</v>
      </c>
      <c r="V9">
        <v>0.12573686755330801</v>
      </c>
      <c r="W9">
        <v>73.599786199999997</v>
      </c>
    </row>
    <row r="10" spans="1:23" x14ac:dyDescent="0.2">
      <c r="A10">
        <f t="shared" si="0"/>
        <v>43.160000000000004</v>
      </c>
      <c r="B10">
        <v>50.21</v>
      </c>
      <c r="C10">
        <v>1.7429569488132699</v>
      </c>
      <c r="D10">
        <v>191</v>
      </c>
      <c r="E10">
        <v>211</v>
      </c>
      <c r="F10">
        <f t="shared" si="1"/>
        <v>0.57299999999999995</v>
      </c>
      <c r="G10">
        <f t="shared" si="2"/>
        <v>1.266</v>
      </c>
      <c r="H10">
        <v>135.76</v>
      </c>
      <c r="I10">
        <f t="shared" si="3"/>
        <v>0.47955555555555562</v>
      </c>
      <c r="J10">
        <v>0.51408266681211601</v>
      </c>
      <c r="K10">
        <v>62.764271084743797</v>
      </c>
      <c r="L10">
        <v>85.851883045091498</v>
      </c>
      <c r="M10">
        <f t="shared" si="4"/>
        <v>39.690000000000005</v>
      </c>
      <c r="N10">
        <f t="shared" si="5"/>
        <v>39.636000000000003</v>
      </c>
      <c r="O10">
        <v>0.45</v>
      </c>
      <c r="P10">
        <v>70.185867899999991</v>
      </c>
      <c r="R10">
        <v>0.18986369375251</v>
      </c>
      <c r="S10">
        <v>74.257300000000001</v>
      </c>
      <c r="T10">
        <v>87.862099999999998</v>
      </c>
    </row>
    <row r="11" spans="1:23" x14ac:dyDescent="0.2">
      <c r="A11">
        <f t="shared" si="0"/>
        <v>48.440000000000005</v>
      </c>
      <c r="B11">
        <v>55.49</v>
      </c>
      <c r="C11">
        <v>1.5117806794167501</v>
      </c>
      <c r="D11">
        <v>190</v>
      </c>
      <c r="E11">
        <v>198</v>
      </c>
      <c r="F11">
        <f t="shared" si="1"/>
        <v>0.56999999999999995</v>
      </c>
      <c r="G11">
        <f t="shared" si="2"/>
        <v>1.1879999999999999</v>
      </c>
      <c r="H11">
        <v>131.91999999999999</v>
      </c>
      <c r="I11">
        <f t="shared" si="3"/>
        <v>0.53822222222222227</v>
      </c>
      <c r="J11">
        <v>0.49433767566201098</v>
      </c>
      <c r="K11">
        <v>63.610836877312401</v>
      </c>
      <c r="L11">
        <v>86.042534856819898</v>
      </c>
      <c r="M11">
        <f t="shared" si="4"/>
        <v>44.1</v>
      </c>
      <c r="N11">
        <f t="shared" si="5"/>
        <v>44.04</v>
      </c>
      <c r="O11">
        <v>0.5</v>
      </c>
      <c r="P11">
        <v>70.69029909999999</v>
      </c>
      <c r="R11">
        <v>0.167968092747107</v>
      </c>
      <c r="S11">
        <v>74.944900000000004</v>
      </c>
      <c r="T11">
        <v>87.958399999999997</v>
      </c>
    </row>
    <row r="12" spans="1:23" x14ac:dyDescent="0.2">
      <c r="A12">
        <f t="shared" si="0"/>
        <v>53.730000000000004</v>
      </c>
      <c r="B12">
        <v>60.78</v>
      </c>
      <c r="C12">
        <v>1.28610501203103</v>
      </c>
      <c r="D12">
        <v>190</v>
      </c>
      <c r="E12">
        <v>184</v>
      </c>
      <c r="F12">
        <f t="shared" si="1"/>
        <v>0.56999999999999995</v>
      </c>
      <c r="G12">
        <f t="shared" si="2"/>
        <v>1.1039999999999999</v>
      </c>
      <c r="H12">
        <v>126.39</v>
      </c>
      <c r="I12">
        <f t="shared" si="3"/>
        <v>0.59700000000000009</v>
      </c>
      <c r="J12">
        <v>0.47022769813054499</v>
      </c>
      <c r="K12">
        <v>64.819168479547599</v>
      </c>
      <c r="L12">
        <v>86.272452311887704</v>
      </c>
      <c r="M12">
        <f t="shared" si="4"/>
        <v>48.510000000000005</v>
      </c>
      <c r="N12">
        <f t="shared" si="5"/>
        <v>48.444000000000003</v>
      </c>
      <c r="O12">
        <v>0.55000000000000004</v>
      </c>
      <c r="P12">
        <v>71.194730300000003</v>
      </c>
      <c r="R12">
        <v>0.140823584080919</v>
      </c>
      <c r="S12">
        <v>75.668099999999995</v>
      </c>
      <c r="T12">
        <v>88.077200000000005</v>
      </c>
    </row>
    <row r="13" spans="1:23" x14ac:dyDescent="0.2">
      <c r="A13">
        <f t="shared" si="0"/>
        <v>58.13000000000001</v>
      </c>
      <c r="B13">
        <v>65.180000000000007</v>
      </c>
      <c r="C13">
        <v>1.1153174607810199</v>
      </c>
      <c r="D13">
        <v>190</v>
      </c>
      <c r="E13">
        <v>172</v>
      </c>
      <c r="F13">
        <f t="shared" si="1"/>
        <v>0.56999999999999995</v>
      </c>
      <c r="G13">
        <f t="shared" si="2"/>
        <v>1.032</v>
      </c>
      <c r="H13">
        <v>124.3</v>
      </c>
      <c r="I13">
        <f t="shared" si="3"/>
        <v>0.64588888888888896</v>
      </c>
      <c r="J13">
        <v>0.44810816626333499</v>
      </c>
      <c r="K13">
        <v>65.8055267746672</v>
      </c>
      <c r="L13">
        <v>86.461817042510503</v>
      </c>
      <c r="M13">
        <f t="shared" si="4"/>
        <v>52.92</v>
      </c>
      <c r="N13">
        <f t="shared" si="5"/>
        <v>52.847999999999999</v>
      </c>
      <c r="O13">
        <v>0.6</v>
      </c>
      <c r="P13">
        <v>71.491984399999993</v>
      </c>
      <c r="R13">
        <v>0.11804380796785199</v>
      </c>
      <c r="S13">
        <v>76.3917</v>
      </c>
      <c r="T13">
        <v>88.173100000000005</v>
      </c>
    </row>
    <row r="14" spans="1:23" x14ac:dyDescent="0.2">
      <c r="A14">
        <f t="shared" si="0"/>
        <v>63.42</v>
      </c>
      <c r="B14">
        <v>70.47</v>
      </c>
      <c r="C14">
        <v>0.90811912713605103</v>
      </c>
      <c r="D14">
        <v>191</v>
      </c>
      <c r="E14">
        <v>156</v>
      </c>
      <c r="F14">
        <f t="shared" si="1"/>
        <v>0.57299999999999995</v>
      </c>
      <c r="G14">
        <f t="shared" si="2"/>
        <v>0.93599999999999994</v>
      </c>
      <c r="H14">
        <v>118.41</v>
      </c>
      <c r="I14">
        <f t="shared" si="3"/>
        <v>0.70466666666666666</v>
      </c>
      <c r="J14">
        <v>0.41564701144178101</v>
      </c>
      <c r="K14">
        <v>67.1949725832703</v>
      </c>
      <c r="L14">
        <v>86.722448595325005</v>
      </c>
      <c r="M14">
        <f t="shared" si="4"/>
        <v>57.330000000000005</v>
      </c>
      <c r="N14">
        <f t="shared" si="5"/>
        <v>57.252000000000002</v>
      </c>
      <c r="O14">
        <v>0.65</v>
      </c>
      <c r="P14">
        <v>71.636107599999988</v>
      </c>
      <c r="R14">
        <v>0.190864617051408</v>
      </c>
      <c r="S14">
        <v>82.227699999999999</v>
      </c>
      <c r="T14">
        <v>88.228499999999997</v>
      </c>
    </row>
    <row r="15" spans="1:23" x14ac:dyDescent="0.2">
      <c r="A15">
        <f t="shared" si="0"/>
        <v>68.7</v>
      </c>
      <c r="B15">
        <v>75.75</v>
      </c>
      <c r="C15">
        <v>0.70823338446306705</v>
      </c>
      <c r="D15">
        <v>190</v>
      </c>
      <c r="E15">
        <v>137</v>
      </c>
      <c r="F15">
        <f t="shared" si="1"/>
        <v>0.56999999999999995</v>
      </c>
      <c r="G15">
        <f t="shared" si="2"/>
        <v>0.82199999999999995</v>
      </c>
      <c r="H15">
        <v>114.29</v>
      </c>
      <c r="I15">
        <f t="shared" si="3"/>
        <v>0.76333333333333342</v>
      </c>
      <c r="J15">
        <v>0.38476637974623601</v>
      </c>
      <c r="K15">
        <v>68.326339622034695</v>
      </c>
      <c r="L15">
        <v>86.912871052581096</v>
      </c>
      <c r="M15">
        <f t="shared" si="4"/>
        <v>61.739999999999995</v>
      </c>
      <c r="N15">
        <f t="shared" si="5"/>
        <v>61.655999999999992</v>
      </c>
      <c r="O15">
        <v>0.7</v>
      </c>
      <c r="P15">
        <v>71.8973309</v>
      </c>
      <c r="R15">
        <v>0.182780272370514</v>
      </c>
      <c r="S15">
        <v>82.977500000000006</v>
      </c>
      <c r="T15">
        <v>88.320700000000002</v>
      </c>
    </row>
    <row r="16" spans="1:23" x14ac:dyDescent="0.2">
      <c r="A16">
        <f t="shared" si="0"/>
        <v>73.100000000000009</v>
      </c>
      <c r="B16">
        <v>80.150000000000006</v>
      </c>
      <c r="C16">
        <v>0.54204222202629804</v>
      </c>
      <c r="D16">
        <v>170</v>
      </c>
      <c r="E16">
        <v>126</v>
      </c>
      <c r="F16">
        <f t="shared" si="1"/>
        <v>0.51</v>
      </c>
      <c r="G16">
        <f t="shared" si="2"/>
        <v>0.75599999999999989</v>
      </c>
      <c r="H16">
        <v>115.05</v>
      </c>
      <c r="I16">
        <f t="shared" si="3"/>
        <v>0.81222222222222229</v>
      </c>
      <c r="J16">
        <v>0.424940234591281</v>
      </c>
      <c r="K16">
        <v>67.703203004421894</v>
      </c>
      <c r="L16">
        <v>86.328949099040699</v>
      </c>
      <c r="M16">
        <f t="shared" si="4"/>
        <v>66.150000000000006</v>
      </c>
      <c r="N16">
        <f t="shared" si="5"/>
        <v>66.06</v>
      </c>
      <c r="O16">
        <v>0.75</v>
      </c>
      <c r="P16">
        <v>71.780230799999998</v>
      </c>
      <c r="R16">
        <v>0.11078961867008701</v>
      </c>
      <c r="S16">
        <v>77.909199999999998</v>
      </c>
      <c r="T16">
        <v>88.097499999999997</v>
      </c>
    </row>
    <row r="17" spans="1:20" x14ac:dyDescent="0.2">
      <c r="A17">
        <f t="shared" si="0"/>
        <v>78.39</v>
      </c>
      <c r="B17">
        <v>85.44</v>
      </c>
      <c r="C17">
        <v>0.36762594276582999</v>
      </c>
      <c r="D17">
        <v>150</v>
      </c>
      <c r="E17">
        <v>110</v>
      </c>
      <c r="F17">
        <f t="shared" si="1"/>
        <v>0.45</v>
      </c>
      <c r="G17">
        <f t="shared" si="2"/>
        <v>0.66</v>
      </c>
      <c r="H17">
        <v>115.04</v>
      </c>
      <c r="I17">
        <f t="shared" si="3"/>
        <v>0.871</v>
      </c>
      <c r="J17">
        <v>0.46720780880367002</v>
      </c>
      <c r="K17">
        <v>67.674581256432504</v>
      </c>
      <c r="L17">
        <v>85.568462875208994</v>
      </c>
      <c r="M17">
        <f t="shared" si="4"/>
        <v>70.56</v>
      </c>
      <c r="N17">
        <f t="shared" si="5"/>
        <v>70.463999999999999</v>
      </c>
      <c r="O17">
        <v>0.8</v>
      </c>
      <c r="P17">
        <v>72.744054699999992</v>
      </c>
      <c r="R17">
        <v>0.17045853754832499</v>
      </c>
      <c r="S17">
        <v>77.717399999999998</v>
      </c>
      <c r="T17">
        <v>87.706599999999995</v>
      </c>
    </row>
    <row r="18" spans="1:20" x14ac:dyDescent="0.2">
      <c r="A18">
        <f t="shared" si="0"/>
        <v>83.67</v>
      </c>
      <c r="B18">
        <v>90.72</v>
      </c>
      <c r="C18">
        <v>0.22793620037961199</v>
      </c>
      <c r="D18">
        <v>134</v>
      </c>
      <c r="E18">
        <v>92</v>
      </c>
      <c r="F18">
        <f t="shared" si="1"/>
        <v>0.40200000000000002</v>
      </c>
      <c r="G18">
        <f t="shared" si="2"/>
        <v>0.55199999999999994</v>
      </c>
      <c r="H18">
        <v>114.31</v>
      </c>
      <c r="I18">
        <f t="shared" si="3"/>
        <v>0.92966666666666664</v>
      </c>
      <c r="J18">
        <v>0.49996217584775399</v>
      </c>
      <c r="K18">
        <v>67.822713308161795</v>
      </c>
      <c r="L18">
        <v>84.816912008478496</v>
      </c>
      <c r="M18">
        <f t="shared" si="4"/>
        <v>74.97</v>
      </c>
      <c r="N18">
        <f t="shared" si="5"/>
        <v>74.867999999999995</v>
      </c>
      <c r="O18">
        <v>0.85</v>
      </c>
      <c r="P18">
        <v>73.077339600000002</v>
      </c>
      <c r="R18">
        <v>0.223182518212515</v>
      </c>
      <c r="S18">
        <v>77.865399999999994</v>
      </c>
      <c r="T18">
        <v>87.315799999999996</v>
      </c>
    </row>
    <row r="19" spans="1:20" x14ac:dyDescent="0.2">
      <c r="A19">
        <f t="shared" si="0"/>
        <v>88.08</v>
      </c>
      <c r="B19">
        <v>95.13</v>
      </c>
      <c r="C19">
        <v>0.12573686755330801</v>
      </c>
      <c r="D19">
        <v>107</v>
      </c>
      <c r="E19">
        <v>77</v>
      </c>
      <c r="F19">
        <f t="shared" si="1"/>
        <v>0.32099999999999995</v>
      </c>
      <c r="G19">
        <f t="shared" si="2"/>
        <v>0.46200000000000002</v>
      </c>
      <c r="H19">
        <v>113.15</v>
      </c>
      <c r="I19">
        <f t="shared" si="3"/>
        <v>0.97866666666666668</v>
      </c>
      <c r="J19">
        <v>0.59966503942328597</v>
      </c>
      <c r="K19">
        <v>65.926348554070501</v>
      </c>
      <c r="L19">
        <v>82.260694002698401</v>
      </c>
      <c r="M19">
        <f t="shared" si="4"/>
        <v>79.38000000000001</v>
      </c>
      <c r="N19">
        <f t="shared" si="5"/>
        <v>79.272000000000006</v>
      </c>
      <c r="O19">
        <v>0.9</v>
      </c>
      <c r="P19">
        <v>73.311539799999991</v>
      </c>
      <c r="R19">
        <v>0.358186483966216</v>
      </c>
      <c r="S19">
        <v>76.677800000000005</v>
      </c>
      <c r="T19">
        <v>85.994200000000006</v>
      </c>
    </row>
    <row r="20" spans="1:20" x14ac:dyDescent="0.2">
      <c r="A20">
        <f t="shared" si="0"/>
        <v>93.36</v>
      </c>
      <c r="B20">
        <v>100.41</v>
      </c>
      <c r="C20">
        <v>3.7563696633337203E-2</v>
      </c>
      <c r="D20">
        <v>72</v>
      </c>
      <c r="E20">
        <v>51</v>
      </c>
      <c r="F20">
        <f t="shared" si="1"/>
        <v>0.216</v>
      </c>
      <c r="G20">
        <f t="shared" si="2"/>
        <v>0.30599999999999999</v>
      </c>
      <c r="H20">
        <v>114.31</v>
      </c>
      <c r="J20">
        <v>0.726163145850928</v>
      </c>
      <c r="K20">
        <v>52.059954083177601</v>
      </c>
      <c r="L20">
        <v>74.252293032081596</v>
      </c>
      <c r="M20">
        <f t="shared" si="4"/>
        <v>83.789999999999992</v>
      </c>
      <c r="N20">
        <f t="shared" si="5"/>
        <v>83.675999999999988</v>
      </c>
      <c r="O20">
        <v>0.95</v>
      </c>
      <c r="P20">
        <v>73.392609100000001</v>
      </c>
      <c r="R20">
        <v>0.59110346696557303</v>
      </c>
      <c r="S20">
        <v>73.539546193356102</v>
      </c>
      <c r="T20">
        <v>81.648257764063601</v>
      </c>
    </row>
    <row r="21" spans="1:20" x14ac:dyDescent="0.2">
      <c r="A21">
        <f t="shared" si="0"/>
        <v>97.77</v>
      </c>
      <c r="B21">
        <v>104.82</v>
      </c>
      <c r="C21">
        <v>4.3775454689944796E-3</v>
      </c>
      <c r="D21">
        <v>45</v>
      </c>
      <c r="E21">
        <v>19</v>
      </c>
      <c r="F21">
        <f t="shared" si="1"/>
        <v>0.13500000000000001</v>
      </c>
      <c r="G21">
        <f t="shared" si="2"/>
        <v>0.11399999999999999</v>
      </c>
      <c r="H21">
        <v>104.25</v>
      </c>
      <c r="J21">
        <v>0.788261329151562</v>
      </c>
      <c r="K21">
        <v>28.287078773320601</v>
      </c>
      <c r="L21">
        <v>52.507127953801998</v>
      </c>
      <c r="M21">
        <f t="shared" si="4"/>
        <v>88.2</v>
      </c>
      <c r="N21">
        <f t="shared" si="5"/>
        <v>88.08</v>
      </c>
      <c r="O21">
        <v>1</v>
      </c>
      <c r="P21">
        <v>73.599786199999997</v>
      </c>
      <c r="R21">
        <v>0.82716638926528097</v>
      </c>
      <c r="S21">
        <v>65.362262880104396</v>
      </c>
      <c r="T21">
        <v>69.679142473488596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1F69-9B4F-4011-8338-6CE1AC621688}">
  <dimension ref="A1:BU49"/>
  <sheetViews>
    <sheetView workbookViewId="0">
      <selection activeCell="BT1" sqref="BT1:BU1048576"/>
    </sheetView>
  </sheetViews>
  <sheetFormatPr defaultRowHeight="14.25" x14ac:dyDescent="0.2"/>
  <cols>
    <col min="8" max="8" width="12.125" customWidth="1"/>
  </cols>
  <sheetData>
    <row r="1" spans="1:73" x14ac:dyDescent="0.2">
      <c r="A1" t="s">
        <v>14</v>
      </c>
      <c r="C1" t="s">
        <v>15</v>
      </c>
      <c r="D1" t="s">
        <v>16</v>
      </c>
      <c r="F1" t="s">
        <v>17</v>
      </c>
      <c r="H1" t="s">
        <v>18</v>
      </c>
      <c r="I1" t="s">
        <v>19</v>
      </c>
      <c r="M1" t="s">
        <v>20</v>
      </c>
      <c r="N1" t="s">
        <v>21</v>
      </c>
      <c r="U1" t="s">
        <v>22</v>
      </c>
      <c r="AL1" t="s">
        <v>23</v>
      </c>
      <c r="AO1" t="s">
        <v>19</v>
      </c>
      <c r="BM1" t="s">
        <v>24</v>
      </c>
    </row>
    <row r="2" spans="1:73" x14ac:dyDescent="0.2">
      <c r="A2">
        <v>0</v>
      </c>
      <c r="B2">
        <f>A2/68</f>
        <v>0</v>
      </c>
      <c r="C2">
        <v>3.9429955350972499</v>
      </c>
      <c r="D2">
        <v>191</v>
      </c>
      <c r="E2">
        <v>0</v>
      </c>
      <c r="F2">
        <v>0.57299999999999995</v>
      </c>
      <c r="G2">
        <v>0</v>
      </c>
      <c r="H2">
        <v>153.28</v>
      </c>
      <c r="I2">
        <f>H2/180*3.1415926535</f>
        <v>2.6752406773804442</v>
      </c>
      <c r="J2">
        <f>COS(I2)</f>
        <v>-0.89321449195099289</v>
      </c>
      <c r="K2">
        <f>SIN(I2)</f>
        <v>0.4496308167471727</v>
      </c>
      <c r="L2">
        <f t="shared" ref="L2:L41" si="0">3.1415926*F2^3/3*(1-J2)^2*(2+J2)/K2^3</f>
        <v>8.5978006881569353</v>
      </c>
      <c r="M2">
        <v>289</v>
      </c>
      <c r="N2">
        <f>M2/52*0.312</f>
        <v>1.734</v>
      </c>
      <c r="P2">
        <v>5.0199999999999996</v>
      </c>
      <c r="Q2">
        <v>3.9429955350972499</v>
      </c>
      <c r="R2">
        <v>191</v>
      </c>
      <c r="S2">
        <v>289</v>
      </c>
      <c r="T2">
        <f t="shared" ref="T2:T40" si="1">R2/52*0.312/2</f>
        <v>0.57299999999999995</v>
      </c>
      <c r="U2">
        <v>1.734</v>
      </c>
      <c r="V2">
        <f>1/6*3.1415926*U2*(3*T2*T2+U2*U2)</f>
        <v>3.6241843480016196</v>
      </c>
      <c r="W2">
        <f>A2/66.06</f>
        <v>0</v>
      </c>
      <c r="Y2">
        <v>0</v>
      </c>
      <c r="Z2">
        <v>8.5978006881569353</v>
      </c>
      <c r="AA2">
        <v>3.9429955350972499</v>
      </c>
      <c r="AB2">
        <f>Z2*0.6</f>
        <v>5.158680412894161</v>
      </c>
      <c r="AC2">
        <v>3.6241843480016196</v>
      </c>
      <c r="AG2" t="s">
        <v>25</v>
      </c>
      <c r="AH2" t="s">
        <v>26</v>
      </c>
      <c r="AI2" t="s">
        <v>27</v>
      </c>
      <c r="AL2">
        <v>153.28</v>
      </c>
      <c r="AM2">
        <f>ATAN(U2/T2)</f>
        <v>1.2516431691545549</v>
      </c>
      <c r="AN2">
        <f>AM2/3.14*180*2</f>
        <v>143.50049073109545</v>
      </c>
      <c r="AO2">
        <f>AN2/180*3.1415926535</f>
        <v>2.5045560414136352</v>
      </c>
      <c r="AP2">
        <f>COS(AO2)</f>
        <v>-0.80386195512699166</v>
      </c>
      <c r="AQ2">
        <f>SIN(AO2)</f>
        <v>0.59481590185486011</v>
      </c>
      <c r="AR2">
        <f>3.1415926*F2^3/3*(1-AP2)^2*(2+AP2)/AQ2^3</f>
        <v>3.6436165589061971</v>
      </c>
      <c r="AS2">
        <v>3.6241843480016196</v>
      </c>
      <c r="AU2">
        <v>22.755092465981601</v>
      </c>
      <c r="AV2">
        <v>19.386922395984801</v>
      </c>
      <c r="AW2">
        <v>1.1892748793001401E-2</v>
      </c>
      <c r="AY2">
        <v>0</v>
      </c>
      <c r="AZ2">
        <v>0.766052819714379</v>
      </c>
      <c r="BA2">
        <v>0.766052819714379</v>
      </c>
      <c r="BB2">
        <v>89.3156791069636</v>
      </c>
      <c r="BC2">
        <v>59.304730597482802</v>
      </c>
      <c r="BD2">
        <v>59.304730597482802</v>
      </c>
      <c r="BE2">
        <v>59.304730597482802</v>
      </c>
      <c r="BG2">
        <v>0</v>
      </c>
      <c r="BH2">
        <f>BG2/63.07</f>
        <v>0</v>
      </c>
      <c r="BI2">
        <v>0.766052819714379</v>
      </c>
      <c r="BJ2">
        <v>89.3156791069636</v>
      </c>
      <c r="BK2">
        <v>59.304730597482802</v>
      </c>
      <c r="BN2">
        <v>0</v>
      </c>
      <c r="BO2">
        <v>0.514983663696436</v>
      </c>
      <c r="BP2">
        <v>74.625493395704396</v>
      </c>
      <c r="BQ2">
        <v>94.948344996241502</v>
      </c>
      <c r="BS2">
        <f>BT2*63.07</f>
        <v>0</v>
      </c>
      <c r="BT2">
        <v>0</v>
      </c>
      <c r="BU2">
        <v>73.698870900000003</v>
      </c>
    </row>
    <row r="3" spans="1:73" x14ac:dyDescent="0.2">
      <c r="A3">
        <v>1.0600000000000005</v>
      </c>
      <c r="B3">
        <f t="shared" ref="B3:B40" si="2">A3/68</f>
        <v>1.5588235294117654E-2</v>
      </c>
      <c r="C3">
        <v>3.8660939839281201</v>
      </c>
      <c r="D3">
        <v>191</v>
      </c>
      <c r="E3">
        <v>1.0600000000000005</v>
      </c>
      <c r="F3">
        <v>0.57299999999999995</v>
      </c>
      <c r="G3">
        <v>1.0600000000000005</v>
      </c>
      <c r="H3">
        <v>152.78</v>
      </c>
      <c r="I3">
        <f t="shared" ref="I3:I41" si="3">H3/180*3.1415926535</f>
        <v>2.6665140311207223</v>
      </c>
      <c r="J3">
        <f t="shared" ref="J3:J41" si="4">COS(I3)</f>
        <v>-0.88925676179670876</v>
      </c>
      <c r="K3">
        <f t="shared" ref="K3:K41" si="5">SIN(I3)</f>
        <v>0.45740836415486719</v>
      </c>
      <c r="L3">
        <f t="shared" si="0"/>
        <v>8.1616096481071096</v>
      </c>
      <c r="M3">
        <v>292</v>
      </c>
      <c r="N3">
        <f t="shared" ref="N3:N41" si="6">M3/52*0.312</f>
        <v>1.7519999999999998</v>
      </c>
      <c r="P3">
        <v>6.08</v>
      </c>
      <c r="Q3">
        <v>3.8660939839281201</v>
      </c>
      <c r="R3">
        <v>191</v>
      </c>
      <c r="S3">
        <v>292</v>
      </c>
      <c r="T3">
        <f t="shared" si="1"/>
        <v>0.57299999999999995</v>
      </c>
      <c r="U3">
        <v>1.7519999999999998</v>
      </c>
      <c r="V3">
        <f t="shared" ref="V3:V40" si="7">1/6*3.1415926*U3*(3*T3*T3+U3*U3)</f>
        <v>3.7193672053310451</v>
      </c>
      <c r="W3">
        <f t="shared" ref="W3:W38" si="8">A3/66.06</f>
        <v>1.6046018770814418E-2</v>
      </c>
      <c r="Y3">
        <v>1.0600000000000005</v>
      </c>
      <c r="Z3">
        <v>8.1616096481071096</v>
      </c>
      <c r="AA3">
        <v>3.8660939839281201</v>
      </c>
      <c r="AB3">
        <f t="shared" ref="AB3:AB41" si="9">Z3*0.6</f>
        <v>4.8969657888642653</v>
      </c>
      <c r="AC3">
        <v>3.7193672053310451</v>
      </c>
      <c r="AG3">
        <v>0</v>
      </c>
      <c r="AH3">
        <v>8.5978006881569353</v>
      </c>
      <c r="AI3">
        <v>3.9429955350972499</v>
      </c>
      <c r="AL3">
        <v>152.78</v>
      </c>
      <c r="AM3">
        <f t="shared" ref="AM3:AM40" si="10">ATAN(U3/T3)</f>
        <v>1.2547070603459733</v>
      </c>
      <c r="AN3">
        <f t="shared" ref="AN3:AN40" si="11">AM3/3.14*180*2</f>
        <v>143.85176488043007</v>
      </c>
      <c r="AO3">
        <f t="shared" ref="AO3:AO41" si="12">AN3/180*3.1415926535</f>
        <v>2.5106869318964913</v>
      </c>
      <c r="AP3">
        <f t="shared" ref="AP3:AP41" si="13">COS(AO3)</f>
        <v>-0.80749357577204173</v>
      </c>
      <c r="AQ3">
        <f t="shared" ref="AQ3:AQ41" si="14">SIN(AO3)</f>
        <v>0.58987636423820367</v>
      </c>
      <c r="AR3">
        <f t="shared" ref="AR3:AR40" si="15">3.1415926*F3^3/3*(1-AP3)^2*(2+AP3)/AQ3^3</f>
        <v>3.7395878861899385</v>
      </c>
      <c r="AS3">
        <v>3.7193672053310451</v>
      </c>
      <c r="AU3">
        <v>22.756449515384102</v>
      </c>
      <c r="AV3">
        <v>19.417671478210899</v>
      </c>
      <c r="AW3">
        <v>1.4503083004978001E-2</v>
      </c>
      <c r="AY3">
        <v>1.0600000000000005</v>
      </c>
      <c r="AZ3">
        <v>0.76461360856387495</v>
      </c>
      <c r="BA3">
        <v>0.76461360856387495</v>
      </c>
      <c r="BB3">
        <v>89.423909066297</v>
      </c>
      <c r="BC3">
        <v>58.301146691328299</v>
      </c>
      <c r="BD3">
        <v>58.301146691328299</v>
      </c>
      <c r="BE3">
        <v>58.301146691328299</v>
      </c>
      <c r="BG3">
        <v>1.0600000000000005</v>
      </c>
      <c r="BH3">
        <f t="shared" ref="BH3:BH35" si="16">BG3/63.07</f>
        <v>1.6806722689075636E-2</v>
      </c>
      <c r="BI3">
        <v>0.76461360856387495</v>
      </c>
      <c r="BJ3">
        <v>89.423909066297</v>
      </c>
      <c r="BK3">
        <v>58.301146691328299</v>
      </c>
      <c r="BN3">
        <v>1.0600000000000005</v>
      </c>
      <c r="BO3">
        <v>0.50869479310263399</v>
      </c>
      <c r="BP3">
        <v>74.794144989539006</v>
      </c>
      <c r="BQ3">
        <v>94.991739796405099</v>
      </c>
      <c r="BS3">
        <f t="shared" ref="BS3:BS37" si="17">BT3*63.07</f>
        <v>1.802</v>
      </c>
      <c r="BT3">
        <v>2.8571428571428571E-2</v>
      </c>
      <c r="BU3">
        <v>73.969101899999998</v>
      </c>
    </row>
    <row r="4" spans="1:73" x14ac:dyDescent="0.2">
      <c r="A4">
        <v>2.0300000000000002</v>
      </c>
      <c r="B4">
        <f t="shared" si="2"/>
        <v>2.9852941176470593E-2</v>
      </c>
      <c r="C4">
        <v>3.80279329213508</v>
      </c>
      <c r="D4">
        <v>190</v>
      </c>
      <c r="E4">
        <v>2.0300000000000002</v>
      </c>
      <c r="F4">
        <v>0.56999999999999995</v>
      </c>
      <c r="G4">
        <v>2.0300000000000002</v>
      </c>
      <c r="H4">
        <v>151.63999999999999</v>
      </c>
      <c r="I4">
        <f t="shared" si="3"/>
        <v>2.6466172776485553</v>
      </c>
      <c r="J4">
        <f t="shared" si="4"/>
        <v>-0.87998040677671574</v>
      </c>
      <c r="K4">
        <f t="shared" si="5"/>
        <v>0.47500998272571687</v>
      </c>
      <c r="L4">
        <f t="shared" si="0"/>
        <v>7.1627077810974589</v>
      </c>
      <c r="M4">
        <v>291</v>
      </c>
      <c r="N4">
        <f t="shared" si="6"/>
        <v>1.746</v>
      </c>
      <c r="P4">
        <v>7.05</v>
      </c>
      <c r="Q4">
        <v>3.80279329213508</v>
      </c>
      <c r="R4">
        <v>190</v>
      </c>
      <c r="S4">
        <v>291</v>
      </c>
      <c r="T4">
        <f t="shared" si="1"/>
        <v>0.56999999999999995</v>
      </c>
      <c r="U4">
        <v>1.746</v>
      </c>
      <c r="V4">
        <f t="shared" si="7"/>
        <v>3.6780379336162645</v>
      </c>
      <c r="W4">
        <f t="shared" si="8"/>
        <v>3.0729639721465338E-2</v>
      </c>
      <c r="Y4">
        <v>2.0300000000000002</v>
      </c>
      <c r="Z4">
        <v>7.1627077810974589</v>
      </c>
      <c r="AA4">
        <v>3.80279329213508</v>
      </c>
      <c r="AB4">
        <f t="shared" si="9"/>
        <v>4.2976246686584751</v>
      </c>
      <c r="AC4">
        <v>3.6780379336162645</v>
      </c>
      <c r="AG4">
        <v>1.0600000000000005</v>
      </c>
      <c r="AH4">
        <v>8.1616096481071096</v>
      </c>
      <c r="AI4">
        <v>3.8660939839281201</v>
      </c>
      <c r="AL4">
        <v>151.63999999999999</v>
      </c>
      <c r="AM4">
        <f t="shared" si="10"/>
        <v>1.2552440401283758</v>
      </c>
      <c r="AN4">
        <f t="shared" si="11"/>
        <v>143.91332944146981</v>
      </c>
      <c r="AO4">
        <f t="shared" si="12"/>
        <v>2.5117614361891492</v>
      </c>
      <c r="AP4">
        <f t="shared" si="13"/>
        <v>-0.80812693418595372</v>
      </c>
      <c r="AQ4">
        <f t="shared" si="14"/>
        <v>0.58900836856806305</v>
      </c>
      <c r="AR4">
        <f t="shared" si="15"/>
        <v>3.698082696347639</v>
      </c>
      <c r="AS4">
        <v>3.6780379336162645</v>
      </c>
      <c r="AU4">
        <v>22.757521116081499</v>
      </c>
      <c r="AV4">
        <v>19.4808840698681</v>
      </c>
      <c r="AW4">
        <v>1.89781135138451E-2</v>
      </c>
      <c r="AY4">
        <v>2.0300000000000002</v>
      </c>
      <c r="AZ4">
        <v>0.76377465884282303</v>
      </c>
      <c r="BA4">
        <v>0.76377465884282303</v>
      </c>
      <c r="BB4">
        <v>89.399131647393006</v>
      </c>
      <c r="BC4">
        <v>58.353502755060099</v>
      </c>
      <c r="BD4">
        <v>58.353502755060099</v>
      </c>
      <c r="BE4">
        <v>58.353502755060099</v>
      </c>
      <c r="BG4">
        <v>2.0300000000000002</v>
      </c>
      <c r="BH4">
        <f t="shared" si="16"/>
        <v>3.2186459489456164E-2</v>
      </c>
      <c r="BI4">
        <v>0.76377465884282303</v>
      </c>
      <c r="BJ4">
        <v>89.399131647393006</v>
      </c>
      <c r="BK4">
        <v>58.353502755060099</v>
      </c>
      <c r="BN4">
        <v>2.0300000000000002</v>
      </c>
      <c r="BO4">
        <v>0.50713547304975704</v>
      </c>
      <c r="BP4">
        <v>74.832468713088403</v>
      </c>
      <c r="BQ4">
        <v>94.980006561335301</v>
      </c>
      <c r="BS4">
        <f t="shared" si="17"/>
        <v>3.6040000000000001</v>
      </c>
      <c r="BT4">
        <v>5.7142857142857141E-2</v>
      </c>
      <c r="BU4">
        <v>74.32040219999999</v>
      </c>
    </row>
    <row r="5" spans="1:73" x14ac:dyDescent="0.2">
      <c r="A5">
        <v>3</v>
      </c>
      <c r="B5">
        <f t="shared" si="2"/>
        <v>4.4117647058823532E-2</v>
      </c>
      <c r="C5">
        <v>3.6614050539638798</v>
      </c>
      <c r="D5">
        <v>190</v>
      </c>
      <c r="E5">
        <v>3</v>
      </c>
      <c r="F5">
        <v>0.56999999999999995</v>
      </c>
      <c r="G5">
        <v>3</v>
      </c>
      <c r="H5">
        <v>149.86000000000001</v>
      </c>
      <c r="I5">
        <f t="shared" si="3"/>
        <v>2.6155504169639445</v>
      </c>
      <c r="J5">
        <f t="shared" si="4"/>
        <v>-0.86480108918456056</v>
      </c>
      <c r="K5">
        <f t="shared" si="5"/>
        <v>0.50211460459261459</v>
      </c>
      <c r="L5">
        <f t="shared" si="0"/>
        <v>6.0475798470189952</v>
      </c>
      <c r="M5">
        <v>286</v>
      </c>
      <c r="N5">
        <f t="shared" si="6"/>
        <v>1.716</v>
      </c>
      <c r="P5">
        <v>8.02</v>
      </c>
      <c r="Q5">
        <v>3.6614050539638798</v>
      </c>
      <c r="R5">
        <v>190</v>
      </c>
      <c r="S5">
        <v>286</v>
      </c>
      <c r="T5">
        <f t="shared" si="1"/>
        <v>0.56999999999999995</v>
      </c>
      <c r="U5">
        <v>1.716</v>
      </c>
      <c r="V5">
        <f t="shared" si="7"/>
        <v>3.5215236646205605</v>
      </c>
      <c r="W5">
        <f t="shared" si="8"/>
        <v>4.5413260672116255E-2</v>
      </c>
      <c r="Y5">
        <v>3</v>
      </c>
      <c r="Z5">
        <v>6.0475798470189952</v>
      </c>
      <c r="AA5">
        <v>3.6614050539638798</v>
      </c>
      <c r="AB5">
        <f t="shared" si="9"/>
        <v>3.6285479082113969</v>
      </c>
      <c r="AC5">
        <v>3.5215236646205605</v>
      </c>
      <c r="AG5">
        <v>2.0300000000000002</v>
      </c>
      <c r="AH5">
        <v>7.1627077810974589</v>
      </c>
      <c r="AI5">
        <v>3.80279329213508</v>
      </c>
      <c r="AL5">
        <v>149.86000000000001</v>
      </c>
      <c r="AM5">
        <f t="shared" si="10"/>
        <v>1.250095089956468</v>
      </c>
      <c r="AN5">
        <f t="shared" si="11"/>
        <v>143.32300394405365</v>
      </c>
      <c r="AO5">
        <f t="shared" si="12"/>
        <v>2.5014583126010583</v>
      </c>
      <c r="AP5">
        <f t="shared" si="13"/>
        <v>-0.80201552282056121</v>
      </c>
      <c r="AQ5">
        <f t="shared" si="14"/>
        <v>0.59730319031029944</v>
      </c>
      <c r="AR5">
        <f t="shared" si="15"/>
        <v>3.5402743666395917</v>
      </c>
      <c r="AS5">
        <v>3.5215236646205605</v>
      </c>
      <c r="AU5">
        <v>22.7591619950779</v>
      </c>
      <c r="AV5">
        <v>19.5156511366148</v>
      </c>
      <c r="AW5">
        <v>2.0994313570360901E-2</v>
      </c>
      <c r="AY5">
        <v>3</v>
      </c>
      <c r="AZ5">
        <v>0.76203771236637297</v>
      </c>
      <c r="BA5">
        <v>0.76203771236637297</v>
      </c>
      <c r="BB5">
        <v>89.487978134093893</v>
      </c>
      <c r="BC5">
        <v>58.8288247970127</v>
      </c>
      <c r="BD5">
        <v>58.8288247970127</v>
      </c>
      <c r="BE5">
        <v>58.8288247970127</v>
      </c>
      <c r="BG5">
        <v>3</v>
      </c>
      <c r="BH5">
        <f t="shared" si="16"/>
        <v>4.7566196289836687E-2</v>
      </c>
      <c r="BI5">
        <v>0.76203771236637297</v>
      </c>
      <c r="BJ5">
        <v>89.487978134093893</v>
      </c>
      <c r="BK5">
        <v>58.8288247970127</v>
      </c>
      <c r="BN5">
        <v>3</v>
      </c>
      <c r="BO5">
        <v>0.50613432688272098</v>
      </c>
      <c r="BP5">
        <v>75.125350815815295</v>
      </c>
      <c r="BQ5">
        <v>95.022079414751801</v>
      </c>
      <c r="BS5">
        <f t="shared" si="17"/>
        <v>5.4059999999999997</v>
      </c>
      <c r="BT5">
        <v>8.5714285714285715E-2</v>
      </c>
      <c r="BU5">
        <v>74.572617800000003</v>
      </c>
    </row>
    <row r="6" spans="1:73" x14ac:dyDescent="0.2">
      <c r="A6">
        <v>4.0500000000000007</v>
      </c>
      <c r="B6">
        <f t="shared" si="2"/>
        <v>5.9558823529411775E-2</v>
      </c>
      <c r="C6">
        <v>3.5978520985639402</v>
      </c>
      <c r="D6">
        <v>189</v>
      </c>
      <c r="E6">
        <v>4.0500000000000007</v>
      </c>
      <c r="F6">
        <v>0.56699999999999995</v>
      </c>
      <c r="G6">
        <v>4.0500000000000007</v>
      </c>
      <c r="H6">
        <v>149.41999999999999</v>
      </c>
      <c r="I6">
        <f t="shared" si="3"/>
        <v>2.6078709682553884</v>
      </c>
      <c r="J6">
        <f t="shared" si="4"/>
        <v>-0.86091966349768878</v>
      </c>
      <c r="K6">
        <f t="shared" si="5"/>
        <v>0.50874092916043845</v>
      </c>
      <c r="L6">
        <f t="shared" si="0"/>
        <v>5.7187005413431029</v>
      </c>
      <c r="M6">
        <v>284</v>
      </c>
      <c r="N6">
        <f t="shared" si="6"/>
        <v>1.704</v>
      </c>
      <c r="P6">
        <v>9.07</v>
      </c>
      <c r="Q6">
        <v>3.5978520985639402</v>
      </c>
      <c r="R6">
        <v>189</v>
      </c>
      <c r="S6">
        <v>284</v>
      </c>
      <c r="T6">
        <f t="shared" si="1"/>
        <v>0.56699999999999995</v>
      </c>
      <c r="U6">
        <v>1.704</v>
      </c>
      <c r="V6">
        <f t="shared" si="7"/>
        <v>3.4511512238319666</v>
      </c>
      <c r="W6">
        <f t="shared" si="8"/>
        <v>6.1307901907356958E-2</v>
      </c>
      <c r="Y6">
        <v>4.0500000000000007</v>
      </c>
      <c r="Z6">
        <v>5.7187005413431029</v>
      </c>
      <c r="AA6">
        <v>3.5978520985639402</v>
      </c>
      <c r="AB6">
        <f t="shared" si="9"/>
        <v>3.4312203248058615</v>
      </c>
      <c r="AC6">
        <v>3.4511512238319666</v>
      </c>
      <c r="AG6">
        <v>3</v>
      </c>
      <c r="AH6">
        <v>6.0475798470189952</v>
      </c>
      <c r="AI6">
        <v>3.6614050539638798</v>
      </c>
      <c r="AL6">
        <v>149.41999999999999</v>
      </c>
      <c r="AM6">
        <f t="shared" si="10"/>
        <v>1.2495740343670763</v>
      </c>
      <c r="AN6">
        <f t="shared" si="11"/>
        <v>143.26326508667114</v>
      </c>
      <c r="AO6">
        <f t="shared" si="12"/>
        <v>2.500415672848384</v>
      </c>
      <c r="AP6">
        <f t="shared" si="13"/>
        <v>-0.80139231494822305</v>
      </c>
      <c r="AQ6">
        <f t="shared" si="14"/>
        <v>0.59813907876172756</v>
      </c>
      <c r="AR6">
        <f t="shared" si="15"/>
        <v>3.4694842790288147</v>
      </c>
      <c r="AS6">
        <v>3.4511512238319666</v>
      </c>
      <c r="AU6">
        <v>22.760910262494001</v>
      </c>
      <c r="AV6">
        <v>19.5492824372283</v>
      </c>
      <c r="AW6">
        <v>2.12047545575333E-2</v>
      </c>
      <c r="AY6">
        <v>4.0500000000000007</v>
      </c>
      <c r="AZ6">
        <v>0.76101353746789402</v>
      </c>
      <c r="BA6">
        <v>0.76101353746789402</v>
      </c>
      <c r="BB6">
        <v>89.475918292029107</v>
      </c>
      <c r="BC6">
        <v>58.955867000151699</v>
      </c>
      <c r="BD6">
        <v>58.955867000151699</v>
      </c>
      <c r="BE6">
        <v>58.955867000151699</v>
      </c>
      <c r="BG6">
        <v>4.0500000000000007</v>
      </c>
      <c r="BH6">
        <f t="shared" si="16"/>
        <v>6.4214364991279541E-2</v>
      </c>
      <c r="BI6">
        <v>0.76101353746789402</v>
      </c>
      <c r="BJ6">
        <v>89.475918292029107</v>
      </c>
      <c r="BK6">
        <v>58.955867000151699</v>
      </c>
      <c r="BN6">
        <v>4.0500000000000007</v>
      </c>
      <c r="BO6">
        <v>0.50384379439953098</v>
      </c>
      <c r="BP6">
        <v>74.810901837721403</v>
      </c>
      <c r="BQ6">
        <v>95.021571418911904</v>
      </c>
      <c r="BS6">
        <f t="shared" si="17"/>
        <v>7.2080000000000002</v>
      </c>
      <c r="BT6">
        <v>0.11428571428571428</v>
      </c>
      <c r="BU6">
        <v>74.797810299999995</v>
      </c>
    </row>
    <row r="7" spans="1:73" x14ac:dyDescent="0.2">
      <c r="A7">
        <v>5.0199999999999996</v>
      </c>
      <c r="B7">
        <f t="shared" si="2"/>
        <v>7.3823529411764705E-2</v>
      </c>
      <c r="C7">
        <v>3.4665664495348998</v>
      </c>
      <c r="D7">
        <v>190</v>
      </c>
      <c r="E7">
        <v>5.0199999999999996</v>
      </c>
      <c r="F7">
        <v>0.56999999999999995</v>
      </c>
      <c r="G7">
        <v>5.0199999999999996</v>
      </c>
      <c r="H7">
        <v>148.83000000000001</v>
      </c>
      <c r="I7">
        <f t="shared" si="3"/>
        <v>2.597573525668917</v>
      </c>
      <c r="J7">
        <f t="shared" si="4"/>
        <v>-0.8556353811660391</v>
      </c>
      <c r="K7">
        <f t="shared" si="5"/>
        <v>0.51757907076778809</v>
      </c>
      <c r="L7">
        <f t="shared" si="0"/>
        <v>5.5115375299024736</v>
      </c>
      <c r="M7">
        <v>279</v>
      </c>
      <c r="N7">
        <f t="shared" si="6"/>
        <v>1.6739999999999999</v>
      </c>
      <c r="P7">
        <v>10.039999999999999</v>
      </c>
      <c r="Q7">
        <v>3.4665664495348998</v>
      </c>
      <c r="R7">
        <v>190</v>
      </c>
      <c r="S7">
        <v>279</v>
      </c>
      <c r="T7">
        <f t="shared" si="1"/>
        <v>0.56999999999999995</v>
      </c>
      <c r="U7">
        <v>1.6739999999999999</v>
      </c>
      <c r="V7">
        <f t="shared" si="7"/>
        <v>3.3105358387017496</v>
      </c>
      <c r="W7">
        <f t="shared" si="8"/>
        <v>7.5991522858007865E-2</v>
      </c>
      <c r="Y7">
        <v>5.0199999999999996</v>
      </c>
      <c r="Z7">
        <v>5.5115375299024736</v>
      </c>
      <c r="AA7">
        <v>3.4665664495348998</v>
      </c>
      <c r="AB7">
        <f t="shared" si="9"/>
        <v>3.3069225179414841</v>
      </c>
      <c r="AC7">
        <v>3.3105358387017496</v>
      </c>
      <c r="AG7">
        <v>4.0500000000000007</v>
      </c>
      <c r="AH7">
        <v>5.7187005413431029</v>
      </c>
      <c r="AI7">
        <v>3.5978520985639402</v>
      </c>
      <c r="AL7">
        <v>148.83000000000001</v>
      </c>
      <c r="AM7">
        <f t="shared" si="10"/>
        <v>1.2426080930931671</v>
      </c>
      <c r="AN7">
        <f t="shared" si="11"/>
        <v>142.46462213807013</v>
      </c>
      <c r="AO7">
        <f t="shared" si="12"/>
        <v>2.4864767238478587</v>
      </c>
      <c r="AP7">
        <f t="shared" si="13"/>
        <v>-0.79297730309877623</v>
      </c>
      <c r="AQ7">
        <f t="shared" si="14"/>
        <v>0.60925117707739518</v>
      </c>
      <c r="AR7">
        <f t="shared" si="15"/>
        <v>3.3275843064792374</v>
      </c>
      <c r="AS7">
        <v>3.3105358387017496</v>
      </c>
      <c r="AU7">
        <v>22.762828742601201</v>
      </c>
      <c r="AV7">
        <v>19.588249966921602</v>
      </c>
      <c r="AW7">
        <v>2.2606343887211399E-2</v>
      </c>
      <c r="AY7">
        <v>5.0199999999999996</v>
      </c>
      <c r="AZ7">
        <v>0.757272778247985</v>
      </c>
      <c r="BA7">
        <v>0.757272778247985</v>
      </c>
      <c r="BB7">
        <v>89.679414698442102</v>
      </c>
      <c r="BC7">
        <v>59.758879468727599</v>
      </c>
      <c r="BD7">
        <v>59.758879468727599</v>
      </c>
      <c r="BE7">
        <v>59.758879468727599</v>
      </c>
      <c r="BG7">
        <v>5.0199999999999996</v>
      </c>
      <c r="BH7">
        <f t="shared" si="16"/>
        <v>7.9594101791660057E-2</v>
      </c>
      <c r="BI7">
        <v>0.757272778247985</v>
      </c>
      <c r="BJ7">
        <v>89.679414698442102</v>
      </c>
      <c r="BK7">
        <v>59.758879468727599</v>
      </c>
      <c r="BN7">
        <v>5.0199999999999996</v>
      </c>
      <c r="BO7">
        <v>0.50066759605510103</v>
      </c>
      <c r="BP7">
        <v>75.304171304246395</v>
      </c>
      <c r="BQ7">
        <v>95.117835620763103</v>
      </c>
      <c r="BS7">
        <f t="shared" si="17"/>
        <v>9.01</v>
      </c>
      <c r="BT7">
        <v>0.14285714285714285</v>
      </c>
      <c r="BU7">
        <v>74.590633199999999</v>
      </c>
    </row>
    <row r="8" spans="1:73" x14ac:dyDescent="0.2">
      <c r="A8">
        <v>7.0500000000000007</v>
      </c>
      <c r="B8">
        <f t="shared" si="2"/>
        <v>0.1036764705882353</v>
      </c>
      <c r="C8">
        <v>3.3184512383950899</v>
      </c>
      <c r="D8">
        <v>189</v>
      </c>
      <c r="E8">
        <v>7.0500000000000007</v>
      </c>
      <c r="F8">
        <v>0.56699999999999995</v>
      </c>
      <c r="G8">
        <v>7.0500000000000007</v>
      </c>
      <c r="H8">
        <v>148.80000000000001</v>
      </c>
      <c r="I8">
        <f t="shared" si="3"/>
        <v>2.5970499268933338</v>
      </c>
      <c r="J8">
        <f t="shared" si="4"/>
        <v>-0.85536426012205424</v>
      </c>
      <c r="K8">
        <f t="shared" si="5"/>
        <v>0.51802700943662272</v>
      </c>
      <c r="L8">
        <f t="shared" si="0"/>
        <v>5.4106102422127442</v>
      </c>
      <c r="M8">
        <v>276</v>
      </c>
      <c r="N8">
        <f t="shared" si="6"/>
        <v>1.6559999999999999</v>
      </c>
      <c r="P8">
        <v>12.07</v>
      </c>
      <c r="Q8">
        <v>3.3184512383950899</v>
      </c>
      <c r="R8">
        <v>189</v>
      </c>
      <c r="S8">
        <v>276</v>
      </c>
      <c r="T8">
        <f t="shared" si="1"/>
        <v>0.56699999999999995</v>
      </c>
      <c r="U8">
        <v>1.6559999999999999</v>
      </c>
      <c r="V8">
        <f t="shared" si="7"/>
        <v>3.2140931053503521</v>
      </c>
      <c r="W8">
        <f t="shared" si="8"/>
        <v>0.10672116257947321</v>
      </c>
      <c r="Y8">
        <v>7.0500000000000007</v>
      </c>
      <c r="Z8">
        <v>5.4106102422127442</v>
      </c>
      <c r="AA8">
        <v>3.3184512383950899</v>
      </c>
      <c r="AB8">
        <f t="shared" si="9"/>
        <v>3.2463661453276464</v>
      </c>
      <c r="AC8">
        <v>3.2140931053503521</v>
      </c>
      <c r="AG8">
        <v>5.0199999999999996</v>
      </c>
      <c r="AH8">
        <v>5.5115375299024736</v>
      </c>
      <c r="AI8">
        <v>3.4665664495348998</v>
      </c>
      <c r="AL8">
        <v>148.80000000000001</v>
      </c>
      <c r="AM8">
        <f t="shared" si="10"/>
        <v>1.2409158702183105</v>
      </c>
      <c r="AN8">
        <f t="shared" si="11"/>
        <v>142.2706093243923</v>
      </c>
      <c r="AO8">
        <f t="shared" si="12"/>
        <v>2.4830905614582188</v>
      </c>
      <c r="AP8">
        <f t="shared" si="13"/>
        <v>-0.79090973744709114</v>
      </c>
      <c r="AQ8">
        <f t="shared" si="14"/>
        <v>0.61193282900280266</v>
      </c>
      <c r="AR8">
        <f t="shared" si="15"/>
        <v>3.2305215896010719</v>
      </c>
      <c r="AS8">
        <v>3.2140931053503521</v>
      </c>
      <c r="AU8">
        <v>22.764886428747701</v>
      </c>
      <c r="AV8">
        <v>19.6293244658163</v>
      </c>
      <c r="AW8">
        <v>2.3702061091259202E-2</v>
      </c>
      <c r="AY8">
        <v>7.0500000000000007</v>
      </c>
      <c r="AZ8">
        <v>0.57483670254049102</v>
      </c>
      <c r="BA8" s="1">
        <v>0.75208249999999999</v>
      </c>
      <c r="BB8">
        <v>89.407296866196504</v>
      </c>
      <c r="BC8">
        <v>88.180104898170597</v>
      </c>
      <c r="BD8" s="1">
        <v>60.075119999999998</v>
      </c>
      <c r="BE8">
        <v>60.075119999999998</v>
      </c>
      <c r="BG8">
        <v>7.0500000000000007</v>
      </c>
      <c r="BH8">
        <f t="shared" si="16"/>
        <v>0.11178056128111623</v>
      </c>
      <c r="BI8">
        <v>0.75208249999999999</v>
      </c>
      <c r="BJ8">
        <v>89.407296866196504</v>
      </c>
      <c r="BK8">
        <v>60.075119999999998</v>
      </c>
      <c r="BN8">
        <v>7.0500000000000007</v>
      </c>
      <c r="BO8">
        <v>0.493737221184745</v>
      </c>
      <c r="BP8">
        <v>75.273354091365306</v>
      </c>
      <c r="BQ8">
        <v>95.167227975724302</v>
      </c>
      <c r="BS8">
        <f t="shared" si="17"/>
        <v>10.811999999999999</v>
      </c>
      <c r="BT8">
        <v>0.17142857142857143</v>
      </c>
      <c r="BU8">
        <v>75.086056699999986</v>
      </c>
    </row>
    <row r="9" spans="1:73" x14ac:dyDescent="0.2">
      <c r="A9">
        <v>9.07</v>
      </c>
      <c r="B9">
        <f t="shared" si="2"/>
        <v>0.13338235294117648</v>
      </c>
      <c r="C9">
        <v>3.1476134719280999</v>
      </c>
      <c r="D9">
        <v>190</v>
      </c>
      <c r="E9">
        <v>9.07</v>
      </c>
      <c r="F9">
        <v>0.56999999999999995</v>
      </c>
      <c r="G9">
        <v>9.07</v>
      </c>
      <c r="H9">
        <v>146.16999999999999</v>
      </c>
      <c r="I9">
        <f t="shared" si="3"/>
        <v>2.5511477675671945</v>
      </c>
      <c r="J9">
        <f t="shared" si="4"/>
        <v>-0.83069307963434302</v>
      </c>
      <c r="K9">
        <f t="shared" si="5"/>
        <v>0.55673064173584974</v>
      </c>
      <c r="L9">
        <f t="shared" si="0"/>
        <v>4.4043051611989554</v>
      </c>
      <c r="M9">
        <v>271</v>
      </c>
      <c r="N9">
        <f t="shared" si="6"/>
        <v>1.6260000000000001</v>
      </c>
      <c r="P9">
        <v>14.09</v>
      </c>
      <c r="Q9">
        <v>3.1476134719280999</v>
      </c>
      <c r="R9">
        <v>190</v>
      </c>
      <c r="S9">
        <v>271</v>
      </c>
      <c r="T9">
        <f t="shared" si="1"/>
        <v>0.56999999999999995</v>
      </c>
      <c r="U9">
        <v>1.6260000000000001</v>
      </c>
      <c r="V9">
        <f t="shared" si="7"/>
        <v>3.0807528193012899</v>
      </c>
      <c r="W9">
        <f t="shared" si="8"/>
        <v>0.13729942476536483</v>
      </c>
      <c r="Y9">
        <v>9.07</v>
      </c>
      <c r="Z9">
        <v>4.4043051611989554</v>
      </c>
      <c r="AA9">
        <v>3.1476134719280999</v>
      </c>
      <c r="AB9">
        <f t="shared" si="9"/>
        <v>2.6425830967193731</v>
      </c>
      <c r="AC9">
        <v>3.0807528193012899</v>
      </c>
      <c r="AG9">
        <v>7.0500000000000007</v>
      </c>
      <c r="AH9">
        <v>5.4106102422127442</v>
      </c>
      <c r="AI9">
        <v>3.3184512383950899</v>
      </c>
      <c r="AL9">
        <v>146.16999999999999</v>
      </c>
      <c r="AM9">
        <f t="shared" si="10"/>
        <v>1.2336284918359532</v>
      </c>
      <c r="AN9">
        <f t="shared" si="11"/>
        <v>141.43511371367617</v>
      </c>
      <c r="AO9">
        <f t="shared" si="12"/>
        <v>2.4685084121656788</v>
      </c>
      <c r="AP9">
        <f t="shared" si="13"/>
        <v>-0.78190267014580905</v>
      </c>
      <c r="AQ9">
        <f t="shared" si="14"/>
        <v>0.62340052487855202</v>
      </c>
      <c r="AR9">
        <f t="shared" si="15"/>
        <v>3.0960048704078926</v>
      </c>
      <c r="AS9">
        <v>3.0807528193012899</v>
      </c>
      <c r="AU9">
        <v>22.767083864548599</v>
      </c>
      <c r="AV9">
        <v>19.672496733741902</v>
      </c>
      <c r="AW9">
        <v>2.44850154189893E-2</v>
      </c>
      <c r="AY9">
        <v>9.07</v>
      </c>
      <c r="AZ9">
        <v>0.74689166033204901</v>
      </c>
      <c r="BA9">
        <v>0.74689166033204901</v>
      </c>
      <c r="BB9">
        <v>90.104657207779297</v>
      </c>
      <c r="BC9">
        <v>60.391359591931298</v>
      </c>
      <c r="BD9">
        <v>60.391359591931298</v>
      </c>
      <c r="BE9">
        <v>60.391359591931298</v>
      </c>
      <c r="BG9">
        <v>9.07</v>
      </c>
      <c r="BH9">
        <f t="shared" si="16"/>
        <v>0.1438084667829396</v>
      </c>
      <c r="BI9">
        <v>0.74689166033204901</v>
      </c>
      <c r="BJ9">
        <v>90.104657207779297</v>
      </c>
      <c r="BK9">
        <v>60.391359591931298</v>
      </c>
      <c r="BN9">
        <v>9.07</v>
      </c>
      <c r="BO9">
        <v>0.483580504366596</v>
      </c>
      <c r="BP9">
        <v>75.676557245915802</v>
      </c>
      <c r="BQ9">
        <v>95.321504547056094</v>
      </c>
      <c r="BS9">
        <f t="shared" si="17"/>
        <v>12.614000000000001</v>
      </c>
      <c r="BT9">
        <v>0.2</v>
      </c>
      <c r="BU9">
        <v>74.509563899999989</v>
      </c>
    </row>
    <row r="10" spans="1:73" x14ac:dyDescent="0.2">
      <c r="A10">
        <v>11.010000000000002</v>
      </c>
      <c r="B10">
        <f t="shared" si="2"/>
        <v>0.16191176470588237</v>
      </c>
      <c r="C10">
        <v>2.94099583655241</v>
      </c>
      <c r="D10">
        <v>190</v>
      </c>
      <c r="E10">
        <v>11.010000000000002</v>
      </c>
      <c r="F10">
        <v>0.56999999999999995</v>
      </c>
      <c r="G10">
        <v>11.010000000000002</v>
      </c>
      <c r="H10">
        <v>146.43</v>
      </c>
      <c r="I10">
        <f t="shared" si="3"/>
        <v>2.5556856236222503</v>
      </c>
      <c r="J10">
        <f t="shared" si="4"/>
        <v>-0.83321088161903756</v>
      </c>
      <c r="K10">
        <f t="shared" si="5"/>
        <v>0.55295535692461306</v>
      </c>
      <c r="L10">
        <f t="shared" si="0"/>
        <v>4.4978005310299727</v>
      </c>
      <c r="M10">
        <v>263</v>
      </c>
      <c r="N10">
        <f t="shared" si="6"/>
        <v>1.5779999999999998</v>
      </c>
      <c r="P10">
        <v>16.03</v>
      </c>
      <c r="Q10">
        <v>2.94099583655241</v>
      </c>
      <c r="R10">
        <v>190</v>
      </c>
      <c r="S10">
        <v>263</v>
      </c>
      <c r="T10">
        <f t="shared" si="1"/>
        <v>0.56999999999999995</v>
      </c>
      <c r="U10">
        <v>1.5779999999999998</v>
      </c>
      <c r="V10">
        <f t="shared" si="7"/>
        <v>2.862739160824578</v>
      </c>
      <c r="W10">
        <f t="shared" si="8"/>
        <v>0.16666666666666669</v>
      </c>
      <c r="Y10">
        <v>11.010000000000002</v>
      </c>
      <c r="Z10">
        <v>4.4978005310299727</v>
      </c>
      <c r="AA10">
        <v>2.94099583655241</v>
      </c>
      <c r="AB10">
        <f t="shared" si="9"/>
        <v>2.6986803186179835</v>
      </c>
      <c r="AC10">
        <v>2.862739160824578</v>
      </c>
      <c r="AG10">
        <v>9.07</v>
      </c>
      <c r="AH10">
        <v>4.4043051611989554</v>
      </c>
      <c r="AI10">
        <v>3.1476134719280999</v>
      </c>
      <c r="AL10">
        <v>146.43</v>
      </c>
      <c r="AM10">
        <f t="shared" si="10"/>
        <v>1.2241640306131187</v>
      </c>
      <c r="AN10">
        <f t="shared" si="11"/>
        <v>140.35001624863781</v>
      </c>
      <c r="AO10">
        <f t="shared" si="12"/>
        <v>2.4495698886962565</v>
      </c>
      <c r="AP10">
        <f t="shared" si="13"/>
        <v>-0.76995687300350146</v>
      </c>
      <c r="AQ10">
        <f t="shared" si="14"/>
        <v>0.63809592830127815</v>
      </c>
      <c r="AR10">
        <f t="shared" si="15"/>
        <v>2.8763449278104876</v>
      </c>
      <c r="AS10">
        <v>2.862739160824578</v>
      </c>
      <c r="AU10">
        <v>22.769420377775798</v>
      </c>
      <c r="AV10">
        <v>19.717739203564602</v>
      </c>
      <c r="AW10">
        <v>2.4949939052314601E-2</v>
      </c>
      <c r="AY10">
        <v>11.010000000000002</v>
      </c>
      <c r="AZ10">
        <v>0.74338953597556201</v>
      </c>
      <c r="BA10">
        <v>0.74338953597556201</v>
      </c>
      <c r="BB10">
        <v>90.327971267022093</v>
      </c>
      <c r="BC10">
        <v>60.308488673538598</v>
      </c>
      <c r="BD10">
        <v>60.308488673538598</v>
      </c>
      <c r="BE10">
        <v>60.308488673538598</v>
      </c>
      <c r="BG10">
        <v>11.010000000000002</v>
      </c>
      <c r="BH10">
        <f t="shared" si="16"/>
        <v>0.17456794038370069</v>
      </c>
      <c r="BI10">
        <v>0.74338953597556201</v>
      </c>
      <c r="BJ10">
        <v>90.327971267022093</v>
      </c>
      <c r="BK10">
        <v>60.308488673538598</v>
      </c>
      <c r="BN10">
        <v>11.010000000000002</v>
      </c>
      <c r="BO10">
        <v>0.47839242116402803</v>
      </c>
      <c r="BP10">
        <v>76.335931646544196</v>
      </c>
      <c r="BQ10">
        <v>95.419952324530399</v>
      </c>
      <c r="BS10">
        <f t="shared" si="17"/>
        <v>14.416</v>
      </c>
      <c r="BT10">
        <v>0.22857142857142856</v>
      </c>
      <c r="BU10">
        <v>75.131095200000004</v>
      </c>
    </row>
    <row r="11" spans="1:73" x14ac:dyDescent="0.2">
      <c r="A11">
        <v>13.04</v>
      </c>
      <c r="B11">
        <f t="shared" si="2"/>
        <v>0.19176470588235292</v>
      </c>
      <c r="C11">
        <v>2.7355268742650201</v>
      </c>
      <c r="D11">
        <v>191</v>
      </c>
      <c r="E11">
        <v>13.04</v>
      </c>
      <c r="F11">
        <v>0.57299999999999995</v>
      </c>
      <c r="G11">
        <v>13.04</v>
      </c>
      <c r="H11">
        <v>146.38999999999999</v>
      </c>
      <c r="I11">
        <f t="shared" si="3"/>
        <v>2.5549874919214717</v>
      </c>
      <c r="J11">
        <f t="shared" si="4"/>
        <v>-0.83282464293818048</v>
      </c>
      <c r="K11">
        <f t="shared" si="5"/>
        <v>0.55353691305539166</v>
      </c>
      <c r="L11">
        <f t="shared" si="0"/>
        <v>4.554394586529793</v>
      </c>
      <c r="M11">
        <v>255</v>
      </c>
      <c r="N11">
        <f t="shared" si="6"/>
        <v>1.53</v>
      </c>
      <c r="P11">
        <v>18.059999999999999</v>
      </c>
      <c r="Q11">
        <v>2.7355268742650201</v>
      </c>
      <c r="R11">
        <v>191</v>
      </c>
      <c r="S11">
        <v>255</v>
      </c>
      <c r="T11">
        <f t="shared" si="1"/>
        <v>0.57299999999999995</v>
      </c>
      <c r="U11">
        <v>1.53</v>
      </c>
      <c r="V11">
        <f t="shared" si="7"/>
        <v>2.6643884068472303</v>
      </c>
      <c r="W11">
        <f t="shared" si="8"/>
        <v>0.19739630638813199</v>
      </c>
      <c r="Y11">
        <v>13.04</v>
      </c>
      <c r="Z11">
        <v>4.554394586529793</v>
      </c>
      <c r="AA11">
        <v>2.7355268742650201</v>
      </c>
      <c r="AB11">
        <f t="shared" si="9"/>
        <v>2.7326367519178758</v>
      </c>
      <c r="AC11">
        <v>2.6643884068472303</v>
      </c>
      <c r="AG11">
        <v>11.010000000000002</v>
      </c>
      <c r="AH11">
        <v>4.4978005310299727</v>
      </c>
      <c r="AI11">
        <v>2.94099583655241</v>
      </c>
      <c r="AL11">
        <v>146.38999999999999</v>
      </c>
      <c r="AM11">
        <f t="shared" si="10"/>
        <v>1.2124554867149178</v>
      </c>
      <c r="AN11">
        <f t="shared" si="11"/>
        <v>139.00763541954473</v>
      </c>
      <c r="AO11">
        <f t="shared" si="12"/>
        <v>2.4261409234136009</v>
      </c>
      <c r="AP11">
        <f t="shared" si="13"/>
        <v>-0.7547970020082464</v>
      </c>
      <c r="AQ11">
        <f t="shared" si="14"/>
        <v>0.6559584481957399</v>
      </c>
      <c r="AR11">
        <f t="shared" si="15"/>
        <v>2.676439386074239</v>
      </c>
      <c r="AS11">
        <v>2.6643884068472303</v>
      </c>
      <c r="AU11">
        <v>22.7714942621609</v>
      </c>
      <c r="AV11">
        <v>19.7953033200554</v>
      </c>
      <c r="AW11">
        <v>2.8955147158311701E-2</v>
      </c>
      <c r="AY11">
        <v>13.04</v>
      </c>
      <c r="AZ11">
        <v>0.56350600115358396</v>
      </c>
      <c r="BA11" s="1">
        <v>0.73712549999999999</v>
      </c>
      <c r="BB11">
        <v>90.287994672645098</v>
      </c>
      <c r="BC11">
        <v>89.177005970868095</v>
      </c>
      <c r="BD11" s="1">
        <v>60.908569999999997</v>
      </c>
      <c r="BE11">
        <v>60.908569999999997</v>
      </c>
      <c r="BG11">
        <v>13.04</v>
      </c>
      <c r="BH11">
        <f t="shared" si="16"/>
        <v>0.2067543998731568</v>
      </c>
      <c r="BI11">
        <v>0.73712549999999999</v>
      </c>
      <c r="BJ11">
        <v>90.287994672645098</v>
      </c>
      <c r="BK11">
        <v>60.908569999999997</v>
      </c>
      <c r="BN11">
        <v>13.04</v>
      </c>
      <c r="BO11">
        <v>0.469138359743553</v>
      </c>
      <c r="BP11">
        <v>76.861910584794003</v>
      </c>
      <c r="BQ11">
        <v>95.578305153886504</v>
      </c>
      <c r="BS11">
        <f t="shared" si="17"/>
        <v>16.218</v>
      </c>
      <c r="BT11">
        <v>0.25714285714285712</v>
      </c>
      <c r="BU11">
        <v>75.347279999999998</v>
      </c>
    </row>
    <row r="12" spans="1:73" x14ac:dyDescent="0.2">
      <c r="A12">
        <v>15.059999999999999</v>
      </c>
      <c r="B12">
        <f t="shared" si="2"/>
        <v>0.22147058823529409</v>
      </c>
      <c r="C12">
        <v>2.5966953710094698</v>
      </c>
      <c r="D12">
        <v>190</v>
      </c>
      <c r="E12">
        <v>15.059999999999999</v>
      </c>
      <c r="F12">
        <v>0.56999999999999995</v>
      </c>
      <c r="G12">
        <v>15.059999999999999</v>
      </c>
      <c r="H12">
        <v>144.61000000000001</v>
      </c>
      <c r="I12">
        <f t="shared" si="3"/>
        <v>2.5239206312368614</v>
      </c>
      <c r="J12">
        <f t="shared" si="4"/>
        <v>-0.81522888690867834</v>
      </c>
      <c r="K12">
        <f t="shared" si="5"/>
        <v>0.5791388969406539</v>
      </c>
      <c r="L12">
        <f t="shared" si="0"/>
        <v>3.8976444436846784</v>
      </c>
      <c r="M12">
        <v>250</v>
      </c>
      <c r="N12">
        <f t="shared" si="6"/>
        <v>1.5</v>
      </c>
      <c r="P12">
        <v>20.079999999999998</v>
      </c>
      <c r="Q12">
        <v>2.5966953710094698</v>
      </c>
      <c r="R12">
        <v>190</v>
      </c>
      <c r="S12">
        <v>250</v>
      </c>
      <c r="T12">
        <f t="shared" si="1"/>
        <v>0.56999999999999995</v>
      </c>
      <c r="U12">
        <v>1.5</v>
      </c>
      <c r="V12">
        <f t="shared" si="7"/>
        <v>2.5326734143049996</v>
      </c>
      <c r="W12">
        <f t="shared" si="8"/>
        <v>0.22797456857402359</v>
      </c>
      <c r="Y12">
        <v>15.059999999999999</v>
      </c>
      <c r="Z12">
        <v>3.8976444436846784</v>
      </c>
      <c r="AA12">
        <v>2.5966953710094698</v>
      </c>
      <c r="AB12">
        <f t="shared" si="9"/>
        <v>2.3385866662108068</v>
      </c>
      <c r="AC12">
        <v>2.5326734143049996</v>
      </c>
      <c r="AG12">
        <v>13.04</v>
      </c>
      <c r="AH12">
        <v>4.554394586529793</v>
      </c>
      <c r="AI12">
        <v>2.7355268742650201</v>
      </c>
      <c r="AL12">
        <v>144.61000000000001</v>
      </c>
      <c r="AM12">
        <f t="shared" si="10"/>
        <v>1.2076493168487203</v>
      </c>
      <c r="AN12">
        <f t="shared" si="11"/>
        <v>138.45660957501252</v>
      </c>
      <c r="AO12">
        <f t="shared" si="12"/>
        <v>2.4165237081632061</v>
      </c>
      <c r="AP12">
        <f t="shared" si="13"/>
        <v>-0.74845370003123635</v>
      </c>
      <c r="AQ12">
        <f t="shared" si="14"/>
        <v>0.66318704669915862</v>
      </c>
      <c r="AR12">
        <f t="shared" si="15"/>
        <v>2.5439013513638109</v>
      </c>
      <c r="AS12">
        <v>2.5326734143049996</v>
      </c>
      <c r="AU12">
        <v>22.7740655837388</v>
      </c>
      <c r="AV12">
        <v>19.843486594389098</v>
      </c>
      <c r="AW12">
        <v>2.8905798692921598E-2</v>
      </c>
      <c r="AY12">
        <v>15.059999999999999</v>
      </c>
      <c r="AZ12">
        <v>0.73086087829884905</v>
      </c>
      <c r="BA12">
        <v>0.73086087829884905</v>
      </c>
      <c r="BB12">
        <v>90.801674556391603</v>
      </c>
      <c r="BC12">
        <v>61.508654623784103</v>
      </c>
      <c r="BD12">
        <v>61.508654623784103</v>
      </c>
      <c r="BE12">
        <v>61.508654623784103</v>
      </c>
      <c r="BG12">
        <v>15.059999999999999</v>
      </c>
      <c r="BH12">
        <f t="shared" si="16"/>
        <v>0.23878230537498016</v>
      </c>
      <c r="BI12">
        <v>0.73086087829884905</v>
      </c>
      <c r="BJ12">
        <v>90.801674556391603</v>
      </c>
      <c r="BK12">
        <v>61.508654623784103</v>
      </c>
      <c r="BN12">
        <v>15.059999999999999</v>
      </c>
      <c r="BO12">
        <v>0.46076018035167399</v>
      </c>
      <c r="BP12">
        <v>77.024405785178402</v>
      </c>
      <c r="BQ12">
        <v>95.646598768474306</v>
      </c>
      <c r="BS12">
        <f t="shared" si="17"/>
        <v>18.02</v>
      </c>
      <c r="BT12">
        <v>0.2857142857142857</v>
      </c>
      <c r="BU12">
        <v>75.689572599999991</v>
      </c>
    </row>
    <row r="13" spans="1:73" x14ac:dyDescent="0.2">
      <c r="A13">
        <v>17</v>
      </c>
      <c r="B13">
        <f t="shared" si="2"/>
        <v>0.25</v>
      </c>
      <c r="C13">
        <v>2.4184371187124101</v>
      </c>
      <c r="D13">
        <v>190</v>
      </c>
      <c r="E13">
        <v>17</v>
      </c>
      <c r="F13">
        <v>0.56999999999999995</v>
      </c>
      <c r="G13">
        <v>17</v>
      </c>
      <c r="H13">
        <v>144.26</v>
      </c>
      <c r="I13">
        <f t="shared" si="3"/>
        <v>2.5178119788550553</v>
      </c>
      <c r="J13">
        <f t="shared" si="4"/>
        <v>-0.81167594036467139</v>
      </c>
      <c r="K13">
        <f t="shared" si="5"/>
        <v>0.58410801041684612</v>
      </c>
      <c r="L13">
        <f t="shared" si="0"/>
        <v>3.79550541114246</v>
      </c>
      <c r="M13">
        <v>243</v>
      </c>
      <c r="N13">
        <f t="shared" si="6"/>
        <v>1.4580000000000002</v>
      </c>
      <c r="P13">
        <v>22.02</v>
      </c>
      <c r="Q13">
        <v>2.4184371187124101</v>
      </c>
      <c r="R13">
        <v>190</v>
      </c>
      <c r="S13">
        <v>243</v>
      </c>
      <c r="T13">
        <f t="shared" si="1"/>
        <v>0.56999999999999995</v>
      </c>
      <c r="U13">
        <v>1.4580000000000002</v>
      </c>
      <c r="V13">
        <f t="shared" si="7"/>
        <v>2.3669159264288355</v>
      </c>
      <c r="W13">
        <f t="shared" si="8"/>
        <v>0.25734181047532545</v>
      </c>
      <c r="Y13">
        <v>17</v>
      </c>
      <c r="Z13">
        <v>3.79550541114246</v>
      </c>
      <c r="AA13">
        <v>2.4184371187124101</v>
      </c>
      <c r="AB13">
        <f t="shared" si="9"/>
        <v>2.2773032466854759</v>
      </c>
      <c r="AC13">
        <v>2.3669159264288355</v>
      </c>
      <c r="AG13">
        <v>15.059999999999999</v>
      </c>
      <c r="AH13">
        <v>3.8976444436846784</v>
      </c>
      <c r="AI13">
        <v>2.5966953710094698</v>
      </c>
      <c r="AL13">
        <v>144.26</v>
      </c>
      <c r="AM13">
        <f t="shared" si="10"/>
        <v>1.1981189712170239</v>
      </c>
      <c r="AN13">
        <f t="shared" si="11"/>
        <v>137.36395848348045</v>
      </c>
      <c r="AO13">
        <f t="shared" si="12"/>
        <v>2.3974533490410064</v>
      </c>
      <c r="AP13">
        <f t="shared" si="13"/>
        <v>-0.73567115728729082</v>
      </c>
      <c r="AQ13">
        <f t="shared" si="14"/>
        <v>0.67733887260039793</v>
      </c>
      <c r="AR13">
        <f t="shared" si="15"/>
        <v>2.3770051055308263</v>
      </c>
      <c r="AS13">
        <v>2.3669159264288355</v>
      </c>
      <c r="AU13">
        <v>22.774056382649</v>
      </c>
      <c r="AV13">
        <v>19.874678882576401</v>
      </c>
      <c r="AW13">
        <v>4.1156186185646898E-2</v>
      </c>
      <c r="AY13">
        <v>17</v>
      </c>
      <c r="AZ13">
        <v>0.55448061272834004</v>
      </c>
      <c r="BA13" s="1">
        <v>0.72352850000000002</v>
      </c>
      <c r="BB13">
        <v>90.669107917681998</v>
      </c>
      <c r="BC13">
        <v>89.619859621983395</v>
      </c>
      <c r="BD13" s="1">
        <v>62.244025000000001</v>
      </c>
      <c r="BE13">
        <v>62.244025000000001</v>
      </c>
      <c r="BG13">
        <v>17</v>
      </c>
      <c r="BH13">
        <f t="shared" si="16"/>
        <v>0.26954177897574122</v>
      </c>
      <c r="BI13">
        <v>0.72352850000000002</v>
      </c>
      <c r="BJ13">
        <v>90.669107917681998</v>
      </c>
      <c r="BK13">
        <v>62.244025000000001</v>
      </c>
      <c r="BN13">
        <v>17</v>
      </c>
      <c r="BO13">
        <v>0.45172134899354499</v>
      </c>
      <c r="BP13">
        <v>77.417418946922297</v>
      </c>
      <c r="BQ13">
        <v>95.760726264100796</v>
      </c>
      <c r="BS13">
        <f t="shared" si="17"/>
        <v>19.821999999999999</v>
      </c>
      <c r="BT13">
        <v>0.31428571428571428</v>
      </c>
      <c r="BU13">
        <v>75.644534100000001</v>
      </c>
    </row>
    <row r="14" spans="1:73" x14ac:dyDescent="0.2">
      <c r="A14">
        <v>19.03</v>
      </c>
      <c r="B14">
        <f t="shared" si="2"/>
        <v>0.27985294117647058</v>
      </c>
      <c r="C14">
        <v>2.2583890077009099</v>
      </c>
      <c r="D14">
        <v>190</v>
      </c>
      <c r="E14">
        <v>19.03</v>
      </c>
      <c r="F14">
        <v>0.56999999999999995</v>
      </c>
      <c r="G14">
        <v>19.03</v>
      </c>
      <c r="H14">
        <v>143.01</v>
      </c>
      <c r="I14">
        <f t="shared" si="3"/>
        <v>2.4959953632057501</v>
      </c>
      <c r="J14">
        <f t="shared" si="4"/>
        <v>-0.79874053437634096</v>
      </c>
      <c r="K14">
        <f t="shared" si="5"/>
        <v>0.60167562585183498</v>
      </c>
      <c r="L14">
        <f t="shared" si="0"/>
        <v>3.4605074481576676</v>
      </c>
      <c r="M14">
        <v>236</v>
      </c>
      <c r="N14">
        <f t="shared" si="6"/>
        <v>1.4159999999999999</v>
      </c>
      <c r="P14">
        <v>24.05</v>
      </c>
      <c r="Q14">
        <v>2.2583890077009099</v>
      </c>
      <c r="R14">
        <v>190</v>
      </c>
      <c r="S14">
        <v>236</v>
      </c>
      <c r="T14">
        <f t="shared" si="1"/>
        <v>0.56999999999999995</v>
      </c>
      <c r="U14">
        <v>1.4159999999999999</v>
      </c>
      <c r="V14">
        <f t="shared" si="7"/>
        <v>2.2092383382597207</v>
      </c>
      <c r="W14">
        <f t="shared" si="8"/>
        <v>0.28807145019679081</v>
      </c>
      <c r="Y14">
        <v>19.03</v>
      </c>
      <c r="Z14">
        <v>3.4605074481576676</v>
      </c>
      <c r="AA14">
        <v>2.2583890077009099</v>
      </c>
      <c r="AB14">
        <f t="shared" si="9"/>
        <v>2.0763044688946004</v>
      </c>
      <c r="AC14">
        <v>2.2092383382597207</v>
      </c>
      <c r="AG14">
        <v>17</v>
      </c>
      <c r="AH14">
        <v>3.79550541114246</v>
      </c>
      <c r="AI14">
        <v>2.4184371187124101</v>
      </c>
      <c r="AL14">
        <v>143.01</v>
      </c>
      <c r="AM14">
        <f t="shared" si="10"/>
        <v>1.1881001721607267</v>
      </c>
      <c r="AN14">
        <f t="shared" si="11"/>
        <v>136.21530636237631</v>
      </c>
      <c r="AO14">
        <f t="shared" si="12"/>
        <v>2.3774055875682958</v>
      </c>
      <c r="AP14">
        <f t="shared" si="13"/>
        <v>-0.7219451058651436</v>
      </c>
      <c r="AQ14">
        <f t="shared" si="14"/>
        <v>0.69195033356258062</v>
      </c>
      <c r="AR14">
        <f t="shared" si="15"/>
        <v>2.2182808041771818</v>
      </c>
      <c r="AS14">
        <v>2.2092383382597207</v>
      </c>
      <c r="AU14">
        <v>22.776931770026302</v>
      </c>
      <c r="AV14">
        <v>19.927052234343002</v>
      </c>
      <c r="AW14">
        <v>4.0451048202473402E-2</v>
      </c>
      <c r="AY14">
        <v>19.03</v>
      </c>
      <c r="AZ14">
        <v>0.71619648295112504</v>
      </c>
      <c r="BA14">
        <v>0.71619648295112504</v>
      </c>
      <c r="BB14">
        <v>91.297821465801704</v>
      </c>
      <c r="BC14">
        <v>62.979401303070098</v>
      </c>
      <c r="BD14">
        <v>62.979401303070098</v>
      </c>
      <c r="BE14">
        <v>62.979401303070098</v>
      </c>
      <c r="BG14">
        <v>19.03</v>
      </c>
      <c r="BH14">
        <f t="shared" si="16"/>
        <v>0.30172823846519742</v>
      </c>
      <c r="BI14">
        <v>0.71619648295112504</v>
      </c>
      <c r="BJ14">
        <v>91.297821465801704</v>
      </c>
      <c r="BK14">
        <v>62.979401303070098</v>
      </c>
      <c r="BN14">
        <v>19.03</v>
      </c>
      <c r="BO14">
        <v>0.44117027426265898</v>
      </c>
      <c r="BP14">
        <v>77.881009206367693</v>
      </c>
      <c r="BQ14">
        <v>95.883628481051204</v>
      </c>
      <c r="BS14">
        <f t="shared" si="17"/>
        <v>21.623999999999999</v>
      </c>
      <c r="BT14">
        <v>0.34285714285714286</v>
      </c>
      <c r="BU14">
        <v>75.806672700000007</v>
      </c>
    </row>
    <row r="15" spans="1:73" x14ac:dyDescent="0.2">
      <c r="A15">
        <v>21.05</v>
      </c>
      <c r="B15">
        <f t="shared" si="2"/>
        <v>0.30955882352941178</v>
      </c>
      <c r="C15">
        <v>2.0832266253179501</v>
      </c>
      <c r="D15">
        <v>190</v>
      </c>
      <c r="E15">
        <v>21.05</v>
      </c>
      <c r="F15">
        <v>0.56999999999999995</v>
      </c>
      <c r="G15">
        <v>21.05</v>
      </c>
      <c r="H15">
        <v>141.51</v>
      </c>
      <c r="I15">
        <f t="shared" si="3"/>
        <v>2.4698154244265829</v>
      </c>
      <c r="J15">
        <f t="shared" si="4"/>
        <v>-0.78271679418863482</v>
      </c>
      <c r="K15">
        <f t="shared" si="5"/>
        <v>0.62237803632122679</v>
      </c>
      <c r="L15">
        <f t="shared" si="0"/>
        <v>3.1120512857601828</v>
      </c>
      <c r="M15">
        <v>229</v>
      </c>
      <c r="N15">
        <f t="shared" si="6"/>
        <v>1.3740000000000001</v>
      </c>
      <c r="P15">
        <v>26.07</v>
      </c>
      <c r="Q15">
        <v>2.0832266253179501</v>
      </c>
      <c r="R15">
        <v>190</v>
      </c>
      <c r="S15">
        <v>229</v>
      </c>
      <c r="T15">
        <f t="shared" si="1"/>
        <v>0.56999999999999995</v>
      </c>
      <c r="U15">
        <v>1.3740000000000001</v>
      </c>
      <c r="V15">
        <f t="shared" si="7"/>
        <v>2.0594078954851103</v>
      </c>
      <c r="W15">
        <f t="shared" si="8"/>
        <v>0.31864971238268242</v>
      </c>
      <c r="Y15">
        <v>21.05</v>
      </c>
      <c r="Z15">
        <v>3.1120512857601828</v>
      </c>
      <c r="AA15">
        <v>2.0832266253179501</v>
      </c>
      <c r="AB15">
        <f t="shared" si="9"/>
        <v>1.8672307714561096</v>
      </c>
      <c r="AC15">
        <v>2.0594078954851103</v>
      </c>
      <c r="AG15">
        <v>19.03</v>
      </c>
      <c r="AH15">
        <v>3.4605074481576676</v>
      </c>
      <c r="AI15">
        <v>2.2583890077009099</v>
      </c>
      <c r="AL15">
        <v>141.51</v>
      </c>
      <c r="AM15">
        <f t="shared" si="10"/>
        <v>1.1775565555248164</v>
      </c>
      <c r="AN15">
        <f t="shared" si="11"/>
        <v>135.00648407290888</v>
      </c>
      <c r="AO15">
        <f t="shared" si="12"/>
        <v>2.3563076585461959</v>
      </c>
      <c r="AP15">
        <f t="shared" si="13"/>
        <v>-0.70718679876881529</v>
      </c>
      <c r="AQ15">
        <f t="shared" si="14"/>
        <v>0.70702675454830932</v>
      </c>
      <c r="AR15">
        <f t="shared" si="15"/>
        <v>2.0674903858669436</v>
      </c>
      <c r="AS15">
        <v>2.0594078954851103</v>
      </c>
      <c r="AU15">
        <v>22.782688466414101</v>
      </c>
      <c r="AV15">
        <v>20.0106784071493</v>
      </c>
      <c r="AW15">
        <v>3.1733107449152399E-2</v>
      </c>
      <c r="AY15">
        <v>21.05</v>
      </c>
      <c r="AZ15">
        <v>0.70827440490613702</v>
      </c>
      <c r="BA15">
        <v>0.70827440490613702</v>
      </c>
      <c r="BB15">
        <v>91.568607883415694</v>
      </c>
      <c r="BC15">
        <v>63.359507537799097</v>
      </c>
      <c r="BD15">
        <v>63.359507537799097</v>
      </c>
      <c r="BE15">
        <v>63.359507537799097</v>
      </c>
      <c r="BG15">
        <v>21.05</v>
      </c>
      <c r="BH15">
        <f t="shared" si="16"/>
        <v>0.3337561439670208</v>
      </c>
      <c r="BI15">
        <v>0.70827440490613702</v>
      </c>
      <c r="BJ15">
        <v>91.568607883415694</v>
      </c>
      <c r="BK15">
        <v>63.359507537799097</v>
      </c>
      <c r="BN15">
        <v>21.05</v>
      </c>
      <c r="BO15">
        <v>0.42969972359868602</v>
      </c>
      <c r="BP15">
        <v>78.385736618465501</v>
      </c>
      <c r="BQ15">
        <v>96.009667206118294</v>
      </c>
      <c r="BS15">
        <f t="shared" si="17"/>
        <v>23.426000000000002</v>
      </c>
      <c r="BT15">
        <v>0.37142857142857144</v>
      </c>
      <c r="BU15">
        <v>76.221026899999998</v>
      </c>
    </row>
    <row r="16" spans="1:73" x14ac:dyDescent="0.2">
      <c r="A16">
        <v>22.990000000000002</v>
      </c>
      <c r="B16">
        <f t="shared" si="2"/>
        <v>0.33808823529411769</v>
      </c>
      <c r="C16">
        <v>1.94281062839163</v>
      </c>
      <c r="D16">
        <v>190</v>
      </c>
      <c r="E16">
        <v>22.990000000000002</v>
      </c>
      <c r="F16">
        <v>0.56999999999999995</v>
      </c>
      <c r="G16">
        <v>22.990000000000002</v>
      </c>
      <c r="H16">
        <v>138.94999999999999</v>
      </c>
      <c r="I16">
        <f t="shared" si="3"/>
        <v>2.4251349955768053</v>
      </c>
      <c r="J16">
        <f t="shared" si="4"/>
        <v>-0.75413677337066354</v>
      </c>
      <c r="K16">
        <f t="shared" si="5"/>
        <v>0.65671738750400421</v>
      </c>
      <c r="L16">
        <f t="shared" si="0"/>
        <v>2.6249129535897557</v>
      </c>
      <c r="M16">
        <v>222</v>
      </c>
      <c r="N16">
        <f t="shared" si="6"/>
        <v>1.3320000000000001</v>
      </c>
      <c r="P16">
        <v>28.01</v>
      </c>
      <c r="Q16">
        <v>1.94281062839163</v>
      </c>
      <c r="R16">
        <v>190</v>
      </c>
      <c r="S16">
        <v>222</v>
      </c>
      <c r="T16">
        <f t="shared" si="1"/>
        <v>0.56999999999999995</v>
      </c>
      <c r="U16">
        <v>1.3320000000000001</v>
      </c>
      <c r="V16">
        <f t="shared" si="7"/>
        <v>1.9171918437924529</v>
      </c>
      <c r="W16">
        <f t="shared" si="8"/>
        <v>0.34801695428398427</v>
      </c>
      <c r="Y16">
        <v>22.990000000000002</v>
      </c>
      <c r="Z16">
        <v>2.6249129535897557</v>
      </c>
      <c r="AA16">
        <v>1.94281062839163</v>
      </c>
      <c r="AB16">
        <f t="shared" si="9"/>
        <v>1.5749477721538534</v>
      </c>
      <c r="AC16">
        <v>1.9171918437924529</v>
      </c>
      <c r="AG16">
        <v>21.05</v>
      </c>
      <c r="AH16">
        <v>3.1120512857601828</v>
      </c>
      <c r="AI16">
        <v>2.0832266253179501</v>
      </c>
      <c r="AL16">
        <v>138.94999999999999</v>
      </c>
      <c r="AM16">
        <f t="shared" si="10"/>
        <v>1.1664483142463205</v>
      </c>
      <c r="AN16">
        <f t="shared" si="11"/>
        <v>133.73292774798577</v>
      </c>
      <c r="AO16">
        <f t="shared" si="12"/>
        <v>2.3340799074673244</v>
      </c>
      <c r="AP16">
        <f t="shared" si="13"/>
        <v>-0.69129778441074996</v>
      </c>
      <c r="AQ16">
        <f t="shared" si="14"/>
        <v>0.72256997811200829</v>
      </c>
      <c r="AR16">
        <f t="shared" si="15"/>
        <v>1.9243959556451766</v>
      </c>
      <c r="AS16">
        <v>1.9171918437924529</v>
      </c>
      <c r="AU16">
        <v>22.7858536869186</v>
      </c>
      <c r="AV16">
        <v>20.067348333594701</v>
      </c>
      <c r="AW16">
        <v>3.0164760958473001E-2</v>
      </c>
      <c r="AY16">
        <v>22.990000000000002</v>
      </c>
      <c r="AZ16">
        <v>0.69981419686965696</v>
      </c>
      <c r="BA16">
        <v>0.69981419686965696</v>
      </c>
      <c r="BB16">
        <v>91.836252736934895</v>
      </c>
      <c r="BC16">
        <v>63.803368560995402</v>
      </c>
      <c r="BD16">
        <v>63.803368560995402</v>
      </c>
      <c r="BE16">
        <v>63.803368560995402</v>
      </c>
      <c r="BG16">
        <v>22.990000000000002</v>
      </c>
      <c r="BH16">
        <f t="shared" si="16"/>
        <v>0.36451561756778184</v>
      </c>
      <c r="BI16">
        <v>0.69981419686965696</v>
      </c>
      <c r="BJ16">
        <v>91.836252736934895</v>
      </c>
      <c r="BK16">
        <v>63.803368560995402</v>
      </c>
      <c r="BN16">
        <v>22.990000000000002</v>
      </c>
      <c r="BO16">
        <v>0.41783737098799201</v>
      </c>
      <c r="BP16">
        <v>78.907282444738698</v>
      </c>
      <c r="BQ16">
        <v>96.134343846975199</v>
      </c>
      <c r="BS16">
        <f t="shared" si="17"/>
        <v>25.228000000000002</v>
      </c>
      <c r="BT16">
        <v>0.4</v>
      </c>
      <c r="BU16">
        <v>76.311103899999992</v>
      </c>
    </row>
    <row r="17" spans="1:73" x14ac:dyDescent="0.2">
      <c r="A17">
        <v>25.02</v>
      </c>
      <c r="B17">
        <f t="shared" si="2"/>
        <v>0.36794117647058822</v>
      </c>
      <c r="C17">
        <v>1.78683656614924</v>
      </c>
      <c r="D17">
        <v>190</v>
      </c>
      <c r="E17">
        <v>25.02</v>
      </c>
      <c r="F17">
        <v>0.56999999999999995</v>
      </c>
      <c r="G17">
        <v>25.02</v>
      </c>
      <c r="H17">
        <v>135.87</v>
      </c>
      <c r="I17">
        <f t="shared" si="3"/>
        <v>2.3713788546169168</v>
      </c>
      <c r="J17">
        <f t="shared" si="4"/>
        <v>-0.71776182020522705</v>
      </c>
      <c r="K17">
        <f t="shared" si="5"/>
        <v>0.69628871127979619</v>
      </c>
      <c r="L17">
        <f t="shared" si="0"/>
        <v>2.1736004270954519</v>
      </c>
      <c r="M17">
        <v>215</v>
      </c>
      <c r="N17">
        <f t="shared" si="6"/>
        <v>1.29</v>
      </c>
      <c r="P17">
        <v>30.04</v>
      </c>
      <c r="Q17">
        <v>1.78683656614924</v>
      </c>
      <c r="R17">
        <v>190</v>
      </c>
      <c r="S17">
        <v>215</v>
      </c>
      <c r="T17">
        <f t="shared" si="1"/>
        <v>0.56999999999999995</v>
      </c>
      <c r="U17">
        <v>1.29</v>
      </c>
      <c r="V17">
        <f t="shared" si="7"/>
        <v>1.7823574288691997</v>
      </c>
      <c r="W17">
        <f t="shared" si="8"/>
        <v>0.37874659400544958</v>
      </c>
      <c r="Y17">
        <v>25.02</v>
      </c>
      <c r="Z17">
        <v>2.1736004270954519</v>
      </c>
      <c r="AA17">
        <v>1.78683656614924</v>
      </c>
      <c r="AB17">
        <f t="shared" si="9"/>
        <v>1.3041602562572712</v>
      </c>
      <c r="AC17">
        <v>1.7823574288691997</v>
      </c>
      <c r="AG17">
        <v>22.990000000000002</v>
      </c>
      <c r="AH17">
        <v>2.6249129535897557</v>
      </c>
      <c r="AI17">
        <v>1.94281062839163</v>
      </c>
      <c r="AL17">
        <v>135.87</v>
      </c>
      <c r="AM17">
        <f t="shared" si="10"/>
        <v>1.154731821071074</v>
      </c>
      <c r="AN17">
        <f t="shared" si="11"/>
        <v>132.38963553681103</v>
      </c>
      <c r="AO17">
        <f t="shared" si="12"/>
        <v>2.3106350355666003</v>
      </c>
      <c r="AP17">
        <f t="shared" si="13"/>
        <v>-0.67416879435701293</v>
      </c>
      <c r="AQ17">
        <f t="shared" si="14"/>
        <v>0.73857730584903003</v>
      </c>
      <c r="AR17">
        <f t="shared" si="15"/>
        <v>1.788759784879671</v>
      </c>
      <c r="AS17">
        <v>1.7823574288691997</v>
      </c>
      <c r="AU17">
        <v>22.789156919002298</v>
      </c>
      <c r="AV17">
        <v>20.1292817447275</v>
      </c>
      <c r="AW17">
        <v>2.99944340495303E-2</v>
      </c>
      <c r="AY17">
        <v>25.02</v>
      </c>
      <c r="AZ17">
        <v>0.689611061166166</v>
      </c>
      <c r="BA17">
        <v>0.689611061166166</v>
      </c>
      <c r="BB17">
        <v>92.123058546722007</v>
      </c>
      <c r="BC17">
        <v>64.410648672891099</v>
      </c>
      <c r="BD17">
        <v>64.410648672891099</v>
      </c>
      <c r="BE17">
        <v>64.410648672891099</v>
      </c>
      <c r="BG17">
        <v>25.02</v>
      </c>
      <c r="BH17">
        <f t="shared" si="16"/>
        <v>0.39670207705723798</v>
      </c>
      <c r="BI17">
        <v>0.689611061166166</v>
      </c>
      <c r="BJ17">
        <v>92.123058546722007</v>
      </c>
      <c r="BK17">
        <v>64.410648672891099</v>
      </c>
      <c r="BN17">
        <v>25.02</v>
      </c>
      <c r="BO17">
        <v>0.40240397189990201</v>
      </c>
      <c r="BP17">
        <v>79.223096200900699</v>
      </c>
      <c r="BQ17">
        <v>96.272159784603005</v>
      </c>
      <c r="BS17">
        <f t="shared" si="17"/>
        <v>27.029999999999998</v>
      </c>
      <c r="BT17">
        <v>0.42857142857142855</v>
      </c>
      <c r="BU17">
        <v>76.545304099999996</v>
      </c>
    </row>
    <row r="18" spans="1:73" x14ac:dyDescent="0.2">
      <c r="A18">
        <v>27.040000000000003</v>
      </c>
      <c r="B18">
        <f t="shared" si="2"/>
        <v>0.39764705882352946</v>
      </c>
      <c r="C18">
        <v>1.6401290775447701</v>
      </c>
      <c r="D18">
        <v>190</v>
      </c>
      <c r="E18">
        <v>27.040000000000003</v>
      </c>
      <c r="F18">
        <v>0.56999999999999995</v>
      </c>
      <c r="G18">
        <v>27.040000000000003</v>
      </c>
      <c r="H18">
        <v>135.78</v>
      </c>
      <c r="I18">
        <f t="shared" si="3"/>
        <v>2.3698080582901664</v>
      </c>
      <c r="J18">
        <f t="shared" si="4"/>
        <v>-0.71666720740199807</v>
      </c>
      <c r="K18">
        <f t="shared" si="5"/>
        <v>0.69741530943521846</v>
      </c>
      <c r="L18">
        <f t="shared" si="0"/>
        <v>2.1621721132761444</v>
      </c>
      <c r="M18">
        <v>207</v>
      </c>
      <c r="N18">
        <f t="shared" si="6"/>
        <v>1.242</v>
      </c>
      <c r="P18">
        <v>32.06</v>
      </c>
      <c r="Q18">
        <v>1.6401290775447701</v>
      </c>
      <c r="R18">
        <v>190</v>
      </c>
      <c r="S18">
        <v>207</v>
      </c>
      <c r="T18">
        <f t="shared" si="1"/>
        <v>0.56999999999999995</v>
      </c>
      <c r="U18">
        <v>1.242</v>
      </c>
      <c r="V18">
        <f t="shared" si="7"/>
        <v>1.6370011166118046</v>
      </c>
      <c r="W18">
        <f t="shared" si="8"/>
        <v>0.40932485619134124</v>
      </c>
      <c r="Y18">
        <v>27.040000000000003</v>
      </c>
      <c r="Z18">
        <v>2.1621721132761444</v>
      </c>
      <c r="AA18">
        <v>1.6401290775447701</v>
      </c>
      <c r="AB18">
        <f t="shared" si="9"/>
        <v>1.2973032679656866</v>
      </c>
      <c r="AC18">
        <v>1.6370011166118046</v>
      </c>
      <c r="AG18">
        <v>25.02</v>
      </c>
      <c r="AH18">
        <v>2.1736004270954519</v>
      </c>
      <c r="AI18">
        <v>1.78683656614924</v>
      </c>
      <c r="AL18">
        <v>135.78</v>
      </c>
      <c r="AM18">
        <f t="shared" si="10"/>
        <v>1.140535128730791</v>
      </c>
      <c r="AN18">
        <f t="shared" si="11"/>
        <v>130.76198928123716</v>
      </c>
      <c r="AO18">
        <f t="shared" si="12"/>
        <v>2.2822272493498912</v>
      </c>
      <c r="AP18">
        <f t="shared" si="13"/>
        <v>-0.65291826043688572</v>
      </c>
      <c r="AQ18">
        <f t="shared" si="14"/>
        <v>0.75742837627598225</v>
      </c>
      <c r="AR18">
        <f t="shared" si="15"/>
        <v>1.6425748436258689</v>
      </c>
      <c r="AS18">
        <v>1.6370011166118046</v>
      </c>
      <c r="AU18">
        <v>22.795483533531002</v>
      </c>
      <c r="AV18">
        <v>20.188072949137201</v>
      </c>
      <c r="AW18">
        <v>1.42715447686409E-2</v>
      </c>
      <c r="AY18">
        <v>27.040000000000003</v>
      </c>
      <c r="AZ18">
        <v>0.67848976907004699</v>
      </c>
      <c r="BA18">
        <v>0.67848976907004699</v>
      </c>
      <c r="BB18">
        <v>92.415910581366205</v>
      </c>
      <c r="BC18">
        <v>65.168867200757106</v>
      </c>
      <c r="BD18">
        <v>65.168867200757106</v>
      </c>
      <c r="BE18">
        <v>65.168867200757106</v>
      </c>
      <c r="BG18">
        <v>27.040000000000003</v>
      </c>
      <c r="BH18">
        <f t="shared" si="16"/>
        <v>0.42872998255906142</v>
      </c>
      <c r="BI18">
        <v>0.67848976907004699</v>
      </c>
      <c r="BJ18">
        <v>92.415910581366205</v>
      </c>
      <c r="BK18">
        <v>65.168867200757106</v>
      </c>
      <c r="BN18">
        <v>27.040000000000003</v>
      </c>
      <c r="BO18">
        <v>0.38812303304940798</v>
      </c>
      <c r="BP18">
        <v>79.899322735792595</v>
      </c>
      <c r="BQ18">
        <v>96.408898745037902</v>
      </c>
      <c r="BS18">
        <f t="shared" si="17"/>
        <v>28.832000000000001</v>
      </c>
      <c r="BT18">
        <v>0.45714285714285713</v>
      </c>
      <c r="BU18">
        <v>77.040727599999997</v>
      </c>
    </row>
    <row r="19" spans="1:73" x14ac:dyDescent="0.2">
      <c r="A19">
        <v>29.070000000000004</v>
      </c>
      <c r="B19">
        <f t="shared" si="2"/>
        <v>0.42750000000000005</v>
      </c>
      <c r="C19">
        <v>1.48635260962904</v>
      </c>
      <c r="D19">
        <v>188</v>
      </c>
      <c r="E19">
        <v>29.070000000000004</v>
      </c>
      <c r="F19">
        <v>0.56400000000000006</v>
      </c>
      <c r="G19">
        <v>29.070000000000004</v>
      </c>
      <c r="H19">
        <v>135.05000000000001</v>
      </c>
      <c r="I19">
        <f t="shared" si="3"/>
        <v>2.3570671547509723</v>
      </c>
      <c r="J19">
        <f t="shared" si="4"/>
        <v>-0.70772357888908821</v>
      </c>
      <c r="K19">
        <f t="shared" si="5"/>
        <v>0.70648944499151622</v>
      </c>
      <c r="L19">
        <f t="shared" si="0"/>
        <v>2.0078878833277973</v>
      </c>
      <c r="M19">
        <v>198</v>
      </c>
      <c r="N19">
        <f t="shared" si="6"/>
        <v>1.1879999999999999</v>
      </c>
      <c r="P19">
        <v>34.090000000000003</v>
      </c>
      <c r="Q19">
        <v>1.48635260962904</v>
      </c>
      <c r="R19">
        <v>188</v>
      </c>
      <c r="S19">
        <v>198</v>
      </c>
      <c r="T19">
        <f t="shared" si="1"/>
        <v>0.56400000000000006</v>
      </c>
      <c r="U19">
        <v>1.1879999999999999</v>
      </c>
      <c r="V19">
        <f t="shared" si="7"/>
        <v>1.4715066931335936</v>
      </c>
      <c r="W19">
        <f t="shared" si="8"/>
        <v>0.4400544959128066</v>
      </c>
      <c r="Y19">
        <v>29.070000000000004</v>
      </c>
      <c r="Z19">
        <v>2.0078878833277973</v>
      </c>
      <c r="AA19">
        <v>1.48635260962904</v>
      </c>
      <c r="AB19">
        <f t="shared" si="9"/>
        <v>1.2047327299966784</v>
      </c>
      <c r="AC19">
        <v>1.4715066931335936</v>
      </c>
      <c r="AG19">
        <v>27.040000000000003</v>
      </c>
      <c r="AH19">
        <v>2.1621721132761444</v>
      </c>
      <c r="AI19">
        <v>1.6401290775447701</v>
      </c>
      <c r="AL19">
        <v>135.05000000000001</v>
      </c>
      <c r="AM19">
        <f t="shared" si="10"/>
        <v>1.1275540484806286</v>
      </c>
      <c r="AN19">
        <f t="shared" si="11"/>
        <v>129.27371256465804</v>
      </c>
      <c r="AO19">
        <f t="shared" si="12"/>
        <v>2.2562519204655578</v>
      </c>
      <c r="AP19">
        <f t="shared" si="13"/>
        <v>-0.63302576625990215</v>
      </c>
      <c r="AQ19">
        <f t="shared" si="14"/>
        <v>0.77413072491089241</v>
      </c>
      <c r="AR19">
        <f t="shared" si="15"/>
        <v>1.4762822946386396</v>
      </c>
      <c r="AS19">
        <v>1.4715066931335936</v>
      </c>
      <c r="AU19">
        <v>22.801386411273899</v>
      </c>
      <c r="AV19">
        <v>20.274057184370601</v>
      </c>
      <c r="AW19">
        <v>2.2271069711551901E-3</v>
      </c>
      <c r="AY19">
        <v>29.070000000000004</v>
      </c>
      <c r="AZ19">
        <v>0.670566238824165</v>
      </c>
      <c r="BA19">
        <v>0.670566238824165</v>
      </c>
      <c r="BB19">
        <v>92.561747418803904</v>
      </c>
      <c r="BC19">
        <v>65.561465739125296</v>
      </c>
      <c r="BD19">
        <v>65.561465739125296</v>
      </c>
      <c r="BE19">
        <v>65.561465739125296</v>
      </c>
      <c r="BG19">
        <v>29.070000000000004</v>
      </c>
      <c r="BH19">
        <f t="shared" si="16"/>
        <v>0.46091644204851756</v>
      </c>
      <c r="BI19">
        <v>0.670566238824165</v>
      </c>
      <c r="BJ19">
        <v>92.561747418803904</v>
      </c>
      <c r="BK19">
        <v>65.561465739125296</v>
      </c>
      <c r="BN19">
        <v>29.070000000000004</v>
      </c>
      <c r="BO19">
        <v>0.37755510034705497</v>
      </c>
      <c r="BP19">
        <v>80.351758085669104</v>
      </c>
      <c r="BQ19">
        <v>96.476126955559806</v>
      </c>
      <c r="BS19">
        <f t="shared" si="17"/>
        <v>30.634</v>
      </c>
      <c r="BT19">
        <v>0.48571428571428571</v>
      </c>
      <c r="BU19">
        <v>76.743473499999993</v>
      </c>
    </row>
    <row r="20" spans="1:73" x14ac:dyDescent="0.2">
      <c r="A20">
        <v>31.01</v>
      </c>
      <c r="B20">
        <f t="shared" si="2"/>
        <v>0.45602941176470591</v>
      </c>
      <c r="C20">
        <v>1.35454512949386</v>
      </c>
      <c r="D20">
        <v>189</v>
      </c>
      <c r="E20">
        <v>31.01</v>
      </c>
      <c r="F20">
        <v>0.56699999999999995</v>
      </c>
      <c r="G20">
        <v>31.01</v>
      </c>
      <c r="H20">
        <v>130.76</v>
      </c>
      <c r="I20">
        <f t="shared" si="3"/>
        <v>2.2821925298425558</v>
      </c>
      <c r="J20">
        <f t="shared" si="4"/>
        <v>-0.65289196250329662</v>
      </c>
      <c r="K20">
        <f t="shared" si="5"/>
        <v>0.75745104481979153</v>
      </c>
      <c r="L20">
        <f t="shared" si="0"/>
        <v>1.6166106789062151</v>
      </c>
      <c r="M20">
        <v>190</v>
      </c>
      <c r="N20">
        <f t="shared" si="6"/>
        <v>1.1399999999999999</v>
      </c>
      <c r="P20">
        <v>36.03</v>
      </c>
      <c r="Q20">
        <v>1.35454512949386</v>
      </c>
      <c r="R20">
        <v>189</v>
      </c>
      <c r="S20">
        <v>190</v>
      </c>
      <c r="T20">
        <f t="shared" si="1"/>
        <v>0.56699999999999995</v>
      </c>
      <c r="U20">
        <v>1.1399999999999999</v>
      </c>
      <c r="V20">
        <f t="shared" si="7"/>
        <v>1.3514274652897977</v>
      </c>
      <c r="W20">
        <f t="shared" si="8"/>
        <v>0.4694217378141084</v>
      </c>
      <c r="Y20">
        <v>31.01</v>
      </c>
      <c r="Z20">
        <v>1.6166106789062151</v>
      </c>
      <c r="AA20">
        <v>1.35454512949386</v>
      </c>
      <c r="AB20">
        <f t="shared" si="9"/>
        <v>0.96996640734372908</v>
      </c>
      <c r="AC20">
        <v>1.3514274652897977</v>
      </c>
      <c r="AG20">
        <v>29.070000000000004</v>
      </c>
      <c r="AH20">
        <v>2.0078878833277973</v>
      </c>
      <c r="AI20">
        <v>1.48635260962904</v>
      </c>
      <c r="AL20">
        <v>130.76</v>
      </c>
      <c r="AM20">
        <f t="shared" si="10"/>
        <v>1.1092561962335239</v>
      </c>
      <c r="AN20">
        <f t="shared" si="11"/>
        <v>127.17586963186898</v>
      </c>
      <c r="AO20">
        <f t="shared" si="12"/>
        <v>2.2196376540997407</v>
      </c>
      <c r="AP20">
        <f t="shared" si="13"/>
        <v>-0.60426359914388339</v>
      </c>
      <c r="AQ20">
        <f t="shared" si="14"/>
        <v>0.79678447697585086</v>
      </c>
      <c r="AR20">
        <f t="shared" si="15"/>
        <v>1.355532883824595</v>
      </c>
      <c r="AS20">
        <v>1.3514274652897977</v>
      </c>
      <c r="AU20">
        <v>22.805066249628702</v>
      </c>
      <c r="AV20">
        <v>20.342406212874899</v>
      </c>
      <c r="AW20">
        <v>5.0005324159751996E-4</v>
      </c>
      <c r="AY20">
        <v>31.01</v>
      </c>
      <c r="AZ20">
        <v>0.50804132825086201</v>
      </c>
      <c r="BA20" s="1">
        <v>0.65625699999999998</v>
      </c>
      <c r="BB20">
        <v>92.570807443128402</v>
      </c>
      <c r="BC20">
        <v>91.801434618217598</v>
      </c>
      <c r="BD20" s="1">
        <v>66.243875000000003</v>
      </c>
      <c r="BE20">
        <v>66.243875000000003</v>
      </c>
      <c r="BG20">
        <v>31.01</v>
      </c>
      <c r="BH20">
        <f t="shared" si="16"/>
        <v>0.49167591564927859</v>
      </c>
      <c r="BI20">
        <v>0.65625699999999998</v>
      </c>
      <c r="BJ20">
        <v>92.570807443128402</v>
      </c>
      <c r="BK20">
        <v>66.243875000000003</v>
      </c>
      <c r="BN20">
        <v>31.01</v>
      </c>
      <c r="BO20">
        <v>0.356963957259681</v>
      </c>
      <c r="BP20">
        <v>81.005222081654097</v>
      </c>
      <c r="BQ20">
        <v>96.656633105364193</v>
      </c>
      <c r="BS20">
        <f t="shared" si="17"/>
        <v>32.436</v>
      </c>
      <c r="BT20">
        <v>0.51428571428571423</v>
      </c>
      <c r="BU20">
        <v>77.040727599999997</v>
      </c>
    </row>
    <row r="21" spans="1:73" x14ac:dyDescent="0.2">
      <c r="A21">
        <v>33.03</v>
      </c>
      <c r="B21">
        <f t="shared" si="2"/>
        <v>0.4857352941176471</v>
      </c>
      <c r="C21">
        <v>1.21992899012816</v>
      </c>
      <c r="D21">
        <v>188</v>
      </c>
      <c r="E21">
        <v>33.03</v>
      </c>
      <c r="F21">
        <v>0.56400000000000006</v>
      </c>
      <c r="G21">
        <v>33.03</v>
      </c>
      <c r="H21">
        <v>128.91999999999999</v>
      </c>
      <c r="I21">
        <f t="shared" si="3"/>
        <v>2.2500784716067779</v>
      </c>
      <c r="J21">
        <f t="shared" si="4"/>
        <v>-0.62823467744254546</v>
      </c>
      <c r="K21">
        <f t="shared" si="5"/>
        <v>0.77802390069885441</v>
      </c>
      <c r="L21">
        <f t="shared" si="0"/>
        <v>1.4507778839959775</v>
      </c>
      <c r="M21">
        <v>182</v>
      </c>
      <c r="N21">
        <f t="shared" si="6"/>
        <v>1.0920000000000001</v>
      </c>
      <c r="P21">
        <v>38.049999999999997</v>
      </c>
      <c r="Q21">
        <v>1.21992899012816</v>
      </c>
      <c r="R21">
        <v>188</v>
      </c>
      <c r="S21">
        <v>182</v>
      </c>
      <c r="T21">
        <f t="shared" si="1"/>
        <v>0.56400000000000006</v>
      </c>
      <c r="U21">
        <v>1.0920000000000001</v>
      </c>
      <c r="V21">
        <f t="shared" si="7"/>
        <v>1.2274480758968065</v>
      </c>
      <c r="W21">
        <f t="shared" si="8"/>
        <v>0.5</v>
      </c>
      <c r="Y21">
        <v>33.03</v>
      </c>
      <c r="Z21">
        <v>1.4507778839959775</v>
      </c>
      <c r="AA21">
        <v>1.21992899012816</v>
      </c>
      <c r="AB21">
        <f t="shared" si="9"/>
        <v>0.87046673039758649</v>
      </c>
      <c r="AC21">
        <v>1.2274480758968065</v>
      </c>
      <c r="AG21">
        <v>31.01</v>
      </c>
      <c r="AH21">
        <v>1.6166106789062151</v>
      </c>
      <c r="AI21">
        <v>1.35454512949386</v>
      </c>
      <c r="AL21">
        <v>128.91999999999999</v>
      </c>
      <c r="AM21">
        <f t="shared" si="10"/>
        <v>1.0940490304743133</v>
      </c>
      <c r="AN21">
        <f t="shared" si="11"/>
        <v>125.43237292062192</v>
      </c>
      <c r="AO21">
        <f t="shared" si="12"/>
        <v>2.1892078959916565</v>
      </c>
      <c r="AP21">
        <f t="shared" si="13"/>
        <v>-0.57974163846193105</v>
      </c>
      <c r="AQ21">
        <f t="shared" si="14"/>
        <v>0.81480036366798192</v>
      </c>
      <c r="AR21">
        <f t="shared" si="15"/>
        <v>1.2309821784451802</v>
      </c>
      <c r="AS21">
        <v>1.2274480758968065</v>
      </c>
      <c r="AU21">
        <v>22.804357774777799</v>
      </c>
      <c r="AV21">
        <v>20.338793051584702</v>
      </c>
      <c r="AW21">
        <v>1.3257818930593E-2</v>
      </c>
      <c r="AY21">
        <v>33.03</v>
      </c>
      <c r="AZ21">
        <v>0.64194793947574202</v>
      </c>
      <c r="BA21">
        <v>0.64194793947574202</v>
      </c>
      <c r="BB21">
        <v>93.195444934904302</v>
      </c>
      <c r="BC21">
        <v>66.926347620928496</v>
      </c>
      <c r="BD21">
        <v>66.926347620928496</v>
      </c>
      <c r="BE21">
        <v>66.926347620928496</v>
      </c>
      <c r="BG21">
        <v>33.03</v>
      </c>
      <c r="BH21">
        <f t="shared" si="16"/>
        <v>0.52370382115110192</v>
      </c>
      <c r="BI21">
        <v>0.64194793947574202</v>
      </c>
      <c r="BJ21">
        <v>93.195444934904302</v>
      </c>
      <c r="BK21">
        <v>66.926347620928496</v>
      </c>
      <c r="BN21">
        <v>33.03</v>
      </c>
      <c r="BO21">
        <v>0.33780032437596702</v>
      </c>
      <c r="BP21">
        <v>81.466556033015095</v>
      </c>
      <c r="BQ21">
        <v>96.774725603889195</v>
      </c>
      <c r="BS21">
        <f t="shared" si="17"/>
        <v>34.238</v>
      </c>
      <c r="BT21">
        <v>0.54285714285714282</v>
      </c>
      <c r="BU21">
        <v>77.283935499999998</v>
      </c>
    </row>
    <row r="22" spans="1:73" x14ac:dyDescent="0.2">
      <c r="A22">
        <v>35.06</v>
      </c>
      <c r="B22">
        <f t="shared" si="2"/>
        <v>0.51558823529411768</v>
      </c>
      <c r="C22">
        <v>1.07813903022116</v>
      </c>
      <c r="D22">
        <v>188</v>
      </c>
      <c r="E22">
        <v>35.06</v>
      </c>
      <c r="F22">
        <v>0.56400000000000006</v>
      </c>
      <c r="G22">
        <v>35.06</v>
      </c>
      <c r="H22">
        <v>126.52</v>
      </c>
      <c r="I22">
        <f t="shared" si="3"/>
        <v>2.2081905695601112</v>
      </c>
      <c r="J22">
        <f t="shared" si="4"/>
        <v>-0.59510334943489507</v>
      </c>
      <c r="K22">
        <f t="shared" si="5"/>
        <v>0.80364917936333957</v>
      </c>
      <c r="L22">
        <f t="shared" si="0"/>
        <v>1.2938634264291708</v>
      </c>
      <c r="M22">
        <v>172</v>
      </c>
      <c r="N22">
        <f t="shared" si="6"/>
        <v>1.032</v>
      </c>
      <c r="P22">
        <v>40.08</v>
      </c>
      <c r="Q22">
        <v>1.07813903022116</v>
      </c>
      <c r="R22">
        <v>188</v>
      </c>
      <c r="S22">
        <v>172</v>
      </c>
      <c r="T22">
        <f t="shared" si="1"/>
        <v>0.56400000000000006</v>
      </c>
      <c r="U22">
        <v>1.032</v>
      </c>
      <c r="V22">
        <f t="shared" si="7"/>
        <v>1.0911431694420866</v>
      </c>
      <c r="W22">
        <f t="shared" si="8"/>
        <v>0.53072963972146536</v>
      </c>
      <c r="Y22">
        <v>35.06</v>
      </c>
      <c r="Z22">
        <v>1.2938634264291708</v>
      </c>
      <c r="AA22">
        <v>1.07813903022116</v>
      </c>
      <c r="AB22">
        <f t="shared" si="9"/>
        <v>0.77631805585750246</v>
      </c>
      <c r="AC22">
        <v>1.0911431694420866</v>
      </c>
      <c r="AG22">
        <v>33.03</v>
      </c>
      <c r="AH22">
        <v>1.4507778839959775</v>
      </c>
      <c r="AI22">
        <v>1.21992899012816</v>
      </c>
      <c r="AL22">
        <v>126.52</v>
      </c>
      <c r="AM22">
        <f t="shared" si="10"/>
        <v>1.0706352730472142</v>
      </c>
      <c r="AN22">
        <f t="shared" si="11"/>
        <v>122.74799308821562</v>
      </c>
      <c r="AO22">
        <f t="shared" si="12"/>
        <v>2.142356629543372</v>
      </c>
      <c r="AP22">
        <f t="shared" si="13"/>
        <v>-0.54094501172741793</v>
      </c>
      <c r="AQ22">
        <f t="shared" si="14"/>
        <v>0.84105796131255051</v>
      </c>
      <c r="AR22">
        <f t="shared" si="15"/>
        <v>1.0940422308841717</v>
      </c>
      <c r="AS22">
        <v>1.0911431694420866</v>
      </c>
      <c r="AU22">
        <v>22.805951918871799</v>
      </c>
      <c r="AV22">
        <v>20.391085428681901</v>
      </c>
      <c r="AW22">
        <v>2.1966171836687101E-2</v>
      </c>
      <c r="AY22">
        <v>35.06</v>
      </c>
      <c r="AZ22">
        <v>0.62469286680425495</v>
      </c>
      <c r="BA22">
        <v>0.62469286680425495</v>
      </c>
      <c r="BB22">
        <v>93.535094570262302</v>
      </c>
      <c r="BC22">
        <v>67.672489009772093</v>
      </c>
      <c r="BD22">
        <v>67.672489009772093</v>
      </c>
      <c r="BE22">
        <v>67.672489009772093</v>
      </c>
      <c r="BG22">
        <v>35.06</v>
      </c>
      <c r="BH22">
        <f t="shared" si="16"/>
        <v>0.55589028064055812</v>
      </c>
      <c r="BI22">
        <v>0.62469286680425495</v>
      </c>
      <c r="BJ22">
        <v>93.535094570262302</v>
      </c>
      <c r="BK22">
        <v>67.672489009772093</v>
      </c>
      <c r="BN22">
        <v>35.06</v>
      </c>
      <c r="BO22">
        <v>0.31357447480182199</v>
      </c>
      <c r="BP22">
        <v>82.008707017865802</v>
      </c>
      <c r="BQ22">
        <v>96.935772933288902</v>
      </c>
      <c r="BS22">
        <f t="shared" si="17"/>
        <v>36.04</v>
      </c>
      <c r="BT22">
        <v>0.5714285714285714</v>
      </c>
      <c r="BU22">
        <v>77.076758400000003</v>
      </c>
    </row>
    <row r="23" spans="1:73" x14ac:dyDescent="0.2">
      <c r="A23">
        <v>36.989999999999995</v>
      </c>
      <c r="B23">
        <f t="shared" si="2"/>
        <v>0.54397058823529409</v>
      </c>
      <c r="C23">
        <v>0.95514890110718098</v>
      </c>
      <c r="D23">
        <v>187</v>
      </c>
      <c r="E23">
        <v>36.989999999999995</v>
      </c>
      <c r="F23">
        <v>0.56100000000000005</v>
      </c>
      <c r="G23">
        <v>36.989999999999995</v>
      </c>
      <c r="H23">
        <v>123.9</v>
      </c>
      <c r="I23">
        <f t="shared" si="3"/>
        <v>2.1624629431591669</v>
      </c>
      <c r="J23">
        <f t="shared" si="4"/>
        <v>-0.55774510892838913</v>
      </c>
      <c r="K23">
        <f t="shared" si="5"/>
        <v>0.83001228512984027</v>
      </c>
      <c r="L23">
        <f t="shared" si="0"/>
        <v>1.1316143496382196</v>
      </c>
      <c r="M23">
        <v>162</v>
      </c>
      <c r="N23">
        <f t="shared" si="6"/>
        <v>0.97199999999999998</v>
      </c>
      <c r="P23">
        <v>42.01</v>
      </c>
      <c r="Q23">
        <v>0.95514890110718098</v>
      </c>
      <c r="R23">
        <v>187</v>
      </c>
      <c r="S23">
        <v>162</v>
      </c>
      <c r="T23">
        <f t="shared" si="1"/>
        <v>0.56100000000000005</v>
      </c>
      <c r="U23">
        <v>0.97199999999999998</v>
      </c>
      <c r="V23">
        <f t="shared" si="7"/>
        <v>0.9613569105527362</v>
      </c>
      <c r="W23">
        <f t="shared" si="8"/>
        <v>0.55994550408719335</v>
      </c>
      <c r="Y23">
        <v>36.989999999999995</v>
      </c>
      <c r="Z23">
        <v>1.1316143496382196</v>
      </c>
      <c r="AA23">
        <v>0.95514890110718098</v>
      </c>
      <c r="AB23">
        <f t="shared" si="9"/>
        <v>0.67896860978293172</v>
      </c>
      <c r="AC23">
        <v>0.9613569105527362</v>
      </c>
      <c r="AG23">
        <v>35.06</v>
      </c>
      <c r="AH23">
        <v>1.2938634264291708</v>
      </c>
      <c r="AI23">
        <v>1.07813903022116</v>
      </c>
      <c r="AL23">
        <v>123.9</v>
      </c>
      <c r="AM23">
        <f t="shared" si="10"/>
        <v>1.0473398944145595</v>
      </c>
      <c r="AN23">
        <f t="shared" si="11"/>
        <v>120.07718534689218</v>
      </c>
      <c r="AO23">
        <f t="shared" si="12"/>
        <v>2.0957422407708575</v>
      </c>
      <c r="AP23">
        <f t="shared" si="13"/>
        <v>-0.50116620200921369</v>
      </c>
      <c r="AQ23">
        <f t="shared" si="14"/>
        <v>0.86535104897588244</v>
      </c>
      <c r="AR23">
        <f t="shared" si="15"/>
        <v>0.96372084882686482</v>
      </c>
      <c r="AS23">
        <v>0.9613569105527362</v>
      </c>
      <c r="AU23">
        <v>22.812358435258599</v>
      </c>
      <c r="AV23">
        <v>20.4884649690228</v>
      </c>
      <c r="AW23">
        <v>9.7392161546591693E-3</v>
      </c>
      <c r="AY23">
        <v>36.989999999999995</v>
      </c>
      <c r="AZ23">
        <v>0.60767330707085598</v>
      </c>
      <c r="BA23">
        <v>0.60767330707085598</v>
      </c>
      <c r="BB23">
        <v>93.7890537806379</v>
      </c>
      <c r="BC23">
        <v>68.936570318115201</v>
      </c>
      <c r="BD23">
        <v>68.936570318115201</v>
      </c>
      <c r="BE23">
        <v>68.936570318115201</v>
      </c>
      <c r="BG23">
        <v>36.989999999999995</v>
      </c>
      <c r="BH23">
        <f t="shared" si="16"/>
        <v>0.58649120025368628</v>
      </c>
      <c r="BI23">
        <v>0.60767330707085598</v>
      </c>
      <c r="BJ23">
        <v>93.7890537806379</v>
      </c>
      <c r="BK23">
        <v>68.936570318115201</v>
      </c>
      <c r="BN23">
        <v>36.989999999999995</v>
      </c>
      <c r="BO23">
        <v>0.29248443564259502</v>
      </c>
      <c r="BP23">
        <v>82.676375417488899</v>
      </c>
      <c r="BQ23">
        <v>97.057743944556506</v>
      </c>
      <c r="BS23">
        <f t="shared" si="17"/>
        <v>37.841999999999999</v>
      </c>
      <c r="BT23">
        <v>0.6</v>
      </c>
      <c r="BU23">
        <v>77.022712200000001</v>
      </c>
    </row>
    <row r="24" spans="1:73" x14ac:dyDescent="0.2">
      <c r="A24" s="1">
        <v>39.019999999999996</v>
      </c>
      <c r="B24">
        <f t="shared" si="2"/>
        <v>0.57382352941176462</v>
      </c>
      <c r="C24" s="1">
        <v>0.84796350259806896</v>
      </c>
      <c r="D24" s="1">
        <v>186</v>
      </c>
      <c r="E24" s="1">
        <v>39.019999999999996</v>
      </c>
      <c r="F24" s="1">
        <v>0.55800000000000005</v>
      </c>
      <c r="G24" s="1">
        <v>39.019999999999996</v>
      </c>
      <c r="H24" s="1">
        <v>118.11</v>
      </c>
      <c r="I24" s="1">
        <f t="shared" si="3"/>
        <v>2.0614083794715836</v>
      </c>
      <c r="J24" s="1">
        <f t="shared" si="4"/>
        <v>-0.47116583417506103</v>
      </c>
      <c r="K24" s="1">
        <f t="shared" si="5"/>
        <v>0.88204464552885242</v>
      </c>
      <c r="L24" s="1">
        <f t="shared" si="0"/>
        <v>0.8772899296191945</v>
      </c>
      <c r="M24" s="1">
        <v>155</v>
      </c>
      <c r="N24" s="1">
        <f t="shared" si="6"/>
        <v>0.93</v>
      </c>
      <c r="O24" s="1"/>
      <c r="P24" s="1">
        <v>44.04</v>
      </c>
      <c r="Q24" s="1">
        <v>0.84796350259806896</v>
      </c>
      <c r="R24" s="1">
        <v>186</v>
      </c>
      <c r="S24" s="1">
        <v>155</v>
      </c>
      <c r="T24" s="1">
        <f t="shared" si="1"/>
        <v>0.55800000000000005</v>
      </c>
      <c r="U24" s="1">
        <v>0.93</v>
      </c>
      <c r="V24" s="1">
        <f t="shared" si="7"/>
        <v>0.87601349297217601</v>
      </c>
      <c r="W24">
        <f t="shared" si="8"/>
        <v>0.59067514380865871</v>
      </c>
      <c r="X24" s="1"/>
      <c r="Y24" s="1">
        <v>39.019999999999996</v>
      </c>
      <c r="Z24" s="1">
        <v>0.8772899296191945</v>
      </c>
      <c r="AA24" s="1">
        <v>0.84796350259806896</v>
      </c>
      <c r="AB24" s="1">
        <f t="shared" si="9"/>
        <v>0.52637395777151663</v>
      </c>
      <c r="AC24" s="1">
        <v>0.87601349297217601</v>
      </c>
      <c r="AD24" s="1"/>
      <c r="AE24" s="1"/>
      <c r="AF24" s="1"/>
      <c r="AG24" s="1">
        <v>36.989999999999995</v>
      </c>
      <c r="AH24" s="1">
        <v>1.1316143496382196</v>
      </c>
      <c r="AI24" s="1">
        <v>0.95514890110718098</v>
      </c>
      <c r="AJ24" s="1"/>
      <c r="AK24" s="1"/>
      <c r="AL24" s="1">
        <v>118.11</v>
      </c>
      <c r="AM24" s="1">
        <f t="shared" si="10"/>
        <v>1.0303768265243125</v>
      </c>
      <c r="AN24" s="1">
        <f t="shared" si="11"/>
        <v>118.13237501552628</v>
      </c>
      <c r="AO24" s="1">
        <f t="shared" si="12"/>
        <v>2.0617988971626908</v>
      </c>
      <c r="AP24" s="1">
        <f t="shared" si="13"/>
        <v>-0.47151025227737881</v>
      </c>
      <c r="AQ24" s="1">
        <f t="shared" si="14"/>
        <v>0.88186057968214149</v>
      </c>
      <c r="AR24" s="1">
        <f t="shared" si="15"/>
        <v>0.87805260040801691</v>
      </c>
      <c r="AS24" s="1">
        <v>0.87601349297217601</v>
      </c>
      <c r="AT24" s="1"/>
      <c r="AU24" s="1">
        <v>22.816918030760601</v>
      </c>
      <c r="AV24" s="1">
        <v>20.542091929434498</v>
      </c>
      <c r="AW24" s="1">
        <v>1.8247749159922E-3</v>
      </c>
      <c r="AX24" s="1"/>
      <c r="AY24" s="1">
        <v>39.019999999999996</v>
      </c>
      <c r="AZ24" s="1">
        <v>0.58622008742135401</v>
      </c>
      <c r="BA24" s="1">
        <v>0.58622008742135401</v>
      </c>
      <c r="BB24" s="1">
        <v>94.081845829132206</v>
      </c>
      <c r="BC24" s="1">
        <v>69.642884376516605</v>
      </c>
      <c r="BD24" s="1">
        <v>69.642884376516605</v>
      </c>
      <c r="BE24" s="1">
        <v>69.642884376516605</v>
      </c>
      <c r="BF24" s="1"/>
      <c r="BG24" s="1">
        <v>39.019999999999996</v>
      </c>
      <c r="BH24">
        <f t="shared" si="16"/>
        <v>0.61867765974314248</v>
      </c>
      <c r="BI24" s="1">
        <v>0.58622008742135401</v>
      </c>
      <c r="BJ24" s="1">
        <v>94.081845829132206</v>
      </c>
      <c r="BK24" s="1">
        <v>69.642884376516605</v>
      </c>
      <c r="BL24" s="1"/>
      <c r="BM24" s="1"/>
      <c r="BN24" s="1">
        <v>39.019999999999996</v>
      </c>
      <c r="BO24" s="1">
        <v>0.26150272692617699</v>
      </c>
      <c r="BP24" s="1">
        <v>83.175881469396202</v>
      </c>
      <c r="BQ24" s="1">
        <v>97.196503753802503</v>
      </c>
      <c r="BR24" s="1"/>
      <c r="BS24">
        <f t="shared" si="17"/>
        <v>39.643999999999998</v>
      </c>
      <c r="BT24">
        <v>0.62857142857142856</v>
      </c>
      <c r="BU24">
        <v>77.392027899999988</v>
      </c>
    </row>
    <row r="25" spans="1:73" x14ac:dyDescent="0.2">
      <c r="A25">
        <v>41.05</v>
      </c>
      <c r="B25">
        <f t="shared" si="2"/>
        <v>0.60367647058823526</v>
      </c>
      <c r="C25">
        <v>0.73285275175307796</v>
      </c>
      <c r="D25">
        <v>179</v>
      </c>
      <c r="E25">
        <v>41.05</v>
      </c>
      <c r="F25">
        <v>0.53700000000000003</v>
      </c>
      <c r="G25">
        <v>41.05</v>
      </c>
      <c r="H25">
        <v>118.72</v>
      </c>
      <c r="I25">
        <f t="shared" si="3"/>
        <v>2.0720548879084446</v>
      </c>
      <c r="J25">
        <f t="shared" si="4"/>
        <v>-0.48052964989970309</v>
      </c>
      <c r="K25">
        <f t="shared" si="5"/>
        <v>0.8769784806751354</v>
      </c>
      <c r="L25">
        <f t="shared" si="0"/>
        <v>0.80077610574500602</v>
      </c>
      <c r="M25">
        <v>147</v>
      </c>
      <c r="N25">
        <f t="shared" si="6"/>
        <v>0.88200000000000001</v>
      </c>
      <c r="P25">
        <v>46.07</v>
      </c>
      <c r="Q25">
        <v>0.73285275175307796</v>
      </c>
      <c r="R25">
        <v>179</v>
      </c>
      <c r="S25">
        <v>147</v>
      </c>
      <c r="T25">
        <f t="shared" si="1"/>
        <v>0.53700000000000003</v>
      </c>
      <c r="U25">
        <v>0.88200000000000001</v>
      </c>
      <c r="V25">
        <f t="shared" si="7"/>
        <v>0.75877490258207825</v>
      </c>
      <c r="W25">
        <f t="shared" si="8"/>
        <v>0.62140478353012407</v>
      </c>
      <c r="Y25">
        <v>41.05</v>
      </c>
      <c r="Z25">
        <v>0.80077610574500602</v>
      </c>
      <c r="AA25">
        <v>0.73285275175307796</v>
      </c>
      <c r="AB25">
        <f t="shared" si="9"/>
        <v>0.48046566344700359</v>
      </c>
      <c r="AC25">
        <v>0.75877490258207825</v>
      </c>
      <c r="AG25">
        <v>39.019999999999996</v>
      </c>
      <c r="AH25">
        <v>0.8772899296191945</v>
      </c>
      <c r="AI25">
        <v>0.84796350259806896</v>
      </c>
      <c r="AL25">
        <v>118.72</v>
      </c>
      <c r="AM25">
        <f t="shared" si="10"/>
        <v>1.0238995877619161</v>
      </c>
      <c r="AN25">
        <f t="shared" si="11"/>
        <v>117.38976165423242</v>
      </c>
      <c r="AO25">
        <f t="shared" si="12"/>
        <v>2.048837848939181</v>
      </c>
      <c r="AP25">
        <f t="shared" si="13"/>
        <v>-0.46004113112958694</v>
      </c>
      <c r="AQ25">
        <f t="shared" si="14"/>
        <v>0.88789760539659646</v>
      </c>
      <c r="AR25">
        <f t="shared" si="15"/>
        <v>0.76050507393542532</v>
      </c>
      <c r="AS25">
        <v>0.75877490258207825</v>
      </c>
      <c r="AU25">
        <v>22.821282550031299</v>
      </c>
      <c r="AV25">
        <v>20.6205609497875</v>
      </c>
      <c r="AW25">
        <v>-2.6292702145097602E-3</v>
      </c>
      <c r="AY25">
        <v>41.05</v>
      </c>
      <c r="AZ25">
        <v>0.57830884142813599</v>
      </c>
      <c r="BA25">
        <v>0.57830884142813599</v>
      </c>
      <c r="BB25">
        <v>93.995386163505501</v>
      </c>
      <c r="BC25">
        <v>69.665351200858595</v>
      </c>
      <c r="BD25">
        <v>69.665351200858595</v>
      </c>
      <c r="BE25">
        <v>69.665351200858595</v>
      </c>
      <c r="BG25">
        <v>41.05</v>
      </c>
      <c r="BH25">
        <f t="shared" si="16"/>
        <v>0.65086411923259868</v>
      </c>
      <c r="BI25">
        <v>0.57865332926296997</v>
      </c>
      <c r="BJ25">
        <v>94.004994332243399</v>
      </c>
      <c r="BK25">
        <v>69.095672822866902</v>
      </c>
      <c r="BN25">
        <v>41.05</v>
      </c>
      <c r="BO25">
        <v>0.24926987823531599</v>
      </c>
      <c r="BP25">
        <v>83.344122291987006</v>
      </c>
      <c r="BQ25">
        <v>97.154049397461606</v>
      </c>
      <c r="BS25">
        <f t="shared" si="17"/>
        <v>41.445999999999998</v>
      </c>
      <c r="BT25">
        <v>0.65714285714285714</v>
      </c>
      <c r="BU25">
        <v>77.518135699999988</v>
      </c>
    </row>
    <row r="26" spans="1:73" x14ac:dyDescent="0.2">
      <c r="A26">
        <v>43.070000000000007</v>
      </c>
      <c r="B26">
        <f t="shared" si="2"/>
        <v>0.63338235294117662</v>
      </c>
      <c r="C26">
        <v>0.645256716536312</v>
      </c>
      <c r="D26">
        <v>166</v>
      </c>
      <c r="E26">
        <v>43.070000000000007</v>
      </c>
      <c r="F26">
        <v>0.49800000000000005</v>
      </c>
      <c r="G26">
        <v>43.070000000000007</v>
      </c>
      <c r="H26">
        <v>120.99</v>
      </c>
      <c r="I26">
        <f t="shared" si="3"/>
        <v>2.1116738619275837</v>
      </c>
      <c r="J26">
        <f t="shared" si="4"/>
        <v>-0.51488846309821812</v>
      </c>
      <c r="K26">
        <f t="shared" si="5"/>
        <v>0.85725717877913099</v>
      </c>
      <c r="L26">
        <f t="shared" si="0"/>
        <v>0.69968672642736451</v>
      </c>
      <c r="M26">
        <v>143</v>
      </c>
      <c r="N26">
        <f t="shared" si="6"/>
        <v>0.85799999999999998</v>
      </c>
      <c r="P26">
        <v>48.09</v>
      </c>
      <c r="Q26">
        <v>0.645256716536312</v>
      </c>
      <c r="R26">
        <v>166</v>
      </c>
      <c r="S26">
        <v>143</v>
      </c>
      <c r="T26">
        <f t="shared" si="1"/>
        <v>0.49800000000000005</v>
      </c>
      <c r="U26">
        <v>0.85799999999999998</v>
      </c>
      <c r="V26">
        <f t="shared" si="7"/>
        <v>0.66496572546655675</v>
      </c>
      <c r="W26">
        <f t="shared" si="8"/>
        <v>0.65198304571601584</v>
      </c>
      <c r="Y26">
        <v>43.070000000000007</v>
      </c>
      <c r="Z26">
        <v>0.69968672642736451</v>
      </c>
      <c r="AA26">
        <v>0.645256716536312</v>
      </c>
      <c r="AB26">
        <f t="shared" si="9"/>
        <v>0.41981203585641869</v>
      </c>
      <c r="AC26">
        <v>0.66496572546655675</v>
      </c>
      <c r="AG26">
        <v>41.05</v>
      </c>
      <c r="AH26">
        <v>0.80077610574500602</v>
      </c>
      <c r="AI26">
        <v>0.73285275175307796</v>
      </c>
      <c r="AL26">
        <v>120.99</v>
      </c>
      <c r="AM26">
        <f t="shared" si="10"/>
        <v>1.0448986272161374</v>
      </c>
      <c r="AN26">
        <f t="shared" si="11"/>
        <v>119.7972948400667</v>
      </c>
      <c r="AO26">
        <f t="shared" si="12"/>
        <v>2.0908572298818169</v>
      </c>
      <c r="AP26">
        <f t="shared" si="13"/>
        <v>-0.49693298978912459</v>
      </c>
      <c r="AQ26">
        <f t="shared" si="14"/>
        <v>0.86778891653399315</v>
      </c>
      <c r="AR26">
        <f t="shared" si="15"/>
        <v>0.66658786609052578</v>
      </c>
      <c r="AS26">
        <v>0.66496572546655675</v>
      </c>
      <c r="AU26">
        <v>22.8211718964012</v>
      </c>
      <c r="AV26">
        <v>21.0183373995119</v>
      </c>
      <c r="AW26">
        <v>5.7657273687543503E-2</v>
      </c>
      <c r="AY26">
        <v>43.070000000000007</v>
      </c>
      <c r="AZ26">
        <v>0.58520822574244602</v>
      </c>
      <c r="BA26">
        <v>0.58520822574244602</v>
      </c>
      <c r="BB26">
        <v>93.4521320522623</v>
      </c>
      <c r="BC26">
        <v>68.980124170946297</v>
      </c>
      <c r="BD26">
        <v>68.980124170946297</v>
      </c>
      <c r="BE26">
        <v>68.980124170946297</v>
      </c>
      <c r="BG26">
        <v>43.070000000000007</v>
      </c>
      <c r="BH26">
        <f t="shared" si="16"/>
        <v>0.68289202473442223</v>
      </c>
      <c r="BI26">
        <v>0.58569252821766105</v>
      </c>
      <c r="BJ26">
        <v>93.462592760240994</v>
      </c>
      <c r="BK26">
        <v>68.393706637917305</v>
      </c>
      <c r="BN26">
        <v>43.070000000000007</v>
      </c>
      <c r="BO26">
        <v>0.25101219112579998</v>
      </c>
      <c r="BP26">
        <v>82.672221221508593</v>
      </c>
      <c r="BQ26">
        <v>96.901526296336598</v>
      </c>
      <c r="BS26">
        <f t="shared" si="17"/>
        <v>43.247999999999998</v>
      </c>
      <c r="BT26">
        <v>0.68571428571428572</v>
      </c>
      <c r="BU26">
        <v>77.57218189999999</v>
      </c>
    </row>
    <row r="27" spans="1:73" x14ac:dyDescent="0.2">
      <c r="A27">
        <v>45.010000000000005</v>
      </c>
      <c r="B27">
        <f t="shared" si="2"/>
        <v>0.66191176470588242</v>
      </c>
      <c r="C27">
        <v>0.56229965127961701</v>
      </c>
      <c r="D27">
        <v>160</v>
      </c>
      <c r="E27">
        <v>45.010000000000005</v>
      </c>
      <c r="F27">
        <v>0.48000000000000004</v>
      </c>
      <c r="G27">
        <v>45.010000000000005</v>
      </c>
      <c r="H27">
        <v>119.71</v>
      </c>
      <c r="I27">
        <f t="shared" si="3"/>
        <v>2.0893336475026945</v>
      </c>
      <c r="J27">
        <f t="shared" si="4"/>
        <v>-0.49561026563263882</v>
      </c>
      <c r="K27">
        <f t="shared" si="5"/>
        <v>0.86854502738749539</v>
      </c>
      <c r="L27">
        <f t="shared" si="0"/>
        <v>0.59480216984678669</v>
      </c>
      <c r="M27">
        <v>136</v>
      </c>
      <c r="N27">
        <f t="shared" si="6"/>
        <v>0.81600000000000006</v>
      </c>
      <c r="P27">
        <v>50.03</v>
      </c>
      <c r="Q27">
        <v>0.56229965127961701</v>
      </c>
      <c r="R27">
        <v>160</v>
      </c>
      <c r="S27">
        <v>136</v>
      </c>
      <c r="T27">
        <f t="shared" si="1"/>
        <v>0.48000000000000004</v>
      </c>
      <c r="U27">
        <v>0.81600000000000006</v>
      </c>
      <c r="V27">
        <f t="shared" si="7"/>
        <v>0.57981112388444167</v>
      </c>
      <c r="W27">
        <f t="shared" si="8"/>
        <v>0.68135028761731764</v>
      </c>
      <c r="Y27">
        <v>45.010000000000005</v>
      </c>
      <c r="Z27">
        <v>0.59480216984678669</v>
      </c>
      <c r="AA27">
        <v>0.56229965127961701</v>
      </c>
      <c r="AB27">
        <f t="shared" si="9"/>
        <v>0.35688130190807199</v>
      </c>
      <c r="AC27">
        <v>0.57981112388444167</v>
      </c>
      <c r="AG27">
        <v>43.070000000000007</v>
      </c>
      <c r="AH27">
        <v>0.69968672642736451</v>
      </c>
      <c r="AI27">
        <v>0.645256716536312</v>
      </c>
      <c r="AL27">
        <v>119.71</v>
      </c>
      <c r="AM27">
        <f t="shared" si="10"/>
        <v>1.0390722595360911</v>
      </c>
      <c r="AN27">
        <f t="shared" si="11"/>
        <v>119.1293036410805</v>
      </c>
      <c r="AO27">
        <f t="shared" si="12"/>
        <v>2.0791985840854963</v>
      </c>
      <c r="AP27">
        <f t="shared" si="13"/>
        <v>-0.48678220319706822</v>
      </c>
      <c r="AQ27">
        <f t="shared" si="14"/>
        <v>0.87352337498810428</v>
      </c>
      <c r="AR27">
        <f t="shared" si="15"/>
        <v>0.5811990263576422</v>
      </c>
      <c r="AS27">
        <v>0.57981112388444167</v>
      </c>
      <c r="AU27">
        <v>22.828530452123299</v>
      </c>
      <c r="AV27">
        <v>20.7511849481219</v>
      </c>
      <c r="AW27">
        <v>-2.2767580078115698E-3</v>
      </c>
      <c r="AY27">
        <v>45.010000000000005</v>
      </c>
      <c r="AZ27">
        <v>0.57264126631168399</v>
      </c>
      <c r="BA27">
        <v>0.57264126631168399</v>
      </c>
      <c r="BB27">
        <v>93.443535631508297</v>
      </c>
      <c r="BC27">
        <v>68.732136262705396</v>
      </c>
      <c r="BD27">
        <v>68.732136262705396</v>
      </c>
      <c r="BE27">
        <v>68.732136262705396</v>
      </c>
      <c r="BG27">
        <v>45.010000000000005</v>
      </c>
      <c r="BH27">
        <f t="shared" si="16"/>
        <v>0.71365149833518315</v>
      </c>
      <c r="BI27">
        <v>0.57264126631168399</v>
      </c>
      <c r="BJ27">
        <v>93.443535631508297</v>
      </c>
      <c r="BK27">
        <v>68.732136262705396</v>
      </c>
      <c r="BN27">
        <v>45.010000000000005</v>
      </c>
      <c r="BO27" s="2">
        <v>0.22981105681397801</v>
      </c>
      <c r="BP27">
        <v>82.828657662615996</v>
      </c>
      <c r="BQ27">
        <v>96.8941937497558</v>
      </c>
      <c r="BS27">
        <f t="shared" si="17"/>
        <v>45.050000000000004</v>
      </c>
      <c r="BT27">
        <v>0.7142857142857143</v>
      </c>
      <c r="BU27">
        <v>77.950505300000003</v>
      </c>
    </row>
    <row r="28" spans="1:73" x14ac:dyDescent="0.2">
      <c r="A28">
        <v>47.040000000000006</v>
      </c>
      <c r="B28">
        <f t="shared" si="2"/>
        <v>0.69176470588235306</v>
      </c>
      <c r="C28">
        <v>0.49415522680052398</v>
      </c>
      <c r="D28">
        <v>157</v>
      </c>
      <c r="E28">
        <v>47.040000000000006</v>
      </c>
      <c r="F28">
        <v>0.47099999999999997</v>
      </c>
      <c r="G28">
        <v>47.040000000000006</v>
      </c>
      <c r="H28">
        <v>116.32</v>
      </c>
      <c r="I28">
        <f t="shared" si="3"/>
        <v>2.0301669858617775</v>
      </c>
      <c r="J28">
        <f t="shared" si="4"/>
        <v>-0.44338409657056604</v>
      </c>
      <c r="K28">
        <f t="shared" si="5"/>
        <v>0.89633171477322104</v>
      </c>
      <c r="L28">
        <f t="shared" si="0"/>
        <v>0.49275420267440689</v>
      </c>
      <c r="M28">
        <v>129</v>
      </c>
      <c r="N28">
        <f t="shared" si="6"/>
        <v>0.77400000000000002</v>
      </c>
      <c r="P28">
        <v>52.06</v>
      </c>
      <c r="Q28">
        <v>0.49415522680052398</v>
      </c>
      <c r="R28">
        <v>157</v>
      </c>
      <c r="S28">
        <v>129</v>
      </c>
      <c r="T28">
        <f t="shared" si="1"/>
        <v>0.47099999999999997</v>
      </c>
      <c r="U28">
        <v>0.77400000000000002</v>
      </c>
      <c r="V28">
        <f t="shared" si="7"/>
        <v>0.51249827698739459</v>
      </c>
      <c r="W28">
        <f t="shared" si="8"/>
        <v>0.712079927338783</v>
      </c>
      <c r="Y28">
        <v>47.040000000000006</v>
      </c>
      <c r="Z28">
        <v>0.49275420267440689</v>
      </c>
      <c r="AA28">
        <v>0.49415522680052398</v>
      </c>
      <c r="AB28">
        <f t="shared" si="9"/>
        <v>0.29565252160464411</v>
      </c>
      <c r="AC28">
        <v>0.51249827698739459</v>
      </c>
      <c r="AG28">
        <v>45.010000000000005</v>
      </c>
      <c r="AH28">
        <v>0.59480216984678669</v>
      </c>
      <c r="AI28">
        <v>0.56229965127961701</v>
      </c>
      <c r="AL28">
        <v>116.32</v>
      </c>
      <c r="AM28">
        <f t="shared" si="10"/>
        <v>1.0241304568838785</v>
      </c>
      <c r="AN28">
        <f t="shared" si="11"/>
        <v>117.4162307255402</v>
      </c>
      <c r="AO28">
        <f t="shared" si="12"/>
        <v>2.0492998213834337</v>
      </c>
      <c r="AP28">
        <f t="shared" si="13"/>
        <v>-0.4604512662513558</v>
      </c>
      <c r="AQ28">
        <f t="shared" si="14"/>
        <v>0.88768498433144793</v>
      </c>
      <c r="AR28">
        <f t="shared" si="15"/>
        <v>0.51366773960751955</v>
      </c>
      <c r="AS28">
        <v>0.51249827698739459</v>
      </c>
      <c r="AU28">
        <v>22.832499417014301</v>
      </c>
      <c r="AV28">
        <v>21.205124212333299</v>
      </c>
      <c r="AW28">
        <v>4.6387115857466098E-2</v>
      </c>
      <c r="AY28">
        <v>47.040000000000006</v>
      </c>
      <c r="AZ28">
        <v>0.54436654312617605</v>
      </c>
      <c r="BA28">
        <v>0.54436654312617605</v>
      </c>
      <c r="BB28">
        <v>93.741975779706905</v>
      </c>
      <c r="BC28">
        <v>69.221064121026501</v>
      </c>
      <c r="BD28">
        <v>69.221064121026501</v>
      </c>
      <c r="BE28">
        <v>69.221064121026501</v>
      </c>
      <c r="BG28">
        <v>47.040000000000006</v>
      </c>
      <c r="BH28">
        <f t="shared" si="16"/>
        <v>0.74583795782463935</v>
      </c>
      <c r="BI28">
        <v>0.54436654312617605</v>
      </c>
      <c r="BJ28">
        <v>93.741975779706905</v>
      </c>
      <c r="BK28">
        <v>69.221064121026501</v>
      </c>
      <c r="BN28">
        <v>47.040000000000006</v>
      </c>
      <c r="BO28" s="2">
        <v>0.184667886494395</v>
      </c>
      <c r="BP28">
        <v>83.143195802133505</v>
      </c>
      <c r="BQ28">
        <v>97.037260396092904</v>
      </c>
      <c r="BS28">
        <f t="shared" si="17"/>
        <v>46.852000000000004</v>
      </c>
      <c r="BT28">
        <v>0.74285714285714288</v>
      </c>
      <c r="BU28">
        <v>78.301805599999994</v>
      </c>
    </row>
    <row r="29" spans="1:73" x14ac:dyDescent="0.2">
      <c r="A29">
        <v>49.06</v>
      </c>
      <c r="B29">
        <f t="shared" si="2"/>
        <v>0.7214705882352942</v>
      </c>
      <c r="C29">
        <v>0.42741750698074299</v>
      </c>
      <c r="D29">
        <v>155</v>
      </c>
      <c r="E29">
        <v>49.06</v>
      </c>
      <c r="F29">
        <v>0.46500000000000002</v>
      </c>
      <c r="G29">
        <v>49.06</v>
      </c>
      <c r="H29">
        <v>119.68</v>
      </c>
      <c r="I29">
        <f t="shared" si="3"/>
        <v>2.0888100487271113</v>
      </c>
      <c r="J29">
        <f t="shared" si="4"/>
        <v>-0.49515542860335687</v>
      </c>
      <c r="K29">
        <f t="shared" si="5"/>
        <v>0.86880440924561719</v>
      </c>
      <c r="L29">
        <f t="shared" si="0"/>
        <v>0.54011439258198735</v>
      </c>
      <c r="M29">
        <v>121</v>
      </c>
      <c r="N29">
        <f t="shared" si="6"/>
        <v>0.72600000000000009</v>
      </c>
      <c r="P29">
        <v>54.08</v>
      </c>
      <c r="Q29">
        <v>0.42741750698074299</v>
      </c>
      <c r="R29">
        <v>155</v>
      </c>
      <c r="S29">
        <v>121</v>
      </c>
      <c r="T29">
        <f t="shared" si="1"/>
        <v>0.46500000000000002</v>
      </c>
      <c r="U29">
        <v>0.72600000000000009</v>
      </c>
      <c r="V29">
        <f t="shared" si="7"/>
        <v>0.44694140756615458</v>
      </c>
      <c r="W29">
        <f t="shared" si="8"/>
        <v>0.74265818952467455</v>
      </c>
      <c r="Y29">
        <v>49.06</v>
      </c>
      <c r="Z29">
        <v>0.54011439258198735</v>
      </c>
      <c r="AA29">
        <v>0.42741750698074299</v>
      </c>
      <c r="AB29">
        <f t="shared" si="9"/>
        <v>0.32406863554919241</v>
      </c>
      <c r="AC29">
        <v>0.44694140756615458</v>
      </c>
      <c r="AG29">
        <v>47.040000000000006</v>
      </c>
      <c r="AH29">
        <v>0.49275420267440689</v>
      </c>
      <c r="AI29">
        <v>0.49415522680052398</v>
      </c>
      <c r="AL29">
        <v>119.68</v>
      </c>
      <c r="AM29">
        <f t="shared" si="10"/>
        <v>1.0011314358259691</v>
      </c>
      <c r="AN29">
        <f t="shared" si="11"/>
        <v>114.77940028577989</v>
      </c>
      <c r="AO29">
        <f t="shared" si="12"/>
        <v>2.0032784483941217</v>
      </c>
      <c r="AP29">
        <f t="shared" si="13"/>
        <v>-0.41912567947799484</v>
      </c>
      <c r="AQ29">
        <f t="shared" si="14"/>
        <v>0.9079282266799007</v>
      </c>
      <c r="AR29">
        <f t="shared" si="15"/>
        <v>0.44789063036858617</v>
      </c>
      <c r="AS29">
        <v>0.44694140756615458</v>
      </c>
      <c r="AU29">
        <v>22.8358478282187</v>
      </c>
      <c r="AV29">
        <v>21.251875709249301</v>
      </c>
      <c r="AW29">
        <v>4.7928457543242001E-2</v>
      </c>
      <c r="AY29">
        <v>49.06</v>
      </c>
      <c r="AZ29">
        <v>0.50585959827204396</v>
      </c>
      <c r="BA29">
        <v>0.50585959827204396</v>
      </c>
      <c r="BB29">
        <v>94.148993619920006</v>
      </c>
      <c r="BC29">
        <v>70.465849692883793</v>
      </c>
      <c r="BD29">
        <v>70.465849692883793</v>
      </c>
      <c r="BE29">
        <v>70.465849692883793</v>
      </c>
      <c r="BG29">
        <v>49.06</v>
      </c>
      <c r="BH29">
        <f t="shared" si="16"/>
        <v>0.77786586332646268</v>
      </c>
      <c r="BI29">
        <v>0.50606231498313603</v>
      </c>
      <c r="BJ29">
        <v>94.158462051723902</v>
      </c>
      <c r="BK29">
        <v>69.991988656789005</v>
      </c>
      <c r="BN29">
        <v>49.06</v>
      </c>
      <c r="BO29" s="2">
        <v>0.12952831345676899</v>
      </c>
      <c r="BP29">
        <v>83.865624571387102</v>
      </c>
      <c r="BQ29">
        <v>97.231555333040404</v>
      </c>
      <c r="BS29">
        <f t="shared" si="17"/>
        <v>48.654000000000003</v>
      </c>
      <c r="BT29">
        <v>0.77142857142857146</v>
      </c>
      <c r="BU29">
        <v>78.536005799999998</v>
      </c>
    </row>
    <row r="30" spans="1:73" x14ac:dyDescent="0.2">
      <c r="A30">
        <v>51</v>
      </c>
      <c r="B30">
        <f t="shared" si="2"/>
        <v>0.75</v>
      </c>
      <c r="C30">
        <v>0.354276329120633</v>
      </c>
      <c r="D30">
        <v>139</v>
      </c>
      <c r="E30">
        <v>51</v>
      </c>
      <c r="F30">
        <v>0.41699999999999998</v>
      </c>
      <c r="G30">
        <v>51</v>
      </c>
      <c r="H30">
        <v>118.93</v>
      </c>
      <c r="I30">
        <f t="shared" si="3"/>
        <v>2.0757200793375277</v>
      </c>
      <c r="J30">
        <f t="shared" si="4"/>
        <v>-0.48374070908924605</v>
      </c>
      <c r="K30">
        <f t="shared" si="5"/>
        <v>0.87521136096935659</v>
      </c>
      <c r="L30">
        <f t="shared" si="0"/>
        <v>0.37808324863853388</v>
      </c>
      <c r="M30">
        <v>117</v>
      </c>
      <c r="N30">
        <f t="shared" si="6"/>
        <v>0.70199999999999996</v>
      </c>
      <c r="P30">
        <v>56.02</v>
      </c>
      <c r="Q30">
        <v>0.354276329120633</v>
      </c>
      <c r="R30">
        <v>139</v>
      </c>
      <c r="S30">
        <v>117</v>
      </c>
      <c r="T30">
        <f t="shared" si="1"/>
        <v>0.41699999999999998</v>
      </c>
      <c r="U30">
        <v>0.70199999999999996</v>
      </c>
      <c r="V30">
        <f t="shared" si="7"/>
        <v>0.3728853866222081</v>
      </c>
      <c r="W30">
        <f t="shared" si="8"/>
        <v>0.77202543142597635</v>
      </c>
      <c r="Y30">
        <v>51</v>
      </c>
      <c r="Z30">
        <v>0.37808324863853388</v>
      </c>
      <c r="AA30">
        <v>0.354276329120633</v>
      </c>
      <c r="AB30">
        <f t="shared" si="9"/>
        <v>0.22684994918312032</v>
      </c>
      <c r="AC30">
        <v>0.3728853866222081</v>
      </c>
      <c r="AG30">
        <v>49.06</v>
      </c>
      <c r="AH30">
        <v>0.54011439258198735</v>
      </c>
      <c r="AI30">
        <v>0.42741750698074299</v>
      </c>
      <c r="AL30">
        <v>118.93</v>
      </c>
      <c r="AM30">
        <f t="shared" si="10"/>
        <v>1.0347876359788688</v>
      </c>
      <c r="AN30">
        <f t="shared" si="11"/>
        <v>118.63807291477477</v>
      </c>
      <c r="AO30">
        <f t="shared" si="12"/>
        <v>2.0706249905247431</v>
      </c>
      <c r="AP30">
        <f t="shared" si="13"/>
        <v>-0.47927516984499646</v>
      </c>
      <c r="AQ30">
        <f t="shared" si="14"/>
        <v>0.87766469199236319</v>
      </c>
      <c r="AR30">
        <f t="shared" si="15"/>
        <v>0.3737657186147052</v>
      </c>
      <c r="AS30">
        <v>0.3728853866222081</v>
      </c>
      <c r="AU30">
        <v>22.8393258441554</v>
      </c>
      <c r="AV30">
        <v>21.300777255481901</v>
      </c>
      <c r="AW30">
        <v>4.8823043886301397E-2</v>
      </c>
      <c r="AY30">
        <v>51</v>
      </c>
      <c r="AZ30">
        <v>0.518367342869682</v>
      </c>
      <c r="BA30">
        <v>0.518367342869682</v>
      </c>
      <c r="BB30">
        <v>93.370373149386495</v>
      </c>
      <c r="BC30">
        <v>69.043626781350596</v>
      </c>
      <c r="BD30">
        <v>69.043626781350596</v>
      </c>
      <c r="BE30">
        <v>69.043626781350596</v>
      </c>
      <c r="BG30">
        <v>51</v>
      </c>
      <c r="BH30">
        <f t="shared" si="16"/>
        <v>0.80862533692722371</v>
      </c>
      <c r="BI30">
        <v>0.51871675125755601</v>
      </c>
      <c r="BJ30">
        <v>93.381084255864295</v>
      </c>
      <c r="BK30">
        <v>68.547530671827502</v>
      </c>
      <c r="BN30">
        <v>51</v>
      </c>
      <c r="BO30" s="2">
        <v>0.13240999291003999</v>
      </c>
      <c r="BP30">
        <v>82.853032257343401</v>
      </c>
      <c r="BQ30">
        <v>96.868213636667207</v>
      </c>
      <c r="BS30">
        <f t="shared" si="17"/>
        <v>50.456000000000003</v>
      </c>
      <c r="BT30">
        <v>0.8</v>
      </c>
      <c r="BU30">
        <v>78.923336899999995</v>
      </c>
    </row>
    <row r="31" spans="1:73" x14ac:dyDescent="0.2">
      <c r="A31">
        <v>53.03</v>
      </c>
      <c r="B31">
        <f t="shared" si="2"/>
        <v>0.77985294117647064</v>
      </c>
      <c r="C31">
        <v>0.300703817740469</v>
      </c>
      <c r="D31">
        <v>137</v>
      </c>
      <c r="E31">
        <v>53.03</v>
      </c>
      <c r="F31">
        <v>0.41099999999999998</v>
      </c>
      <c r="G31">
        <v>53.03</v>
      </c>
      <c r="H31">
        <v>113.76</v>
      </c>
      <c r="I31">
        <f t="shared" si="3"/>
        <v>1.9854865570120002</v>
      </c>
      <c r="J31">
        <f t="shared" si="4"/>
        <v>-0.40290643566172346</v>
      </c>
      <c r="K31">
        <f t="shared" si="5"/>
        <v>0.91524117264378213</v>
      </c>
      <c r="L31">
        <f t="shared" si="0"/>
        <v>0.29808162438144326</v>
      </c>
      <c r="M31">
        <v>108</v>
      </c>
      <c r="N31">
        <f t="shared" si="6"/>
        <v>0.64800000000000002</v>
      </c>
      <c r="P31">
        <v>58.05</v>
      </c>
      <c r="Q31">
        <v>0.300703817740469</v>
      </c>
      <c r="R31">
        <v>137</v>
      </c>
      <c r="S31">
        <v>108</v>
      </c>
      <c r="T31">
        <f t="shared" si="1"/>
        <v>0.41099999999999998</v>
      </c>
      <c r="U31">
        <v>0.64800000000000002</v>
      </c>
      <c r="V31">
        <f t="shared" si="7"/>
        <v>0.31441070050533354</v>
      </c>
      <c r="W31">
        <f t="shared" si="8"/>
        <v>0.80275507114744171</v>
      </c>
      <c r="Y31">
        <v>53.03</v>
      </c>
      <c r="Z31">
        <v>0.29808162438144326</v>
      </c>
      <c r="AA31">
        <v>0.300703817740469</v>
      </c>
      <c r="AB31">
        <f t="shared" si="9"/>
        <v>0.17884897462886595</v>
      </c>
      <c r="AC31">
        <v>0.31441070050533354</v>
      </c>
      <c r="AG31">
        <v>51</v>
      </c>
      <c r="AH31">
        <v>0.37808324863853388</v>
      </c>
      <c r="AI31">
        <v>0.354276329120633</v>
      </c>
      <c r="AL31">
        <v>113.76</v>
      </c>
      <c r="AM31">
        <f t="shared" si="10"/>
        <v>1.0055663585228902</v>
      </c>
      <c r="AN31">
        <f t="shared" si="11"/>
        <v>115.28786276058612</v>
      </c>
      <c r="AO31">
        <f t="shared" si="12"/>
        <v>2.0121527927020755</v>
      </c>
      <c r="AP31">
        <f t="shared" si="13"/>
        <v>-0.42716633761106365</v>
      </c>
      <c r="AQ31">
        <f t="shared" si="14"/>
        <v>0.90417305866297015</v>
      </c>
      <c r="AR31">
        <f t="shared" si="15"/>
        <v>0.3150876430981514</v>
      </c>
      <c r="AS31">
        <v>0.31441070050533354</v>
      </c>
      <c r="AU31">
        <v>22.8444941733791</v>
      </c>
      <c r="AV31">
        <v>21.383515587858199</v>
      </c>
      <c r="AW31">
        <v>4.3756072969956303E-2</v>
      </c>
      <c r="AY31">
        <v>53.03</v>
      </c>
      <c r="AZ31">
        <v>0.32631865243811298</v>
      </c>
      <c r="BA31">
        <v>0.32631865243811298</v>
      </c>
      <c r="BB31">
        <v>93.4350087371282</v>
      </c>
      <c r="BC31">
        <v>92.988256212812303</v>
      </c>
      <c r="BD31">
        <v>92.988256212812303</v>
      </c>
      <c r="BE31" s="1">
        <f>BD31-23.9</f>
        <v>69.088256212812297</v>
      </c>
      <c r="BF31">
        <v>0.18310390765923601</v>
      </c>
      <c r="BG31">
        <v>53.03</v>
      </c>
      <c r="BH31">
        <f t="shared" si="16"/>
        <v>0.84081179641667991</v>
      </c>
      <c r="BI31">
        <v>0.46523352236327598</v>
      </c>
      <c r="BJ31">
        <v>93.957488122753801</v>
      </c>
      <c r="BK31">
        <v>69.832851809693594</v>
      </c>
      <c r="BN31">
        <v>53.03</v>
      </c>
      <c r="BO31">
        <v>5.2920212449210802E-2</v>
      </c>
      <c r="BP31">
        <v>83.652212195126907</v>
      </c>
      <c r="BQ31">
        <v>97.142689031570697</v>
      </c>
      <c r="BS31">
        <f t="shared" si="17"/>
        <v>52.258000000000003</v>
      </c>
      <c r="BT31">
        <v>0.82857142857142863</v>
      </c>
      <c r="BU31">
        <v>79.085475500000001</v>
      </c>
    </row>
    <row r="32" spans="1:73" x14ac:dyDescent="0.2">
      <c r="A32">
        <v>55.05</v>
      </c>
      <c r="B32">
        <f t="shared" si="2"/>
        <v>0.80955882352941178</v>
      </c>
      <c r="C32">
        <v>0.24217730377211799</v>
      </c>
      <c r="D32">
        <v>126</v>
      </c>
      <c r="E32">
        <v>55.05</v>
      </c>
      <c r="F32">
        <v>0.37799999999999995</v>
      </c>
      <c r="G32">
        <v>55.05</v>
      </c>
      <c r="H32">
        <v>116.35</v>
      </c>
      <c r="I32">
        <f t="shared" si="3"/>
        <v>2.0306905846373611</v>
      </c>
      <c r="J32">
        <f t="shared" si="4"/>
        <v>-0.44385335395936132</v>
      </c>
      <c r="K32">
        <f t="shared" si="5"/>
        <v>0.89609943654653967</v>
      </c>
      <c r="L32">
        <f t="shared" si="0"/>
        <v>0.25499524992930755</v>
      </c>
      <c r="M32">
        <v>101</v>
      </c>
      <c r="N32">
        <f t="shared" si="6"/>
        <v>0.60599999999999998</v>
      </c>
      <c r="P32">
        <v>60.07</v>
      </c>
      <c r="Q32">
        <v>0.24217730377211799</v>
      </c>
      <c r="R32">
        <v>126</v>
      </c>
      <c r="S32">
        <v>101</v>
      </c>
      <c r="T32">
        <f t="shared" si="1"/>
        <v>0.37799999999999995</v>
      </c>
      <c r="U32">
        <v>0.60599999999999998</v>
      </c>
      <c r="V32">
        <f t="shared" si="7"/>
        <v>0.25253594097410875</v>
      </c>
      <c r="W32">
        <f t="shared" si="8"/>
        <v>0.83333333333333326</v>
      </c>
      <c r="Y32">
        <v>55.05</v>
      </c>
      <c r="Z32">
        <v>0.25499524992930755</v>
      </c>
      <c r="AA32">
        <v>0.24217730377211799</v>
      </c>
      <c r="AB32">
        <f t="shared" si="9"/>
        <v>0.15299714995758454</v>
      </c>
      <c r="AC32">
        <v>0.25253594097410875</v>
      </c>
      <c r="AG32">
        <v>53.03</v>
      </c>
      <c r="AH32">
        <v>0.29808162438144326</v>
      </c>
      <c r="AI32">
        <v>0.300703817740469</v>
      </c>
      <c r="AL32">
        <v>116.35</v>
      </c>
      <c r="AM32">
        <f t="shared" si="10"/>
        <v>1.0130874831661041</v>
      </c>
      <c r="AN32">
        <f t="shared" si="11"/>
        <v>116.15015730566799</v>
      </c>
      <c r="AO32">
        <f t="shared" si="12"/>
        <v>2.0272026716353104</v>
      </c>
      <c r="AP32">
        <f t="shared" si="13"/>
        <v>-0.44072514356627446</v>
      </c>
      <c r="AQ32">
        <f t="shared" si="14"/>
        <v>0.89764210453191573</v>
      </c>
      <c r="AR32">
        <f t="shared" si="15"/>
        <v>0.25309252070075644</v>
      </c>
      <c r="AS32">
        <v>0.25253594097410875</v>
      </c>
      <c r="AU32">
        <v>22.851559198154799</v>
      </c>
      <c r="AV32">
        <v>21.500283785169302</v>
      </c>
      <c r="AW32">
        <v>3.08831905964469E-2</v>
      </c>
      <c r="AY32">
        <v>55.05</v>
      </c>
      <c r="AZ32">
        <v>0.29486458544462502</v>
      </c>
      <c r="BA32">
        <v>0.29486458544462502</v>
      </c>
      <c r="BB32">
        <v>93.172439080290303</v>
      </c>
      <c r="BC32">
        <v>92.741927697621193</v>
      </c>
      <c r="BD32">
        <v>92.741927697621193</v>
      </c>
      <c r="BE32" s="1">
        <f t="shared" ref="BE32:BE40" si="18">BD32-23.9</f>
        <v>68.841927697621202</v>
      </c>
      <c r="BF32">
        <v>0.236879186505872</v>
      </c>
      <c r="BG32">
        <v>55.05</v>
      </c>
      <c r="BH32">
        <f t="shared" si="16"/>
        <v>0.87283970191850324</v>
      </c>
      <c r="BI32">
        <v>0.44289020940170898</v>
      </c>
      <c r="BJ32">
        <v>93.736320015555705</v>
      </c>
      <c r="BK32">
        <v>69.627682586084902</v>
      </c>
      <c r="BN32">
        <v>55.05</v>
      </c>
      <c r="BO32">
        <v>8.2222637919313005E-3</v>
      </c>
      <c r="BP32">
        <v>83.427235619710103</v>
      </c>
      <c r="BQ32">
        <v>97.043074371866993</v>
      </c>
      <c r="BS32">
        <f t="shared" si="17"/>
        <v>54.059999999999995</v>
      </c>
      <c r="BT32">
        <v>0.8571428571428571</v>
      </c>
      <c r="BU32">
        <v>79.202575600000003</v>
      </c>
    </row>
    <row r="33" spans="1:73" x14ac:dyDescent="0.2">
      <c r="A33">
        <v>56.989999999999995</v>
      </c>
      <c r="B33">
        <f t="shared" si="2"/>
        <v>0.83808823529411758</v>
      </c>
      <c r="C33">
        <v>0.191102320852445</v>
      </c>
      <c r="D33">
        <v>119</v>
      </c>
      <c r="E33">
        <v>56.989999999999995</v>
      </c>
      <c r="F33">
        <v>0.35699999999999998</v>
      </c>
      <c r="G33">
        <v>56.989999999999995</v>
      </c>
      <c r="H33">
        <v>115.59</v>
      </c>
      <c r="I33">
        <f t="shared" si="3"/>
        <v>2.0174260823225834</v>
      </c>
      <c r="J33">
        <f t="shared" si="4"/>
        <v>-0.43192834270085967</v>
      </c>
      <c r="K33">
        <f t="shared" si="5"/>
        <v>0.90190792588361746</v>
      </c>
      <c r="L33">
        <f t="shared" si="0"/>
        <v>0.20881184186819443</v>
      </c>
      <c r="M33">
        <v>93</v>
      </c>
      <c r="N33">
        <f t="shared" si="6"/>
        <v>0.55800000000000005</v>
      </c>
      <c r="P33">
        <v>62.01</v>
      </c>
      <c r="Q33">
        <v>0.191102320852445</v>
      </c>
      <c r="R33">
        <v>119</v>
      </c>
      <c r="S33">
        <v>93</v>
      </c>
      <c r="T33">
        <f t="shared" si="1"/>
        <v>0.35699999999999998</v>
      </c>
      <c r="U33">
        <v>0.55800000000000005</v>
      </c>
      <c r="V33">
        <f t="shared" si="7"/>
        <v>0.20268023300488983</v>
      </c>
      <c r="W33">
        <f t="shared" si="8"/>
        <v>0.86270057523463506</v>
      </c>
      <c r="Y33">
        <v>56.989999999999995</v>
      </c>
      <c r="Z33">
        <v>0.20881184186819443</v>
      </c>
      <c r="AA33">
        <v>0.191102320852445</v>
      </c>
      <c r="AB33">
        <f t="shared" si="9"/>
        <v>0.12528710512091665</v>
      </c>
      <c r="AC33">
        <v>0.20268023300488983</v>
      </c>
      <c r="AG33">
        <v>55.05</v>
      </c>
      <c r="AH33">
        <v>0.25499524992930755</v>
      </c>
      <c r="AI33">
        <v>0.24217730377211799</v>
      </c>
      <c r="AL33">
        <v>115.59</v>
      </c>
      <c r="AM33">
        <f t="shared" si="10"/>
        <v>1.0016357142710184</v>
      </c>
      <c r="AN33">
        <f t="shared" si="11"/>
        <v>114.83721564890655</v>
      </c>
      <c r="AO33">
        <f t="shared" si="12"/>
        <v>2.0042875168388892</v>
      </c>
      <c r="AP33">
        <f t="shared" si="13"/>
        <v>-0.42004162766530218</v>
      </c>
      <c r="AQ33">
        <f t="shared" si="14"/>
        <v>0.90750483801921611</v>
      </c>
      <c r="AR33">
        <f t="shared" si="15"/>
        <v>0.2031113570563996</v>
      </c>
      <c r="AS33">
        <v>0.20268023300488983</v>
      </c>
      <c r="AU33">
        <v>22.845813348863899</v>
      </c>
      <c r="AV33">
        <v>21.107237594776102</v>
      </c>
      <c r="AW33">
        <v>3.1424525742682202E-2</v>
      </c>
      <c r="AY33">
        <v>56.989999999999995</v>
      </c>
      <c r="AZ33">
        <v>0.236879186505872</v>
      </c>
      <c r="BA33">
        <v>0.236879186505872</v>
      </c>
      <c r="BB33">
        <v>93.370520353905803</v>
      </c>
      <c r="BC33">
        <v>92.980185111603305</v>
      </c>
      <c r="BD33">
        <v>92.980185111603305</v>
      </c>
      <c r="BE33" s="1">
        <f t="shared" si="18"/>
        <v>69.080185111603299</v>
      </c>
      <c r="BF33">
        <v>0.29486458544462502</v>
      </c>
      <c r="BG33">
        <v>56.989999999999995</v>
      </c>
      <c r="BH33">
        <f t="shared" si="16"/>
        <v>0.90359917551926427</v>
      </c>
      <c r="BI33">
        <v>0.39035273069033399</v>
      </c>
      <c r="BJ33">
        <v>93.967816661480896</v>
      </c>
      <c r="BK33">
        <v>70.157366881031905</v>
      </c>
      <c r="BN33">
        <v>56.989999999999995</v>
      </c>
      <c r="BO33" s="2">
        <v>5.0000000000000001E-3</v>
      </c>
      <c r="BP33">
        <v>83.783677926683694</v>
      </c>
      <c r="BQ33">
        <v>97.128860731197193</v>
      </c>
      <c r="BS33">
        <f t="shared" si="17"/>
        <v>55.861999999999995</v>
      </c>
      <c r="BT33">
        <v>0.88571428571428568</v>
      </c>
      <c r="BU33">
        <v>79.238606399999995</v>
      </c>
    </row>
    <row r="34" spans="1:73" x14ac:dyDescent="0.2">
      <c r="A34">
        <v>59.02000000000001</v>
      </c>
      <c r="B34">
        <f t="shared" si="2"/>
        <v>0.86794117647058844</v>
      </c>
      <c r="C34">
        <v>0.14308384997411799</v>
      </c>
      <c r="D34">
        <v>106</v>
      </c>
      <c r="E34">
        <v>59.02000000000001</v>
      </c>
      <c r="F34">
        <v>0.318</v>
      </c>
      <c r="G34">
        <v>59.02000000000001</v>
      </c>
      <c r="H34">
        <v>114.66</v>
      </c>
      <c r="I34">
        <f t="shared" si="3"/>
        <v>2.0011945202795003</v>
      </c>
      <c r="J34">
        <f t="shared" si="4"/>
        <v>-0.41723271360978376</v>
      </c>
      <c r="K34">
        <f t="shared" si="5"/>
        <v>0.90879968237990494</v>
      </c>
      <c r="L34">
        <f t="shared" si="0"/>
        <v>0.14262802653406698</v>
      </c>
      <c r="M34">
        <v>85</v>
      </c>
      <c r="N34">
        <f t="shared" si="6"/>
        <v>0.51</v>
      </c>
      <c r="P34">
        <v>64.040000000000006</v>
      </c>
      <c r="Q34">
        <v>0.14308384997411799</v>
      </c>
      <c r="R34">
        <v>106</v>
      </c>
      <c r="S34">
        <v>85</v>
      </c>
      <c r="T34">
        <f t="shared" si="1"/>
        <v>0.318</v>
      </c>
      <c r="U34">
        <v>0.51</v>
      </c>
      <c r="V34">
        <f t="shared" si="7"/>
        <v>0.15046695456811196</v>
      </c>
      <c r="W34">
        <f t="shared" si="8"/>
        <v>0.89343021495610064</v>
      </c>
      <c r="Y34">
        <v>59.02000000000001</v>
      </c>
      <c r="Z34">
        <v>0.14262802653406698</v>
      </c>
      <c r="AA34">
        <v>0.14308384997411799</v>
      </c>
      <c r="AB34">
        <f t="shared" si="9"/>
        <v>8.5576815920440183E-2</v>
      </c>
      <c r="AC34">
        <v>0.15046695456811196</v>
      </c>
      <c r="AG34">
        <v>56.989999999999995</v>
      </c>
      <c r="AH34">
        <v>0.20881184186819443</v>
      </c>
      <c r="AI34">
        <v>0.191102320852445</v>
      </c>
      <c r="AL34">
        <v>114.66</v>
      </c>
      <c r="AM34">
        <f t="shared" si="10"/>
        <v>1.0132552121145482</v>
      </c>
      <c r="AN34">
        <f t="shared" si="11"/>
        <v>116.16938737619024</v>
      </c>
      <c r="AO34">
        <f t="shared" si="12"/>
        <v>2.0275382996813049</v>
      </c>
      <c r="AP34">
        <f t="shared" si="13"/>
        <v>-0.44102639260316179</v>
      </c>
      <c r="AQ34">
        <f t="shared" si="14"/>
        <v>0.8974941342579581</v>
      </c>
      <c r="AR34">
        <f t="shared" si="15"/>
        <v>0.15079875186150393</v>
      </c>
      <c r="AS34">
        <v>0.15046695456811196</v>
      </c>
      <c r="AU34">
        <v>22.837852602785699</v>
      </c>
      <c r="AV34">
        <v>21.091608241883101</v>
      </c>
      <c r="AW34">
        <v>0.101957714922709</v>
      </c>
      <c r="AY34">
        <v>59.02000000000001</v>
      </c>
      <c r="AZ34">
        <v>0.18310390765923601</v>
      </c>
      <c r="BA34">
        <v>0.18310390765923601</v>
      </c>
      <c r="BB34">
        <v>93.0222033609421</v>
      </c>
      <c r="BC34">
        <v>92.651996400475397</v>
      </c>
      <c r="BD34">
        <v>92.651996400475397</v>
      </c>
      <c r="BE34" s="1">
        <f t="shared" si="18"/>
        <v>68.751996400475406</v>
      </c>
      <c r="BF34">
        <v>0.32631865243811298</v>
      </c>
      <c r="BG34">
        <v>59.02000000000001</v>
      </c>
      <c r="BH34">
        <f t="shared" si="16"/>
        <v>0.93578563500872058</v>
      </c>
      <c r="BI34">
        <v>0.35259867917409199</v>
      </c>
      <c r="BJ34">
        <v>93.692793897356097</v>
      </c>
      <c r="BK34">
        <v>69.6293414670168</v>
      </c>
      <c r="BN34">
        <v>59.02000000000001</v>
      </c>
      <c r="BO34" s="2">
        <v>2E-3</v>
      </c>
      <c r="BP34">
        <v>83.269426232742902</v>
      </c>
      <c r="BQ34">
        <v>96.978009284345205</v>
      </c>
      <c r="BS34">
        <f t="shared" si="17"/>
        <v>57.664000000000001</v>
      </c>
      <c r="BT34">
        <v>0.91428571428571426</v>
      </c>
      <c r="BU34">
        <v>79.436775800000007</v>
      </c>
    </row>
    <row r="35" spans="1:73" x14ac:dyDescent="0.2">
      <c r="A35">
        <v>61.040000000000006</v>
      </c>
      <c r="B35">
        <f t="shared" si="2"/>
        <v>0.89764705882352946</v>
      </c>
      <c r="C35">
        <v>9.8341073773391394E-2</v>
      </c>
      <c r="D35">
        <v>93</v>
      </c>
      <c r="E35">
        <v>61.040000000000006</v>
      </c>
      <c r="F35">
        <v>0.27900000000000003</v>
      </c>
      <c r="G35">
        <v>61.040000000000006</v>
      </c>
      <c r="H35">
        <v>117.15</v>
      </c>
      <c r="I35">
        <f t="shared" si="3"/>
        <v>2.0446532186529169</v>
      </c>
      <c r="J35">
        <f t="shared" si="4"/>
        <v>-0.4563215908484749</v>
      </c>
      <c r="K35">
        <f t="shared" si="5"/>
        <v>0.8898149277942673</v>
      </c>
      <c r="L35">
        <f t="shared" si="0"/>
        <v>0.1056850518431228</v>
      </c>
      <c r="M35">
        <v>75</v>
      </c>
      <c r="N35">
        <f t="shared" si="6"/>
        <v>0.45</v>
      </c>
      <c r="P35">
        <v>66.06</v>
      </c>
      <c r="Q35">
        <v>9.8341073773391394E-2</v>
      </c>
      <c r="R35">
        <v>93</v>
      </c>
      <c r="S35">
        <v>75</v>
      </c>
      <c r="T35">
        <f t="shared" si="1"/>
        <v>0.27900000000000003</v>
      </c>
      <c r="U35">
        <v>0.45</v>
      </c>
      <c r="V35">
        <f t="shared" si="7"/>
        <v>0.10273549726723501</v>
      </c>
      <c r="W35">
        <f t="shared" si="8"/>
        <v>0.92400847714199219</v>
      </c>
      <c r="Y35">
        <v>61.040000000000006</v>
      </c>
      <c r="Z35">
        <v>0.1056850518431228</v>
      </c>
      <c r="AA35">
        <v>9.8341073773391394E-2</v>
      </c>
      <c r="AB35">
        <f t="shared" si="9"/>
        <v>6.3411031105873678E-2</v>
      </c>
      <c r="AC35">
        <v>0.10273549726723501</v>
      </c>
      <c r="AG35">
        <v>59.02000000000001</v>
      </c>
      <c r="AH35">
        <v>0.14262802653406698</v>
      </c>
      <c r="AI35">
        <v>0.14308384997411799</v>
      </c>
      <c r="AL35">
        <v>117.15</v>
      </c>
      <c r="AM35">
        <f t="shared" si="10"/>
        <v>1.0158005994563097</v>
      </c>
      <c r="AN35">
        <f t="shared" si="11"/>
        <v>116.46121522429029</v>
      </c>
      <c r="AO35">
        <f t="shared" si="12"/>
        <v>2.032631656479515</v>
      </c>
      <c r="AP35">
        <f t="shared" si="13"/>
        <v>-0.44559191008497173</v>
      </c>
      <c r="AQ35">
        <f t="shared" si="14"/>
        <v>0.89523619769691309</v>
      </c>
      <c r="AR35">
        <f t="shared" si="15"/>
        <v>0.10296385267806443</v>
      </c>
      <c r="AS35">
        <v>0.10273549726723501</v>
      </c>
      <c r="AU35">
        <v>22.8429548709668</v>
      </c>
      <c r="AV35">
        <v>21.1834129757558</v>
      </c>
      <c r="AW35">
        <v>0.10173053296797301</v>
      </c>
      <c r="AY35">
        <v>61.040000000000006</v>
      </c>
      <c r="AZ35">
        <v>0.10890024480774101</v>
      </c>
      <c r="BA35">
        <v>0.10890024480774101</v>
      </c>
      <c r="BB35">
        <v>92.7496720742474</v>
      </c>
      <c r="BC35">
        <v>92.411334194715394</v>
      </c>
      <c r="BD35">
        <v>92.411334194715394</v>
      </c>
      <c r="BE35" s="1">
        <f t="shared" si="18"/>
        <v>68.511334194715403</v>
      </c>
      <c r="BF35">
        <v>0.50585959827204396</v>
      </c>
      <c r="BG35">
        <v>61.040000000000006</v>
      </c>
      <c r="BH35">
        <f t="shared" si="16"/>
        <v>0.96781354051054391</v>
      </c>
      <c r="BI35">
        <v>0.292304249447074</v>
      </c>
      <c r="BJ35">
        <v>93.511777103842604</v>
      </c>
      <c r="BK35">
        <v>69.489787657071901</v>
      </c>
      <c r="BN35">
        <v>61.040000000000006</v>
      </c>
      <c r="BO35" s="2">
        <v>0</v>
      </c>
      <c r="BP35">
        <v>84.159324077960306</v>
      </c>
      <c r="BQ35">
        <v>96.859979616712494</v>
      </c>
      <c r="BS35">
        <f t="shared" si="17"/>
        <v>59.466000000000001</v>
      </c>
      <c r="BT35">
        <v>0.94285714285714284</v>
      </c>
      <c r="BU35">
        <v>79.661968299999998</v>
      </c>
    </row>
    <row r="36" spans="1:73" x14ac:dyDescent="0.2">
      <c r="A36" s="1">
        <v>63.070000000000007</v>
      </c>
      <c r="B36">
        <f t="shared" si="2"/>
        <v>0.9275000000000001</v>
      </c>
      <c r="C36" s="1">
        <v>6.3258958876236698E-2</v>
      </c>
      <c r="D36" s="1">
        <v>83</v>
      </c>
      <c r="E36" s="1">
        <v>63.070000000000007</v>
      </c>
      <c r="F36" s="1">
        <v>0.24900000000000003</v>
      </c>
      <c r="G36" s="1">
        <v>63.070000000000007</v>
      </c>
      <c r="H36" s="1">
        <v>111.71</v>
      </c>
      <c r="I36" s="1">
        <f t="shared" si="3"/>
        <v>1.9497073073471389</v>
      </c>
      <c r="J36" s="1">
        <f t="shared" si="4"/>
        <v>-0.36990891581527491</v>
      </c>
      <c r="K36" s="1">
        <f t="shared" si="5"/>
        <v>0.92906802442036929</v>
      </c>
      <c r="L36" s="1">
        <f t="shared" si="0"/>
        <v>6.167076964952526E-2</v>
      </c>
      <c r="M36" s="1">
        <v>63</v>
      </c>
      <c r="N36" s="1">
        <f t="shared" si="6"/>
        <v>0.37799999999999995</v>
      </c>
      <c r="O36" s="1"/>
      <c r="P36" s="1">
        <v>68.09</v>
      </c>
      <c r="Q36" s="1">
        <v>6.3258958876236698E-2</v>
      </c>
      <c r="R36" s="1">
        <v>83</v>
      </c>
      <c r="S36" s="1">
        <v>63</v>
      </c>
      <c r="T36" s="1">
        <f t="shared" si="1"/>
        <v>0.24900000000000003</v>
      </c>
      <c r="U36" s="1">
        <v>0.37799999999999995</v>
      </c>
      <c r="V36" s="1">
        <f t="shared" si="7"/>
        <v>6.5093424822480594E-2</v>
      </c>
      <c r="W36">
        <f t="shared" si="8"/>
        <v>0.95473811686345755</v>
      </c>
      <c r="X36" s="1"/>
      <c r="Y36" s="1">
        <v>63.070000000000007</v>
      </c>
      <c r="Z36" s="1">
        <v>6.167076964952526E-2</v>
      </c>
      <c r="AA36" s="1">
        <v>6.3258958876236698E-2</v>
      </c>
      <c r="AB36" s="1">
        <f t="shared" si="9"/>
        <v>3.7002461789715155E-2</v>
      </c>
      <c r="AC36" s="1">
        <v>6.5093424822480594E-2</v>
      </c>
      <c r="AD36" s="1"/>
      <c r="AE36" s="1"/>
      <c r="AF36" s="1"/>
      <c r="AG36" s="1">
        <v>61.040000000000006</v>
      </c>
      <c r="AH36" s="1">
        <v>0.1056850518431228</v>
      </c>
      <c r="AI36" s="1">
        <v>9.8341073773391394E-2</v>
      </c>
      <c r="AJ36" s="1"/>
      <c r="AK36" s="1"/>
      <c r="AL36" s="1">
        <v>111.71</v>
      </c>
      <c r="AM36" s="1">
        <f t="shared" si="10"/>
        <v>0.98830837322632514</v>
      </c>
      <c r="AN36" s="1">
        <f t="shared" si="11"/>
        <v>113.30924024250861</v>
      </c>
      <c r="AO36" s="1">
        <f t="shared" si="12"/>
        <v>1.9776193151085091</v>
      </c>
      <c r="AP36" s="1">
        <f t="shared" si="13"/>
        <v>-0.39569361765338124</v>
      </c>
      <c r="AQ36" s="1">
        <f t="shared" si="14"/>
        <v>0.9183825787483012</v>
      </c>
      <c r="AR36" s="1">
        <f t="shared" si="15"/>
        <v>6.5226374218921898E-2</v>
      </c>
      <c r="AS36" s="1">
        <v>6.5093424822480594E-2</v>
      </c>
      <c r="AT36" s="1"/>
      <c r="AU36" s="1">
        <v>22.820851057013499</v>
      </c>
      <c r="AV36" s="1">
        <v>20.830764496568801</v>
      </c>
      <c r="AW36" s="1">
        <v>0.204680977260595</v>
      </c>
      <c r="AX36" s="1"/>
      <c r="AY36" s="1">
        <v>63.070000000000007</v>
      </c>
      <c r="AZ36" s="1">
        <v>-5.0062222347532298E-2</v>
      </c>
      <c r="BA36" s="1">
        <v>-5.0062222347532298E-2</v>
      </c>
      <c r="BB36" s="1">
        <v>93.229420190088902</v>
      </c>
      <c r="BC36" s="1">
        <v>92.955074596560195</v>
      </c>
      <c r="BD36" s="1">
        <v>92.955074596560195</v>
      </c>
      <c r="BE36" s="1">
        <f t="shared" si="18"/>
        <v>69.055074596560189</v>
      </c>
      <c r="BF36" s="1">
        <v>0.518367342869682</v>
      </c>
      <c r="BG36" s="1">
        <v>63.070000000000007</v>
      </c>
      <c r="BH36" s="1"/>
      <c r="BI36" s="1"/>
      <c r="BJ36" s="1"/>
      <c r="BK36" s="1"/>
      <c r="BL36" s="1"/>
      <c r="BM36" s="1"/>
      <c r="BN36" s="1">
        <v>63.070000000000007</v>
      </c>
      <c r="BO36" s="1"/>
      <c r="BP36" s="1"/>
      <c r="BQ36" s="1"/>
      <c r="BR36" s="1"/>
      <c r="BS36">
        <f t="shared" si="17"/>
        <v>61.268000000000001</v>
      </c>
      <c r="BT36">
        <v>0.97142857142857142</v>
      </c>
      <c r="BU36">
        <v>79.878153099999992</v>
      </c>
    </row>
    <row r="37" spans="1:73" x14ac:dyDescent="0.2">
      <c r="A37">
        <v>65</v>
      </c>
      <c r="B37">
        <f t="shared" si="2"/>
        <v>0.95588235294117652</v>
      </c>
      <c r="C37">
        <v>3.2479575560623801E-2</v>
      </c>
      <c r="D37">
        <v>71</v>
      </c>
      <c r="E37">
        <v>65</v>
      </c>
      <c r="F37">
        <v>0.21299999999999999</v>
      </c>
      <c r="G37" s="1">
        <v>65</v>
      </c>
      <c r="H37" s="1">
        <v>111.02</v>
      </c>
      <c r="I37">
        <f t="shared" si="3"/>
        <v>1.9376645355087221</v>
      </c>
      <c r="J37">
        <f t="shared" si="4"/>
        <v>-0.35869380869945233</v>
      </c>
      <c r="K37">
        <f t="shared" si="5"/>
        <v>0.9334552756295722</v>
      </c>
      <c r="L37">
        <f t="shared" si="0"/>
        <v>3.7698118717719761E-2</v>
      </c>
      <c r="M37">
        <v>49</v>
      </c>
      <c r="N37">
        <f t="shared" si="6"/>
        <v>0.29399999999999998</v>
      </c>
      <c r="P37">
        <v>70.02</v>
      </c>
      <c r="Q37">
        <v>3.2479575560623801E-2</v>
      </c>
      <c r="R37">
        <v>71</v>
      </c>
      <c r="S37">
        <v>49</v>
      </c>
      <c r="T37">
        <f t="shared" si="1"/>
        <v>0.21299999999999999</v>
      </c>
      <c r="U37">
        <v>0.29399999999999998</v>
      </c>
      <c r="V37">
        <f t="shared" si="7"/>
        <v>3.4257832657108196E-2</v>
      </c>
      <c r="W37">
        <f t="shared" si="8"/>
        <v>0.98395398122918554</v>
      </c>
      <c r="Y37">
        <v>65</v>
      </c>
      <c r="Z37">
        <v>3.7698118717719761E-2</v>
      </c>
      <c r="AA37">
        <v>3.2479575560623801E-2</v>
      </c>
      <c r="AB37">
        <f t="shared" si="9"/>
        <v>2.2618871230631856E-2</v>
      </c>
      <c r="AC37">
        <v>3.4257832657108196E-2</v>
      </c>
      <c r="AG37">
        <v>63.070000000000007</v>
      </c>
      <c r="AH37">
        <v>6.167076964952526E-2</v>
      </c>
      <c r="AI37">
        <v>6.3258958876236698E-2</v>
      </c>
      <c r="AL37">
        <v>111.02</v>
      </c>
      <c r="AM37">
        <f t="shared" si="10"/>
        <v>0.94382263860433302</v>
      </c>
      <c r="AN37">
        <f t="shared" si="11"/>
        <v>108.20896493552863</v>
      </c>
      <c r="AO37">
        <f t="shared" si="12"/>
        <v>1.8886027182460878</v>
      </c>
      <c r="AP37">
        <f t="shared" si="13"/>
        <v>-0.31248355452409926</v>
      </c>
      <c r="AQ37">
        <f t="shared" si="14"/>
        <v>0.94992316960477619</v>
      </c>
      <c r="AR37">
        <f t="shared" si="15"/>
        <v>3.4319245660316286E-2</v>
      </c>
      <c r="AS37">
        <v>3.4257832657108196E-2</v>
      </c>
      <c r="AU37">
        <v>22.8159428566427</v>
      </c>
      <c r="AV37">
        <v>20.7001249437312</v>
      </c>
      <c r="AW37">
        <v>0.23342958270117001</v>
      </c>
      <c r="AY37">
        <v>65</v>
      </c>
      <c r="AZ37">
        <v>-0.30700944029829502</v>
      </c>
      <c r="BA37">
        <v>-0.30700944029829502</v>
      </c>
      <c r="BB37">
        <v>93.831252166932003</v>
      </c>
      <c r="BC37">
        <v>93.627056126532395</v>
      </c>
      <c r="BD37">
        <v>93.627056126532395</v>
      </c>
      <c r="BE37" s="1">
        <f t="shared" si="18"/>
        <v>69.727056126532403</v>
      </c>
      <c r="BF37">
        <v>0.54436654312617605</v>
      </c>
      <c r="BG37">
        <v>65</v>
      </c>
      <c r="BN37">
        <v>65</v>
      </c>
      <c r="BS37">
        <f t="shared" si="17"/>
        <v>63.07</v>
      </c>
      <c r="BT37">
        <v>1</v>
      </c>
      <c r="BU37">
        <v>80.067314799999991</v>
      </c>
    </row>
    <row r="38" spans="1:73" x14ac:dyDescent="0.2">
      <c r="A38">
        <v>66.06</v>
      </c>
      <c r="B38">
        <f t="shared" si="2"/>
        <v>0.9714705882352942</v>
      </c>
      <c r="C38">
        <v>1.7324249856367799E-2</v>
      </c>
      <c r="D38">
        <v>58</v>
      </c>
      <c r="E38">
        <v>66.06</v>
      </c>
      <c r="F38">
        <v>0.17400000000000002</v>
      </c>
      <c r="G38" s="1">
        <v>66.06</v>
      </c>
      <c r="H38" s="1">
        <v>109.49</v>
      </c>
      <c r="I38">
        <f t="shared" si="3"/>
        <v>1.9109609979539719</v>
      </c>
      <c r="J38">
        <f t="shared" si="4"/>
        <v>-0.33364233212209249</v>
      </c>
      <c r="K38">
        <f t="shared" si="5"/>
        <v>0.94269973704044885</v>
      </c>
      <c r="L38">
        <f t="shared" si="0"/>
        <v>1.9516555298785716E-2</v>
      </c>
      <c r="M38">
        <v>31</v>
      </c>
      <c r="N38">
        <f t="shared" si="6"/>
        <v>0.186</v>
      </c>
      <c r="P38">
        <v>71.08</v>
      </c>
      <c r="Q38">
        <v>1.7324249856367799E-2</v>
      </c>
      <c r="R38">
        <v>58</v>
      </c>
      <c r="S38">
        <v>38</v>
      </c>
      <c r="T38">
        <f t="shared" si="1"/>
        <v>0.17400000000000002</v>
      </c>
      <c r="U38">
        <v>0.186</v>
      </c>
      <c r="V38">
        <f t="shared" si="7"/>
        <v>1.2214964418134399E-2</v>
      </c>
      <c r="W38">
        <f t="shared" si="8"/>
        <v>1</v>
      </c>
      <c r="Y38">
        <v>66.06</v>
      </c>
      <c r="Z38">
        <v>1.9516555298785716E-2</v>
      </c>
      <c r="AA38">
        <v>1.7324249856367799E-2</v>
      </c>
      <c r="AB38">
        <f t="shared" si="9"/>
        <v>1.170993317927143E-2</v>
      </c>
      <c r="AC38">
        <v>1.2214964418134399E-2</v>
      </c>
      <c r="AG38">
        <v>65</v>
      </c>
      <c r="AH38">
        <v>3.7698118717719761E-2</v>
      </c>
      <c r="AI38">
        <v>3.2479575560623801E-2</v>
      </c>
      <c r="AL38">
        <v>109.49</v>
      </c>
      <c r="AM38">
        <f t="shared" si="10"/>
        <v>0.8187191592756955</v>
      </c>
      <c r="AN38">
        <f t="shared" si="11"/>
        <v>93.865890872372731</v>
      </c>
      <c r="AO38">
        <f t="shared" si="12"/>
        <v>1.6382688509937715</v>
      </c>
      <c r="AP38">
        <f t="shared" si="13"/>
        <v>-6.742134060637002E-2</v>
      </c>
      <c r="AQ38">
        <f t="shared" si="14"/>
        <v>0.9977245926761753</v>
      </c>
      <c r="AR38">
        <f t="shared" si="15"/>
        <v>1.2230754978323972E-2</v>
      </c>
      <c r="AS38">
        <v>1.2214964418134399E-2</v>
      </c>
      <c r="AU38">
        <v>22.811036273232801</v>
      </c>
      <c r="AV38">
        <v>20.578326279122798</v>
      </c>
      <c r="AW38">
        <v>0.26346807435597702</v>
      </c>
      <c r="AY38">
        <v>66.06</v>
      </c>
      <c r="AZ38">
        <v>-0.277224522048376</v>
      </c>
      <c r="BA38">
        <v>-0.277224522048376</v>
      </c>
      <c r="BB38">
        <v>93.327524469373998</v>
      </c>
      <c r="BC38">
        <v>93.171011079762707</v>
      </c>
      <c r="BD38">
        <v>93.171011079762707</v>
      </c>
      <c r="BE38" s="1">
        <f t="shared" si="18"/>
        <v>69.271011079762701</v>
      </c>
      <c r="BF38">
        <v>0.57264126631168399</v>
      </c>
      <c r="BG38">
        <v>66.06</v>
      </c>
      <c r="BN38">
        <v>66.06</v>
      </c>
    </row>
    <row r="39" spans="1:73" x14ac:dyDescent="0.2">
      <c r="A39">
        <v>67.03</v>
      </c>
      <c r="B39">
        <f t="shared" si="2"/>
        <v>0.98573529411764704</v>
      </c>
      <c r="C39">
        <v>5.1457025719090204E-3</v>
      </c>
      <c r="D39">
        <v>50</v>
      </c>
      <c r="E39">
        <v>67.03</v>
      </c>
      <c r="F39">
        <v>0.15</v>
      </c>
      <c r="G39" s="1">
        <v>67.03</v>
      </c>
      <c r="H39" s="1">
        <v>97.47</v>
      </c>
      <c r="I39">
        <f t="shared" si="3"/>
        <v>1.70117242187025</v>
      </c>
      <c r="J39">
        <f t="shared" si="4"/>
        <v>-0.13000705498782461</v>
      </c>
      <c r="K39">
        <f t="shared" si="5"/>
        <v>0.99151306882632306</v>
      </c>
      <c r="L39">
        <f t="shared" si="0"/>
        <v>8.657835641694556E-3</v>
      </c>
      <c r="M39">
        <v>38</v>
      </c>
      <c r="N39">
        <f t="shared" si="6"/>
        <v>0.22799999999999998</v>
      </c>
      <c r="P39">
        <v>72.05</v>
      </c>
      <c r="Q39">
        <v>5.1457025719090204E-3</v>
      </c>
      <c r="R39">
        <v>50</v>
      </c>
      <c r="S39">
        <v>19</v>
      </c>
      <c r="T39">
        <f t="shared" si="1"/>
        <v>0.15</v>
      </c>
      <c r="U39">
        <v>0.22799999999999998</v>
      </c>
      <c r="V39">
        <f t="shared" si="7"/>
        <v>1.4264061908299194E-2</v>
      </c>
      <c r="Y39">
        <v>67.03</v>
      </c>
      <c r="Z39">
        <v>8.657835641694556E-3</v>
      </c>
      <c r="AA39">
        <v>5.1457025719090204E-3</v>
      </c>
      <c r="AB39">
        <f t="shared" si="9"/>
        <v>5.1947013850167333E-3</v>
      </c>
      <c r="AC39">
        <v>1.4264061908299194E-2</v>
      </c>
      <c r="AG39">
        <v>66.06</v>
      </c>
      <c r="AH39">
        <v>1.9516555298785716E-2</v>
      </c>
      <c r="AI39">
        <v>1.7324249856367799E-2</v>
      </c>
      <c r="AL39">
        <v>97.47</v>
      </c>
      <c r="AM39">
        <f t="shared" si="10"/>
        <v>0.98889120865501112</v>
      </c>
      <c r="AN39">
        <f t="shared" si="11"/>
        <v>113.37606213879107</v>
      </c>
      <c r="AO39">
        <f t="shared" si="12"/>
        <v>1.9787855772110308</v>
      </c>
      <c r="AP39">
        <f t="shared" si="13"/>
        <v>-0.3967644231030571</v>
      </c>
      <c r="AQ39">
        <f t="shared" si="14"/>
        <v>0.91792047180553626</v>
      </c>
      <c r="AR39">
        <f t="shared" si="15"/>
        <v>1.4293246752883265E-2</v>
      </c>
      <c r="AS39">
        <v>1.4264061908299194E-2</v>
      </c>
      <c r="AU39">
        <v>22.814377007456599</v>
      </c>
      <c r="AV39">
        <v>20.609848227791399</v>
      </c>
      <c r="AW39">
        <v>0.26968557692402301</v>
      </c>
      <c r="AY39">
        <v>67.03</v>
      </c>
      <c r="AZ39">
        <v>-1.1193061883511699</v>
      </c>
      <c r="BA39">
        <v>-1.1193061883511699</v>
      </c>
      <c r="BB39">
        <v>94.215745051232403</v>
      </c>
      <c r="BC39">
        <v>94.074469338439897</v>
      </c>
      <c r="BD39">
        <v>94.074469338439897</v>
      </c>
      <c r="BE39" s="1">
        <f t="shared" si="18"/>
        <v>70.174469338439906</v>
      </c>
      <c r="BF39">
        <v>0.57830884142813599</v>
      </c>
      <c r="BG39">
        <v>67.03</v>
      </c>
      <c r="BN39">
        <v>67.03</v>
      </c>
    </row>
    <row r="40" spans="1:73" x14ac:dyDescent="0.2">
      <c r="A40">
        <v>68</v>
      </c>
      <c r="B40">
        <f t="shared" si="2"/>
        <v>1</v>
      </c>
      <c r="C40">
        <v>7.5441577664774604E-4</v>
      </c>
      <c r="D40">
        <v>31</v>
      </c>
      <c r="E40">
        <v>68</v>
      </c>
      <c r="F40">
        <v>9.2999999999999999E-2</v>
      </c>
      <c r="G40" s="1">
        <v>68</v>
      </c>
      <c r="H40" s="1">
        <v>90.88</v>
      </c>
      <c r="I40">
        <f t="shared" si="3"/>
        <v>1.5861552241671109</v>
      </c>
      <c r="J40">
        <f t="shared" si="4"/>
        <v>-1.5358293529622404E-2</v>
      </c>
      <c r="K40">
        <f t="shared" si="5"/>
        <v>0.99988205445435308</v>
      </c>
      <c r="L40">
        <f t="shared" si="0"/>
        <v>1.7240580682670711E-3</v>
      </c>
      <c r="M40">
        <v>27</v>
      </c>
      <c r="N40">
        <f t="shared" si="6"/>
        <v>0.16200000000000001</v>
      </c>
      <c r="P40">
        <v>73.02</v>
      </c>
      <c r="Q40">
        <v>7.5441577664774604E-4</v>
      </c>
      <c r="R40">
        <v>31</v>
      </c>
      <c r="S40">
        <v>7</v>
      </c>
      <c r="T40">
        <f t="shared" si="1"/>
        <v>9.2999999999999999E-2</v>
      </c>
      <c r="U40">
        <v>0.16200000000000001</v>
      </c>
      <c r="V40">
        <f t="shared" si="7"/>
        <v>4.4269972034381997E-3</v>
      </c>
      <c r="Y40">
        <v>68</v>
      </c>
      <c r="Z40">
        <v>1.7240580682670711E-3</v>
      </c>
      <c r="AA40">
        <v>7.5441577664774604E-4</v>
      </c>
      <c r="AB40">
        <f t="shared" si="9"/>
        <v>1.0344348409602427E-3</v>
      </c>
      <c r="AC40">
        <v>4.4269972034381997E-3</v>
      </c>
      <c r="AG40">
        <v>67.03</v>
      </c>
      <c r="AH40">
        <v>8.657835641694556E-3</v>
      </c>
      <c r="AI40">
        <v>5.1457025719090204E-3</v>
      </c>
      <c r="AL40">
        <v>90.88</v>
      </c>
      <c r="AM40">
        <f t="shared" si="10"/>
        <v>1.0496581833107783</v>
      </c>
      <c r="AN40">
        <f t="shared" si="11"/>
        <v>120.34297643053509</v>
      </c>
      <c r="AO40">
        <f t="shared" si="12"/>
        <v>2.1003811703027373</v>
      </c>
      <c r="AP40">
        <f t="shared" si="13"/>
        <v>-0.50517509769275448</v>
      </c>
      <c r="AQ40">
        <f t="shared" si="14"/>
        <v>0.86301687160281859</v>
      </c>
      <c r="AR40">
        <f t="shared" si="15"/>
        <v>4.437966005729441E-3</v>
      </c>
      <c r="AS40">
        <v>4.4269972034381997E-3</v>
      </c>
      <c r="AU40">
        <v>22.788918462701499</v>
      </c>
      <c r="AV40">
        <v>19.972730210291601</v>
      </c>
      <c r="AW40">
        <v>0.33543848044580699</v>
      </c>
      <c r="AY40">
        <v>68</v>
      </c>
      <c r="AZ40">
        <v>-2.1335946771536798</v>
      </c>
      <c r="BA40">
        <v>-2.1335946771536798</v>
      </c>
      <c r="BB40">
        <v>93.331226293408093</v>
      </c>
      <c r="BC40">
        <v>93.224035587635498</v>
      </c>
      <c r="BD40">
        <v>93.224035587635498</v>
      </c>
      <c r="BE40" s="1">
        <f t="shared" si="18"/>
        <v>69.324035587635507</v>
      </c>
      <c r="BF40">
        <v>0.58520822574244602</v>
      </c>
      <c r="BG40">
        <v>68</v>
      </c>
      <c r="BN40">
        <v>68</v>
      </c>
    </row>
    <row r="41" spans="1:73" x14ac:dyDescent="0.2">
      <c r="A41">
        <v>68.44</v>
      </c>
      <c r="C41">
        <v>0</v>
      </c>
      <c r="D41">
        <v>0</v>
      </c>
      <c r="E41">
        <v>68.44</v>
      </c>
      <c r="F41">
        <v>0</v>
      </c>
      <c r="G41">
        <v>68.44</v>
      </c>
      <c r="H41">
        <v>0</v>
      </c>
      <c r="I41">
        <f t="shared" si="3"/>
        <v>0</v>
      </c>
      <c r="J41">
        <f t="shared" si="4"/>
        <v>1</v>
      </c>
      <c r="K41">
        <f t="shared" si="5"/>
        <v>0</v>
      </c>
      <c r="L41" t="e">
        <f t="shared" si="0"/>
        <v>#DIV/0!</v>
      </c>
      <c r="M41">
        <v>15</v>
      </c>
      <c r="N41">
        <f t="shared" si="6"/>
        <v>0.09</v>
      </c>
      <c r="P41">
        <v>73.459999999999994</v>
      </c>
      <c r="U41">
        <v>0.09</v>
      </c>
      <c r="Y41">
        <v>68.44</v>
      </c>
      <c r="Z41">
        <v>0</v>
      </c>
      <c r="AA41">
        <v>0</v>
      </c>
      <c r="AB41">
        <f t="shared" si="9"/>
        <v>0</v>
      </c>
      <c r="AG41">
        <v>68</v>
      </c>
      <c r="AH41">
        <v>1.7240580682670711E-3</v>
      </c>
      <c r="AI41">
        <v>7.5441577664774604E-4</v>
      </c>
      <c r="AL41">
        <v>0</v>
      </c>
      <c r="AO41">
        <f t="shared" si="12"/>
        <v>0</v>
      </c>
      <c r="AP41">
        <f t="shared" si="13"/>
        <v>1</v>
      </c>
      <c r="AQ41">
        <f t="shared" si="14"/>
        <v>0</v>
      </c>
      <c r="AR41" t="e">
        <f t="shared" ref="AR41" si="19">3.1415926*AL41^3/3*(1-AP41)^2*(2+AP41)/AQ41^3</f>
        <v>#DIV/0!</v>
      </c>
      <c r="AU41">
        <v>22.780005031836101</v>
      </c>
      <c r="AV41">
        <v>19.700894344597</v>
      </c>
      <c r="AW41">
        <v>0.36390250864729901</v>
      </c>
      <c r="AY41">
        <v>68.44</v>
      </c>
      <c r="AZ41" t="s">
        <v>28</v>
      </c>
      <c r="BA41" t="s">
        <v>28</v>
      </c>
      <c r="BB41" t="s">
        <v>28</v>
      </c>
      <c r="BC41" t="s">
        <v>28</v>
      </c>
      <c r="BD41" t="s">
        <v>28</v>
      </c>
      <c r="BG41">
        <v>68.44</v>
      </c>
      <c r="BN41">
        <v>68.44</v>
      </c>
    </row>
    <row r="42" spans="1:73" x14ac:dyDescent="0.2">
      <c r="AG42">
        <v>68.44</v>
      </c>
      <c r="AH42">
        <v>0</v>
      </c>
      <c r="AI42">
        <v>0</v>
      </c>
      <c r="AU42">
        <v>22.774626219589901</v>
      </c>
      <c r="AV42">
        <v>19.534544856637599</v>
      </c>
      <c r="AW42">
        <v>0.38687574912657002</v>
      </c>
    </row>
    <row r="43" spans="1:73" x14ac:dyDescent="0.2">
      <c r="AU43">
        <v>22.7612548544327</v>
      </c>
      <c r="AV43">
        <v>19.1033733074295</v>
      </c>
      <c r="AW43">
        <v>0.41630626087559502</v>
      </c>
    </row>
    <row r="44" spans="1:73" x14ac:dyDescent="0.2">
      <c r="AU44">
        <v>22.741281848864698</v>
      </c>
      <c r="AV44">
        <v>18.525247494108498</v>
      </c>
      <c r="AW44">
        <v>0.45024456970458798</v>
      </c>
    </row>
    <row r="45" spans="1:73" x14ac:dyDescent="0.2">
      <c r="AU45">
        <v>22.7306065935222</v>
      </c>
      <c r="AV45">
        <v>18.251613534191598</v>
      </c>
      <c r="AW45">
        <v>0.47162581780477297</v>
      </c>
    </row>
    <row r="46" spans="1:73" x14ac:dyDescent="0.2">
      <c r="AU46">
        <v>22.669246948651299</v>
      </c>
      <c r="AV46">
        <v>16.222615429143701</v>
      </c>
      <c r="AW46">
        <v>0.51649227478672299</v>
      </c>
    </row>
    <row r="47" spans="1:73" x14ac:dyDescent="0.2">
      <c r="AU47">
        <v>22.548714055575498</v>
      </c>
      <c r="AV47">
        <v>12.024023486636599</v>
      </c>
      <c r="AW47">
        <v>0.55843073001749999</v>
      </c>
    </row>
    <row r="48" spans="1:73" x14ac:dyDescent="0.2">
      <c r="AU48">
        <v>22.314152438038899</v>
      </c>
      <c r="AV48">
        <v>-3.5743809787884402</v>
      </c>
      <c r="AW48">
        <v>0.62642294724645298</v>
      </c>
    </row>
    <row r="49" spans="47:49" x14ac:dyDescent="0.2">
      <c r="AU49">
        <v>21.999231516703102</v>
      </c>
      <c r="AV49">
        <v>-23.069418876449198</v>
      </c>
      <c r="AW49">
        <v>0.70374206846223297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Sheet11</vt:lpstr>
      <vt:lpstr>Sheet2</vt:lpstr>
      <vt:lpstr>Sheet3</vt:lpstr>
      <vt:lpstr>Sheet4</vt:lpstr>
      <vt:lpstr>Sheet5</vt:lpstr>
      <vt:lpstr>Sheet12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Wenge Huang</dc:creator>
  <cp:lastModifiedBy>Wenge Huang</cp:lastModifiedBy>
  <dcterms:created xsi:type="dcterms:W3CDTF">2021-04-03T14:24:57Z</dcterms:created>
  <dcterms:modified xsi:type="dcterms:W3CDTF">2021-05-25T15:35:05Z</dcterms:modified>
</cp:coreProperties>
</file>