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5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6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7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8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9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10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vaporation_research_paper\Experimental_data\Evaporation_4uL\Reread_every_5frame\Evaporation_rate_new\"/>
    </mc:Choice>
  </mc:AlternateContent>
  <xr:revisionPtr revIDLastSave="0" documentId="13_ncr:1_{1522B414-AA9F-4067-A928-0F284059D2D2}" xr6:coauthVersionLast="47" xr6:coauthVersionMax="47" xr10:uidLastSave="{00000000-0000-0000-0000-000000000000}"/>
  <bookViews>
    <workbookView xWindow="-120" yWindow="-120" windowWidth="20730" windowHeight="11160" activeTab="6" xr2:uid="{7BF74941-5B46-4B19-97D5-A5BB9F254B6E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</sheets>
  <externalReferences>
    <externalReference r:id="rId11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5" l="1"/>
  <c r="D10" i="5" s="1"/>
  <c r="C11" i="5"/>
  <c r="D11" i="5" s="1"/>
  <c r="C12" i="5"/>
  <c r="D12" i="5" s="1"/>
  <c r="C13" i="5"/>
  <c r="D13" i="5" s="1"/>
  <c r="C14" i="5"/>
  <c r="D14" i="5" s="1"/>
  <c r="C15" i="5"/>
  <c r="D15" i="5" s="1"/>
  <c r="C16" i="5"/>
  <c r="D16" i="5" s="1"/>
  <c r="C17" i="5"/>
  <c r="D17" i="5" s="1"/>
  <c r="C18" i="5"/>
  <c r="D18" i="5" s="1"/>
  <c r="C19" i="5"/>
  <c r="D19" i="5" s="1"/>
  <c r="C20" i="5"/>
  <c r="D20" i="5" s="1"/>
  <c r="C21" i="5"/>
  <c r="D21" i="5" s="1"/>
  <c r="C22" i="5"/>
  <c r="D22" i="5" s="1"/>
  <c r="C23" i="5"/>
  <c r="D23" i="5" s="1"/>
  <c r="C24" i="5"/>
  <c r="D24" i="5" s="1"/>
  <c r="C25" i="5"/>
  <c r="D25" i="5" s="1"/>
  <c r="C26" i="5"/>
  <c r="D26" i="5" s="1"/>
  <c r="C27" i="5"/>
  <c r="D27" i="5" s="1"/>
  <c r="C28" i="5"/>
  <c r="D28" i="5" s="1"/>
  <c r="C29" i="5"/>
  <c r="D29" i="5" s="1"/>
  <c r="C30" i="5"/>
  <c r="D30" i="5" s="1"/>
  <c r="C31" i="5"/>
  <c r="D31" i="5" s="1"/>
  <c r="C32" i="5"/>
  <c r="D32" i="5" s="1"/>
  <c r="C9" i="5"/>
  <c r="D9" i="5" s="1"/>
  <c r="C5" i="5"/>
  <c r="D5" i="5" s="1"/>
  <c r="C6" i="5"/>
  <c r="D6" i="5" s="1"/>
  <c r="C7" i="5"/>
  <c r="D7" i="5" s="1"/>
  <c r="C8" i="5"/>
  <c r="D8" i="5" s="1"/>
  <c r="C4" i="5"/>
  <c r="D4" i="5" s="1"/>
  <c r="L3" i="7"/>
  <c r="L4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2" i="7"/>
  <c r="R33" i="5"/>
  <c r="K3" i="7" l="1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2" i="7"/>
  <c r="N3" i="7" l="1"/>
  <c r="N4" i="7"/>
  <c r="N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2" i="7"/>
  <c r="I24" i="6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" i="6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2" i="5"/>
  <c r="X3" i="4"/>
  <c r="X4" i="4"/>
  <c r="X5" i="4"/>
  <c r="X6" i="4"/>
  <c r="X7" i="4"/>
  <c r="X8" i="4"/>
  <c r="X9" i="4"/>
  <c r="X10" i="4"/>
  <c r="X11" i="4"/>
  <c r="X12" i="4"/>
  <c r="X13" i="4"/>
  <c r="X14" i="4"/>
  <c r="X15" i="4"/>
  <c r="X16" i="4"/>
  <c r="X17" i="4"/>
  <c r="X18" i="4"/>
  <c r="X2" i="4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2" i="3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2" i="2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2" i="1"/>
  <c r="A3" i="10"/>
  <c r="A4" i="10"/>
  <c r="A5" i="10"/>
  <c r="A6" i="10"/>
  <c r="A7" i="10"/>
  <c r="A8" i="10"/>
  <c r="A9" i="10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" i="10"/>
  <c r="A3" i="9"/>
  <c r="A4" i="9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" i="9"/>
  <c r="A3" i="8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2" i="8"/>
  <c r="A3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2" i="7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" i="6"/>
  <c r="A3" i="5"/>
  <c r="R3" i="5" s="1"/>
  <c r="A4" i="5"/>
  <c r="R4" i="5" s="1"/>
  <c r="A5" i="5"/>
  <c r="R5" i="5" s="1"/>
  <c r="A6" i="5"/>
  <c r="R6" i="5" s="1"/>
  <c r="A7" i="5"/>
  <c r="R7" i="5" s="1"/>
  <c r="A8" i="5"/>
  <c r="R8" i="5" s="1"/>
  <c r="A9" i="5"/>
  <c r="R9" i="5" s="1"/>
  <c r="A10" i="5"/>
  <c r="R10" i="5" s="1"/>
  <c r="A11" i="5"/>
  <c r="R11" i="5" s="1"/>
  <c r="A12" i="5"/>
  <c r="R12" i="5" s="1"/>
  <c r="A13" i="5"/>
  <c r="R13" i="5" s="1"/>
  <c r="A14" i="5"/>
  <c r="R14" i="5" s="1"/>
  <c r="A15" i="5"/>
  <c r="R15" i="5" s="1"/>
  <c r="A16" i="5"/>
  <c r="R16" i="5" s="1"/>
  <c r="A17" i="5"/>
  <c r="R17" i="5" s="1"/>
  <c r="A18" i="5"/>
  <c r="R18" i="5" s="1"/>
  <c r="A19" i="5"/>
  <c r="R19" i="5" s="1"/>
  <c r="A20" i="5"/>
  <c r="R20" i="5" s="1"/>
  <c r="A21" i="5"/>
  <c r="R21" i="5" s="1"/>
  <c r="A22" i="5"/>
  <c r="R22" i="5" s="1"/>
  <c r="A23" i="5"/>
  <c r="R23" i="5" s="1"/>
  <c r="A24" i="5"/>
  <c r="R24" i="5" s="1"/>
  <c r="A25" i="5"/>
  <c r="R25" i="5" s="1"/>
  <c r="A26" i="5"/>
  <c r="R26" i="5" s="1"/>
  <c r="A27" i="5"/>
  <c r="R27" i="5" s="1"/>
  <c r="A28" i="5"/>
  <c r="R28" i="5" s="1"/>
  <c r="A29" i="5"/>
  <c r="R29" i="5" s="1"/>
  <c r="A30" i="5"/>
  <c r="R30" i="5" s="1"/>
  <c r="A31" i="5"/>
  <c r="R31" i="5" s="1"/>
  <c r="A32" i="5"/>
  <c r="R32" i="5" s="1"/>
  <c r="A2" i="5"/>
  <c r="R2" i="5" s="1"/>
  <c r="A3" i="3"/>
  <c r="P3" i="3" s="1"/>
  <c r="A4" i="3"/>
  <c r="P4" i="3" s="1"/>
  <c r="A5" i="3"/>
  <c r="P5" i="3" s="1"/>
  <c r="A6" i="3"/>
  <c r="P6" i="3" s="1"/>
  <c r="A7" i="3"/>
  <c r="P7" i="3" s="1"/>
  <c r="A8" i="3"/>
  <c r="P8" i="3" s="1"/>
  <c r="A9" i="3"/>
  <c r="P9" i="3" s="1"/>
  <c r="A10" i="3"/>
  <c r="P10" i="3" s="1"/>
  <c r="A11" i="3"/>
  <c r="P11" i="3" s="1"/>
  <c r="A12" i="3"/>
  <c r="P12" i="3" s="1"/>
  <c r="A13" i="3"/>
  <c r="P13" i="3" s="1"/>
  <c r="A14" i="3"/>
  <c r="P14" i="3" s="1"/>
  <c r="A15" i="3"/>
  <c r="P15" i="3" s="1"/>
  <c r="A16" i="3"/>
  <c r="P16" i="3" s="1"/>
  <c r="A17" i="3"/>
  <c r="P17" i="3" s="1"/>
  <c r="A18" i="3"/>
  <c r="P18" i="3" s="1"/>
  <c r="A19" i="3"/>
  <c r="P19" i="3" s="1"/>
  <c r="A20" i="3"/>
  <c r="P20" i="3" s="1"/>
  <c r="A21" i="3"/>
  <c r="P21" i="3" s="1"/>
  <c r="A22" i="3"/>
  <c r="P22" i="3" s="1"/>
  <c r="A23" i="3"/>
  <c r="P23" i="3" s="1"/>
  <c r="A24" i="3"/>
  <c r="P24" i="3" s="1"/>
  <c r="A25" i="3"/>
  <c r="P25" i="3" s="1"/>
  <c r="A26" i="3"/>
  <c r="P26" i="3" s="1"/>
  <c r="A27" i="3"/>
  <c r="P27" i="3" s="1"/>
  <c r="A28" i="3"/>
  <c r="P28" i="3" s="1"/>
  <c r="A2" i="3"/>
  <c r="P2" i="3" s="1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2" i="2"/>
  <c r="A3" i="1"/>
  <c r="P3" i="1" s="1"/>
  <c r="A4" i="1"/>
  <c r="P4" i="1" s="1"/>
  <c r="A5" i="1"/>
  <c r="P5" i="1" s="1"/>
  <c r="A6" i="1"/>
  <c r="P6" i="1" s="1"/>
  <c r="A7" i="1"/>
  <c r="P7" i="1" s="1"/>
  <c r="A8" i="1"/>
  <c r="P8" i="1" s="1"/>
  <c r="A9" i="1"/>
  <c r="P9" i="1" s="1"/>
  <c r="A10" i="1"/>
  <c r="P10" i="1" s="1"/>
  <c r="A11" i="1"/>
  <c r="P11" i="1" s="1"/>
  <c r="A12" i="1"/>
  <c r="P12" i="1" s="1"/>
  <c r="A13" i="1"/>
  <c r="P13" i="1" s="1"/>
  <c r="A14" i="1"/>
  <c r="P14" i="1" s="1"/>
  <c r="A15" i="1"/>
  <c r="P15" i="1" s="1"/>
  <c r="A16" i="1"/>
  <c r="P16" i="1" s="1"/>
  <c r="A17" i="1"/>
  <c r="P17" i="1" s="1"/>
  <c r="A18" i="1"/>
  <c r="P18" i="1" s="1"/>
  <c r="A19" i="1"/>
  <c r="P19" i="1" s="1"/>
  <c r="A20" i="1"/>
  <c r="P20" i="1" s="1"/>
  <c r="A21" i="1"/>
  <c r="P21" i="1" s="1"/>
  <c r="A22" i="1"/>
  <c r="P22" i="1" s="1"/>
  <c r="A23" i="1"/>
  <c r="P23" i="1" s="1"/>
  <c r="A24" i="1"/>
  <c r="P24" i="1" s="1"/>
  <c r="A25" i="1"/>
  <c r="P25" i="1" s="1"/>
  <c r="A26" i="1"/>
  <c r="P26" i="1" s="1"/>
  <c r="A27" i="1"/>
  <c r="P27" i="1" s="1"/>
  <c r="A28" i="1"/>
  <c r="P28" i="1" s="1"/>
  <c r="A29" i="1"/>
  <c r="P29" i="1" s="1"/>
  <c r="A30" i="1"/>
  <c r="P30" i="1" s="1"/>
  <c r="A31" i="1"/>
  <c r="P31" i="1" s="1"/>
  <c r="A32" i="1"/>
  <c r="P32" i="1" s="1"/>
  <c r="A33" i="1"/>
  <c r="P33" i="1" s="1"/>
  <c r="A34" i="1"/>
  <c r="P34" i="1" s="1"/>
  <c r="A35" i="1"/>
  <c r="P35" i="1" s="1"/>
  <c r="A2" i="1"/>
  <c r="P2" i="1" s="1"/>
  <c r="F3" i="6"/>
  <c r="G3" i="6"/>
  <c r="F4" i="6"/>
  <c r="G4" i="6"/>
  <c r="F5" i="6"/>
  <c r="G5" i="6"/>
  <c r="F6" i="6"/>
  <c r="G6" i="6"/>
  <c r="F7" i="6"/>
  <c r="G7" i="6"/>
  <c r="F8" i="6"/>
  <c r="G8" i="6"/>
  <c r="F9" i="6"/>
  <c r="G9" i="6"/>
  <c r="F10" i="6"/>
  <c r="G10" i="6"/>
  <c r="F11" i="6"/>
  <c r="G11" i="6"/>
  <c r="F12" i="6"/>
  <c r="G12" i="6"/>
  <c r="F13" i="6"/>
  <c r="G13" i="6"/>
  <c r="F14" i="6"/>
  <c r="G14" i="6"/>
  <c r="F15" i="6"/>
  <c r="G15" i="6"/>
  <c r="F16" i="6"/>
  <c r="G16" i="6"/>
  <c r="F17" i="6"/>
  <c r="G17" i="6"/>
  <c r="F18" i="6"/>
  <c r="G18" i="6"/>
  <c r="F19" i="6"/>
  <c r="G19" i="6"/>
  <c r="F20" i="6"/>
  <c r="G20" i="6"/>
  <c r="F21" i="6"/>
  <c r="G21" i="6"/>
  <c r="F22" i="6"/>
  <c r="G22" i="6"/>
  <c r="F23" i="6"/>
  <c r="G23" i="6"/>
  <c r="F24" i="6"/>
  <c r="G24" i="6"/>
  <c r="F25" i="6"/>
  <c r="G25" i="6"/>
  <c r="G2" i="6"/>
  <c r="F2" i="6"/>
  <c r="H3" i="5"/>
  <c r="I3" i="5"/>
  <c r="H4" i="5"/>
  <c r="I4" i="5"/>
  <c r="H5" i="5"/>
  <c r="I5" i="5"/>
  <c r="H6" i="5"/>
  <c r="I6" i="5"/>
  <c r="H7" i="5"/>
  <c r="I7" i="5"/>
  <c r="H8" i="5"/>
  <c r="I8" i="5"/>
  <c r="H9" i="5"/>
  <c r="I9" i="5"/>
  <c r="H10" i="5"/>
  <c r="I10" i="5"/>
  <c r="H11" i="5"/>
  <c r="I11" i="5"/>
  <c r="H12" i="5"/>
  <c r="I12" i="5"/>
  <c r="H13" i="5"/>
  <c r="I13" i="5"/>
  <c r="H14" i="5"/>
  <c r="I14" i="5"/>
  <c r="H15" i="5"/>
  <c r="I15" i="5"/>
  <c r="H16" i="5"/>
  <c r="I16" i="5"/>
  <c r="H17" i="5"/>
  <c r="I17" i="5"/>
  <c r="H18" i="5"/>
  <c r="I18" i="5"/>
  <c r="H19" i="5"/>
  <c r="I19" i="5"/>
  <c r="H20" i="5"/>
  <c r="I20" i="5"/>
  <c r="H21" i="5"/>
  <c r="I21" i="5"/>
  <c r="H22" i="5"/>
  <c r="I22" i="5"/>
  <c r="H23" i="5"/>
  <c r="I23" i="5"/>
  <c r="H24" i="5"/>
  <c r="I24" i="5"/>
  <c r="H25" i="5"/>
  <c r="I25" i="5"/>
  <c r="H26" i="5"/>
  <c r="I26" i="5"/>
  <c r="H27" i="5"/>
  <c r="I27" i="5"/>
  <c r="H28" i="5"/>
  <c r="I28" i="5"/>
  <c r="H29" i="5"/>
  <c r="I29" i="5"/>
  <c r="H30" i="5"/>
  <c r="I30" i="5"/>
  <c r="H31" i="5"/>
  <c r="I31" i="5"/>
  <c r="H32" i="5"/>
  <c r="I32" i="5"/>
  <c r="I2" i="5"/>
  <c r="H2" i="5"/>
  <c r="F3" i="3"/>
  <c r="G3" i="3"/>
  <c r="F4" i="3"/>
  <c r="G4" i="3"/>
  <c r="F5" i="3"/>
  <c r="G5" i="3"/>
  <c r="F6" i="3"/>
  <c r="G6" i="3"/>
  <c r="F7" i="3"/>
  <c r="G7" i="3"/>
  <c r="F8" i="3"/>
  <c r="G8" i="3"/>
  <c r="F9" i="3"/>
  <c r="G9" i="3"/>
  <c r="F10" i="3"/>
  <c r="G10" i="3"/>
  <c r="F11" i="3"/>
  <c r="G11" i="3"/>
  <c r="F12" i="3"/>
  <c r="G12" i="3"/>
  <c r="F13" i="3"/>
  <c r="G13" i="3"/>
  <c r="F14" i="3"/>
  <c r="G14" i="3"/>
  <c r="F15" i="3"/>
  <c r="G15" i="3"/>
  <c r="F16" i="3"/>
  <c r="G16" i="3"/>
  <c r="F17" i="3"/>
  <c r="G17" i="3"/>
  <c r="F18" i="3"/>
  <c r="G18" i="3"/>
  <c r="F19" i="3"/>
  <c r="G19" i="3"/>
  <c r="F20" i="3"/>
  <c r="G20" i="3"/>
  <c r="F21" i="3"/>
  <c r="G21" i="3"/>
  <c r="F22" i="3"/>
  <c r="G22" i="3"/>
  <c r="F23" i="3"/>
  <c r="G23" i="3"/>
  <c r="F24" i="3"/>
  <c r="G24" i="3"/>
  <c r="F25" i="3"/>
  <c r="G25" i="3"/>
  <c r="F26" i="3"/>
  <c r="G26" i="3"/>
  <c r="F27" i="3"/>
  <c r="G27" i="3"/>
  <c r="F28" i="3"/>
  <c r="G28" i="3"/>
  <c r="G2" i="3"/>
  <c r="F2" i="3"/>
  <c r="F3" i="2"/>
  <c r="G3" i="2"/>
  <c r="F4" i="2"/>
  <c r="G4" i="2"/>
  <c r="F5" i="2"/>
  <c r="G5" i="2"/>
  <c r="F6" i="2"/>
  <c r="G6" i="2"/>
  <c r="F7" i="2"/>
  <c r="G7" i="2"/>
  <c r="F8" i="2"/>
  <c r="G8" i="2"/>
  <c r="F9" i="2"/>
  <c r="G9" i="2"/>
  <c r="F10" i="2"/>
  <c r="G10" i="2"/>
  <c r="F11" i="2"/>
  <c r="G11" i="2"/>
  <c r="F12" i="2"/>
  <c r="G12" i="2"/>
  <c r="F13" i="2"/>
  <c r="G13" i="2"/>
  <c r="F14" i="2"/>
  <c r="G14" i="2"/>
  <c r="F15" i="2"/>
  <c r="G15" i="2"/>
  <c r="F16" i="2"/>
  <c r="G16" i="2"/>
  <c r="F17" i="2"/>
  <c r="G17" i="2"/>
  <c r="F18" i="2"/>
  <c r="G18" i="2"/>
  <c r="F19" i="2"/>
  <c r="G19" i="2"/>
  <c r="F20" i="2"/>
  <c r="G20" i="2"/>
  <c r="F21" i="2"/>
  <c r="G21" i="2"/>
  <c r="F22" i="2"/>
  <c r="G22" i="2"/>
  <c r="F23" i="2"/>
  <c r="G23" i="2"/>
  <c r="F24" i="2"/>
  <c r="G24" i="2"/>
  <c r="F25" i="2"/>
  <c r="G25" i="2"/>
  <c r="F26" i="2"/>
  <c r="G26" i="2"/>
  <c r="F27" i="2"/>
  <c r="G27" i="2"/>
  <c r="F28" i="2"/>
  <c r="G28" i="2"/>
  <c r="F29" i="2"/>
  <c r="G29" i="2"/>
  <c r="F30" i="2"/>
  <c r="G30" i="2"/>
  <c r="F31" i="2"/>
  <c r="G31" i="2"/>
  <c r="F32" i="2"/>
  <c r="G32" i="2"/>
  <c r="F33" i="2"/>
  <c r="G33" i="2"/>
  <c r="F34" i="2"/>
  <c r="G34" i="2"/>
  <c r="F35" i="2"/>
  <c r="G35" i="2"/>
  <c r="F36" i="2"/>
  <c r="G36" i="2"/>
  <c r="F37" i="2"/>
  <c r="G37" i="2"/>
  <c r="F38" i="2"/>
  <c r="G38" i="2"/>
  <c r="F39" i="2"/>
  <c r="G39" i="2"/>
  <c r="F40" i="2"/>
  <c r="G40" i="2"/>
  <c r="F41" i="2"/>
  <c r="G41" i="2"/>
  <c r="F42" i="2"/>
  <c r="G42" i="2"/>
  <c r="F43" i="2"/>
  <c r="G43" i="2"/>
  <c r="G2" i="2"/>
  <c r="F2" i="2"/>
  <c r="F3" i="1"/>
  <c r="G3" i="1"/>
  <c r="F4" i="1"/>
  <c r="G4" i="1"/>
  <c r="F5" i="1"/>
  <c r="G5" i="1"/>
  <c r="F6" i="1"/>
  <c r="G6" i="1"/>
  <c r="F7" i="1"/>
  <c r="G7" i="1"/>
  <c r="F8" i="1"/>
  <c r="G8" i="1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G20" i="1"/>
  <c r="F21" i="1"/>
  <c r="G21" i="1"/>
  <c r="F22" i="1"/>
  <c r="G22" i="1"/>
  <c r="F23" i="1"/>
  <c r="G23" i="1"/>
  <c r="F24" i="1"/>
  <c r="G24" i="1"/>
  <c r="F25" i="1"/>
  <c r="G25" i="1"/>
  <c r="F26" i="1"/>
  <c r="G26" i="1"/>
  <c r="F27" i="1"/>
  <c r="G27" i="1"/>
  <c r="F28" i="1"/>
  <c r="G28" i="1"/>
  <c r="F29" i="1"/>
  <c r="G29" i="1"/>
  <c r="F30" i="1"/>
  <c r="G30" i="1"/>
  <c r="F31" i="1"/>
  <c r="G31" i="1"/>
  <c r="F32" i="1"/>
  <c r="G32" i="1"/>
  <c r="F33" i="1"/>
  <c r="G33" i="1"/>
  <c r="F34" i="1"/>
  <c r="G34" i="1"/>
  <c r="F35" i="1"/>
  <c r="G35" i="1"/>
  <c r="G2" i="1"/>
  <c r="F2" i="1"/>
  <c r="J3" i="10" l="1"/>
  <c r="J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" i="10"/>
  <c r="J3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" i="9"/>
  <c r="J3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2" i="8"/>
  <c r="J3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2" i="7"/>
  <c r="E24" i="10"/>
  <c r="F23" i="10"/>
  <c r="E23" i="10"/>
  <c r="F22" i="10"/>
  <c r="E22" i="10"/>
  <c r="F21" i="10"/>
  <c r="E21" i="10"/>
  <c r="F20" i="10"/>
  <c r="E20" i="10"/>
  <c r="F19" i="10"/>
  <c r="E19" i="10"/>
  <c r="F18" i="10"/>
  <c r="E18" i="10"/>
  <c r="F17" i="10"/>
  <c r="E17" i="10"/>
  <c r="F16" i="10"/>
  <c r="E16" i="10"/>
  <c r="F15" i="10"/>
  <c r="E15" i="10"/>
  <c r="F14" i="10"/>
  <c r="E14" i="10"/>
  <c r="F13" i="10"/>
  <c r="E13" i="10"/>
  <c r="F12" i="10"/>
  <c r="E12" i="10"/>
  <c r="F11" i="10"/>
  <c r="E11" i="10"/>
  <c r="F10" i="10"/>
  <c r="E10" i="10"/>
  <c r="F9" i="10"/>
  <c r="E9" i="10"/>
  <c r="F8" i="10"/>
  <c r="E8" i="10"/>
  <c r="F7" i="10"/>
  <c r="E7" i="10"/>
  <c r="F6" i="10"/>
  <c r="E6" i="10"/>
  <c r="F5" i="10"/>
  <c r="E5" i="10"/>
  <c r="F4" i="10"/>
  <c r="E4" i="10"/>
  <c r="F3" i="10"/>
  <c r="E3" i="10"/>
  <c r="F2" i="10"/>
  <c r="E2" i="10"/>
  <c r="F26" i="9"/>
  <c r="E26" i="9"/>
  <c r="F25" i="9"/>
  <c r="E25" i="9"/>
  <c r="F24" i="9"/>
  <c r="E24" i="9"/>
  <c r="F23" i="9"/>
  <c r="E23" i="9"/>
  <c r="F22" i="9"/>
  <c r="E22" i="9"/>
  <c r="F21" i="9"/>
  <c r="E21" i="9"/>
  <c r="F20" i="9"/>
  <c r="E20" i="9"/>
  <c r="F19" i="9"/>
  <c r="E19" i="9"/>
  <c r="F18" i="9"/>
  <c r="E18" i="9"/>
  <c r="F17" i="9"/>
  <c r="E17" i="9"/>
  <c r="F16" i="9"/>
  <c r="E16" i="9"/>
  <c r="F15" i="9"/>
  <c r="E15" i="9"/>
  <c r="F14" i="9"/>
  <c r="E14" i="9"/>
  <c r="F13" i="9"/>
  <c r="E13" i="9"/>
  <c r="F12" i="9"/>
  <c r="E12" i="9"/>
  <c r="F11" i="9"/>
  <c r="E11" i="9"/>
  <c r="F10" i="9"/>
  <c r="E10" i="9"/>
  <c r="F9" i="9"/>
  <c r="E9" i="9"/>
  <c r="F8" i="9"/>
  <c r="E8" i="9"/>
  <c r="F7" i="9"/>
  <c r="E7" i="9"/>
  <c r="F6" i="9"/>
  <c r="E6" i="9"/>
  <c r="F5" i="9"/>
  <c r="E5" i="9"/>
  <c r="F4" i="9"/>
  <c r="E4" i="9"/>
  <c r="F3" i="9"/>
  <c r="E3" i="9"/>
  <c r="F2" i="9"/>
  <c r="E2" i="9"/>
  <c r="F38" i="8"/>
  <c r="E38" i="8"/>
  <c r="F37" i="8"/>
  <c r="E37" i="8"/>
  <c r="F36" i="8"/>
  <c r="E36" i="8"/>
  <c r="F35" i="8"/>
  <c r="E35" i="8"/>
  <c r="F34" i="8"/>
  <c r="E34" i="8"/>
  <c r="F33" i="8"/>
  <c r="E33" i="8"/>
  <c r="F32" i="8"/>
  <c r="E32" i="8"/>
  <c r="F31" i="8"/>
  <c r="E31" i="8"/>
  <c r="F30" i="8"/>
  <c r="E30" i="8"/>
  <c r="F29" i="8"/>
  <c r="E29" i="8"/>
  <c r="F28" i="8"/>
  <c r="E28" i="8"/>
  <c r="F27" i="8"/>
  <c r="E27" i="8"/>
  <c r="F26" i="8"/>
  <c r="E26" i="8"/>
  <c r="F25" i="8"/>
  <c r="E25" i="8"/>
  <c r="F24" i="8"/>
  <c r="E24" i="8"/>
  <c r="F23" i="8"/>
  <c r="E23" i="8"/>
  <c r="F22" i="8"/>
  <c r="E22" i="8"/>
  <c r="F21" i="8"/>
  <c r="E21" i="8"/>
  <c r="F20" i="8"/>
  <c r="E20" i="8"/>
  <c r="F19" i="8"/>
  <c r="E19" i="8"/>
  <c r="F18" i="8"/>
  <c r="E18" i="8"/>
  <c r="F17" i="8"/>
  <c r="E17" i="8"/>
  <c r="F16" i="8"/>
  <c r="E16" i="8"/>
  <c r="F15" i="8"/>
  <c r="E15" i="8"/>
  <c r="F14" i="8"/>
  <c r="E14" i="8"/>
  <c r="F13" i="8"/>
  <c r="E13" i="8"/>
  <c r="F12" i="8"/>
  <c r="E12" i="8"/>
  <c r="F11" i="8"/>
  <c r="E11" i="8"/>
  <c r="F10" i="8"/>
  <c r="E10" i="8"/>
  <c r="F9" i="8"/>
  <c r="E9" i="8"/>
  <c r="F8" i="8"/>
  <c r="E8" i="8"/>
  <c r="F7" i="8"/>
  <c r="E7" i="8"/>
  <c r="F6" i="8"/>
  <c r="E6" i="8"/>
  <c r="F5" i="8"/>
  <c r="E5" i="8"/>
  <c r="F4" i="8"/>
  <c r="E4" i="8"/>
  <c r="F3" i="8"/>
  <c r="E3" i="8"/>
  <c r="F2" i="8"/>
  <c r="E2" i="8"/>
  <c r="H46" i="7"/>
  <c r="E46" i="7"/>
  <c r="H45" i="7"/>
  <c r="E45" i="7"/>
  <c r="H44" i="7"/>
  <c r="E44" i="7"/>
  <c r="H43" i="7"/>
  <c r="E43" i="7"/>
  <c r="H42" i="7"/>
  <c r="E42" i="7"/>
  <c r="H41" i="7"/>
  <c r="E41" i="7"/>
  <c r="H40" i="7"/>
  <c r="E40" i="7"/>
  <c r="H39" i="7"/>
  <c r="E39" i="7"/>
  <c r="H38" i="7"/>
  <c r="E38" i="7"/>
  <c r="H37" i="7"/>
  <c r="E37" i="7"/>
  <c r="H36" i="7"/>
  <c r="E36" i="7"/>
  <c r="H35" i="7"/>
  <c r="E35" i="7"/>
  <c r="H34" i="7"/>
  <c r="E34" i="7"/>
  <c r="H33" i="7"/>
  <c r="E33" i="7"/>
  <c r="H32" i="7"/>
  <c r="E32" i="7"/>
  <c r="H31" i="7"/>
  <c r="E31" i="7"/>
  <c r="H30" i="7"/>
  <c r="E30" i="7"/>
  <c r="H29" i="7"/>
  <c r="E29" i="7"/>
  <c r="H28" i="7"/>
  <c r="E28" i="7"/>
  <c r="H27" i="7"/>
  <c r="E27" i="7"/>
  <c r="H26" i="7"/>
  <c r="E26" i="7"/>
  <c r="H25" i="7"/>
  <c r="E25" i="7"/>
  <c r="H24" i="7"/>
  <c r="E24" i="7"/>
  <c r="H23" i="7"/>
  <c r="E23" i="7"/>
  <c r="H22" i="7"/>
  <c r="E22" i="7"/>
  <c r="H21" i="7"/>
  <c r="E21" i="7"/>
  <c r="H20" i="7"/>
  <c r="E20" i="7"/>
  <c r="H19" i="7"/>
  <c r="E19" i="7"/>
  <c r="H18" i="7"/>
  <c r="E18" i="7"/>
  <c r="H17" i="7"/>
  <c r="E17" i="7"/>
  <c r="H16" i="7"/>
  <c r="E16" i="7"/>
  <c r="H15" i="7"/>
  <c r="E15" i="7"/>
  <c r="H14" i="7"/>
  <c r="E14" i="7"/>
  <c r="H13" i="7"/>
  <c r="E13" i="7"/>
  <c r="H12" i="7"/>
  <c r="E12" i="7"/>
  <c r="H11" i="7"/>
  <c r="E11" i="7"/>
  <c r="H10" i="7"/>
  <c r="E10" i="7"/>
  <c r="H9" i="7"/>
  <c r="E9" i="7"/>
  <c r="H8" i="7"/>
  <c r="E8" i="7"/>
  <c r="H7" i="7"/>
  <c r="E7" i="7"/>
  <c r="H6" i="7"/>
  <c r="E6" i="7"/>
  <c r="H5" i="7"/>
  <c r="E5" i="7"/>
  <c r="H4" i="7"/>
  <c r="E4" i="7"/>
  <c r="H3" i="7"/>
  <c r="E3" i="7"/>
  <c r="H2" i="7"/>
  <c r="E2" i="7"/>
  <c r="O39" i="4"/>
  <c r="N39" i="4"/>
  <c r="L39" i="4"/>
  <c r="O38" i="4"/>
  <c r="N38" i="4"/>
  <c r="L38" i="4"/>
  <c r="O37" i="4"/>
  <c r="N37" i="4"/>
  <c r="L37" i="4"/>
  <c r="O36" i="4"/>
  <c r="N36" i="4"/>
  <c r="L36" i="4"/>
  <c r="O35" i="4"/>
  <c r="N35" i="4"/>
  <c r="L35" i="4"/>
  <c r="O34" i="4"/>
  <c r="N34" i="4"/>
  <c r="L34" i="4"/>
  <c r="O33" i="4"/>
  <c r="N33" i="4"/>
  <c r="L33" i="4"/>
  <c r="O32" i="4"/>
  <c r="N32" i="4"/>
  <c r="L32" i="4"/>
  <c r="O31" i="4"/>
  <c r="N31" i="4"/>
  <c r="L31" i="4"/>
  <c r="O30" i="4"/>
  <c r="N30" i="4"/>
  <c r="L30" i="4"/>
  <c r="O29" i="4"/>
  <c r="N29" i="4"/>
  <c r="L29" i="4"/>
  <c r="O28" i="4"/>
  <c r="N28" i="4"/>
  <c r="L28" i="4"/>
  <c r="O27" i="4"/>
  <c r="N27" i="4"/>
  <c r="L27" i="4"/>
  <c r="O26" i="4"/>
  <c r="N26" i="4"/>
  <c r="L26" i="4"/>
  <c r="O25" i="4"/>
  <c r="N25" i="4"/>
  <c r="L25" i="4"/>
  <c r="O24" i="4"/>
  <c r="N24" i="4"/>
  <c r="L24" i="4"/>
  <c r="O23" i="4"/>
  <c r="N23" i="4"/>
  <c r="L23" i="4"/>
  <c r="O22" i="4"/>
  <c r="N22" i="4"/>
  <c r="L22" i="4"/>
  <c r="O21" i="4"/>
  <c r="N21" i="4"/>
  <c r="L21" i="4"/>
  <c r="O20" i="4"/>
  <c r="N20" i="4"/>
  <c r="L20" i="4"/>
  <c r="O19" i="4"/>
  <c r="N19" i="4"/>
  <c r="L19" i="4"/>
  <c r="O18" i="4"/>
  <c r="N18" i="4"/>
  <c r="L18" i="4"/>
  <c r="O17" i="4"/>
  <c r="N17" i="4"/>
  <c r="L17" i="4"/>
  <c r="O16" i="4"/>
  <c r="N16" i="4"/>
  <c r="L16" i="4"/>
  <c r="O15" i="4"/>
  <c r="N15" i="4"/>
  <c r="L15" i="4"/>
  <c r="O14" i="4"/>
  <c r="N14" i="4"/>
  <c r="L14" i="4"/>
  <c r="O13" i="4"/>
  <c r="N13" i="4"/>
  <c r="L13" i="4"/>
  <c r="O12" i="4"/>
  <c r="N12" i="4"/>
  <c r="L12" i="4"/>
  <c r="O11" i="4"/>
  <c r="N11" i="4"/>
  <c r="L11" i="4"/>
  <c r="O10" i="4"/>
  <c r="N10" i="4"/>
  <c r="L10" i="4"/>
  <c r="O9" i="4"/>
  <c r="N9" i="4"/>
  <c r="L9" i="4"/>
  <c r="O8" i="4"/>
  <c r="N8" i="4"/>
  <c r="L8" i="4"/>
  <c r="O7" i="4"/>
  <c r="N7" i="4"/>
  <c r="L7" i="4"/>
  <c r="O6" i="4"/>
  <c r="N6" i="4"/>
  <c r="L6" i="4"/>
  <c r="O5" i="4"/>
  <c r="N5" i="4"/>
  <c r="L5" i="4"/>
  <c r="O4" i="4"/>
  <c r="N4" i="4"/>
  <c r="L4" i="4"/>
  <c r="O3" i="4"/>
  <c r="N3" i="4"/>
  <c r="L3" i="4"/>
  <c r="O2" i="4"/>
  <c r="N2" i="4"/>
  <c r="L2" i="4"/>
</calcChain>
</file>

<file path=xl/sharedStrings.xml><?xml version="1.0" encoding="utf-8"?>
<sst xmlns="http://schemas.openxmlformats.org/spreadsheetml/2006/main" count="52" uniqueCount="21">
  <si>
    <t>t</t>
    <phoneticPr fontId="1" type="noConversion"/>
  </si>
  <si>
    <t>v</t>
    <phoneticPr fontId="1" type="noConversion"/>
  </si>
  <si>
    <t>r</t>
    <phoneticPr fontId="1" type="noConversion"/>
  </si>
  <si>
    <t>h</t>
    <phoneticPr fontId="1" type="noConversion"/>
  </si>
  <si>
    <t>t</t>
  </si>
  <si>
    <t>v</t>
  </si>
  <si>
    <t>r</t>
  </si>
  <si>
    <t>h</t>
  </si>
  <si>
    <t>5P70C1001</t>
    <phoneticPr fontId="1" type="noConversion"/>
  </si>
  <si>
    <t>5P50C</t>
    <phoneticPr fontId="1" type="noConversion"/>
  </si>
  <si>
    <t>5P60C</t>
    <phoneticPr fontId="1" type="noConversion"/>
  </si>
  <si>
    <t>5P80C</t>
    <phoneticPr fontId="1" type="noConversion"/>
  </si>
  <si>
    <t>5P90C</t>
    <phoneticPr fontId="1" type="noConversion"/>
  </si>
  <si>
    <t>5P100C 1024</t>
    <phoneticPr fontId="1" type="noConversion"/>
  </si>
  <si>
    <t>5P110C1201</t>
    <phoneticPr fontId="1" type="noConversion"/>
  </si>
  <si>
    <t>5P 120C 202</t>
    <phoneticPr fontId="1" type="noConversion"/>
  </si>
  <si>
    <t>5P 130C 202</t>
    <phoneticPr fontId="1" type="noConversion"/>
  </si>
  <si>
    <t>h</t>
    <phoneticPr fontId="1" type="noConversion"/>
  </si>
  <si>
    <t>ca</t>
    <phoneticPr fontId="1" type="noConversion"/>
  </si>
  <si>
    <t>5P40C949</t>
    <phoneticPr fontId="1" type="noConversion"/>
  </si>
  <si>
    <t>effective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</si>
</sst>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Sheet1!$J$1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Sheet1!$B$2:$B$37</c:f>
              <c:numCache>
                <c:formatCode>General</c:formatCode>
                <c:ptCount val="36"/>
                <c:pt idx="0">
                  <c:v>7.05</c:v>
                </c:pt>
                <c:pt idx="1">
                  <c:v>10.57</c:v>
                </c:pt>
                <c:pt idx="2">
                  <c:v>20.260000000000002</c:v>
                </c:pt>
                <c:pt idx="3">
                  <c:v>40.520000000000003</c:v>
                </c:pt>
                <c:pt idx="4">
                  <c:v>60.78</c:v>
                </c:pt>
                <c:pt idx="5">
                  <c:v>80.150000000000006</c:v>
                </c:pt>
                <c:pt idx="6">
                  <c:v>100.41</c:v>
                </c:pt>
                <c:pt idx="7">
                  <c:v>120.67</c:v>
                </c:pt>
                <c:pt idx="8">
                  <c:v>140.05000000000001</c:v>
                </c:pt>
                <c:pt idx="9">
                  <c:v>160.31</c:v>
                </c:pt>
                <c:pt idx="10">
                  <c:v>180.57</c:v>
                </c:pt>
                <c:pt idx="11">
                  <c:v>200.83</c:v>
                </c:pt>
                <c:pt idx="12">
                  <c:v>221.08</c:v>
                </c:pt>
                <c:pt idx="13">
                  <c:v>240.46</c:v>
                </c:pt>
                <c:pt idx="14">
                  <c:v>260.72000000000003</c:v>
                </c:pt>
                <c:pt idx="15">
                  <c:v>280.98</c:v>
                </c:pt>
                <c:pt idx="16">
                  <c:v>300.36</c:v>
                </c:pt>
                <c:pt idx="17">
                  <c:v>320.62</c:v>
                </c:pt>
                <c:pt idx="18">
                  <c:v>340.88</c:v>
                </c:pt>
                <c:pt idx="19">
                  <c:v>360.25</c:v>
                </c:pt>
                <c:pt idx="20">
                  <c:v>380.51</c:v>
                </c:pt>
                <c:pt idx="21">
                  <c:v>400.77</c:v>
                </c:pt>
                <c:pt idx="22">
                  <c:v>420.15</c:v>
                </c:pt>
                <c:pt idx="23">
                  <c:v>440.41</c:v>
                </c:pt>
                <c:pt idx="24">
                  <c:v>460.67</c:v>
                </c:pt>
                <c:pt idx="25">
                  <c:v>480.04</c:v>
                </c:pt>
                <c:pt idx="26">
                  <c:v>501.18</c:v>
                </c:pt>
                <c:pt idx="27">
                  <c:v>520.55999999999995</c:v>
                </c:pt>
                <c:pt idx="28">
                  <c:v>540.82000000000005</c:v>
                </c:pt>
                <c:pt idx="29">
                  <c:v>561.08000000000004</c:v>
                </c:pt>
                <c:pt idx="30">
                  <c:v>580.46</c:v>
                </c:pt>
                <c:pt idx="31">
                  <c:v>600.72</c:v>
                </c:pt>
                <c:pt idx="32">
                  <c:v>620.72</c:v>
                </c:pt>
                <c:pt idx="33">
                  <c:v>629.78</c:v>
                </c:pt>
              </c:numCache>
            </c:numRef>
          </c:xVal>
          <c:yVal>
            <c:numRef>
              <c:f>Sheet1!$J$2:$J$37</c:f>
              <c:numCache>
                <c:formatCode>General</c:formatCode>
                <c:ptCount val="36"/>
                <c:pt idx="0">
                  <c:v>0.29848446262662098</c:v>
                </c:pt>
                <c:pt idx="1">
                  <c:v>0.30175702298543</c:v>
                </c:pt>
                <c:pt idx="2">
                  <c:v>0.30394950119158598</c:v>
                </c:pt>
                <c:pt idx="3">
                  <c:v>0.30885035487790902</c:v>
                </c:pt>
                <c:pt idx="4">
                  <c:v>0.31497507175418898</c:v>
                </c:pt>
                <c:pt idx="5">
                  <c:v>0.32172593035324398</c:v>
                </c:pt>
                <c:pt idx="6">
                  <c:v>0.32965750123689602</c:v>
                </c:pt>
                <c:pt idx="7">
                  <c:v>0.331603958993064</c:v>
                </c:pt>
                <c:pt idx="8">
                  <c:v>0.33492213299212698</c:v>
                </c:pt>
                <c:pt idx="9">
                  <c:v>0.33978073429469002</c:v>
                </c:pt>
                <c:pt idx="10">
                  <c:v>0.34047143755030401</c:v>
                </c:pt>
                <c:pt idx="11">
                  <c:v>0.34036610164159198</c:v>
                </c:pt>
                <c:pt idx="12">
                  <c:v>0.34062969364940199</c:v>
                </c:pt>
                <c:pt idx="13">
                  <c:v>0.339241758432137</c:v>
                </c:pt>
                <c:pt idx="14">
                  <c:v>0.33875462188121902</c:v>
                </c:pt>
                <c:pt idx="15">
                  <c:v>0.332903428763206</c:v>
                </c:pt>
                <c:pt idx="16">
                  <c:v>0.33257264205236597</c:v>
                </c:pt>
                <c:pt idx="17">
                  <c:v>0.32394901510034102</c:v>
                </c:pt>
                <c:pt idx="18">
                  <c:v>0.32152442730702702</c:v>
                </c:pt>
                <c:pt idx="19">
                  <c:v>0.31220272436818802</c:v>
                </c:pt>
                <c:pt idx="20">
                  <c:v>0.302799101104886</c:v>
                </c:pt>
                <c:pt idx="21">
                  <c:v>0.291656184368486</c:v>
                </c:pt>
                <c:pt idx="22">
                  <c:v>0.300320603476879</c:v>
                </c:pt>
                <c:pt idx="23">
                  <c:v>0.30025366016493699</c:v>
                </c:pt>
                <c:pt idx="24">
                  <c:v>0.28286911029682199</c:v>
                </c:pt>
                <c:pt idx="25">
                  <c:v>0.28213795503032801</c:v>
                </c:pt>
                <c:pt idx="26">
                  <c:v>0.29060282134558502</c:v>
                </c:pt>
                <c:pt idx="27">
                  <c:v>0.28921400755938498</c:v>
                </c:pt>
                <c:pt idx="28">
                  <c:v>0.28369932466627101</c:v>
                </c:pt>
                <c:pt idx="29">
                  <c:v>0.30340859483321098</c:v>
                </c:pt>
                <c:pt idx="30">
                  <c:v>0.31319964437008502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12-4085-8059-9F86205DA0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0609888"/>
        <c:axId val="590618088"/>
      </c:scatterChart>
      <c:valAx>
        <c:axId val="590609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0618088"/>
        <c:crosses val="autoZero"/>
        <c:crossBetween val="midCat"/>
      </c:valAx>
      <c:valAx>
        <c:axId val="590618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0609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[1]Sheet30!$W$1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[1]Sheet30!$V$2:$V$39</c:f>
              <c:numCache>
                <c:formatCode>General</c:formatCode>
                <c:ptCount val="38"/>
                <c:pt idx="0">
                  <c:v>0</c:v>
                </c:pt>
                <c:pt idx="1">
                  <c:v>1.7599999999999998</c:v>
                </c:pt>
                <c:pt idx="2">
                  <c:v>6.16</c:v>
                </c:pt>
                <c:pt idx="3">
                  <c:v>11.450000000000001</c:v>
                </c:pt>
                <c:pt idx="4">
                  <c:v>16.729999999999997</c:v>
                </c:pt>
                <c:pt idx="5">
                  <c:v>22.019999999999996</c:v>
                </c:pt>
                <c:pt idx="6">
                  <c:v>26.419999999999995</c:v>
                </c:pt>
                <c:pt idx="7">
                  <c:v>31.71</c:v>
                </c:pt>
                <c:pt idx="8">
                  <c:v>36.11</c:v>
                </c:pt>
                <c:pt idx="9">
                  <c:v>41.4</c:v>
                </c:pt>
                <c:pt idx="10">
                  <c:v>46.68</c:v>
                </c:pt>
                <c:pt idx="11">
                  <c:v>51.97</c:v>
                </c:pt>
                <c:pt idx="12">
                  <c:v>56.370000000000005</c:v>
                </c:pt>
                <c:pt idx="13">
                  <c:v>61.66</c:v>
                </c:pt>
                <c:pt idx="14">
                  <c:v>66.94</c:v>
                </c:pt>
                <c:pt idx="15">
                  <c:v>71.34</c:v>
                </c:pt>
                <c:pt idx="16">
                  <c:v>76.63</c:v>
                </c:pt>
                <c:pt idx="17">
                  <c:v>81.91</c:v>
                </c:pt>
                <c:pt idx="18">
                  <c:v>86.32</c:v>
                </c:pt>
                <c:pt idx="19">
                  <c:v>91.6</c:v>
                </c:pt>
                <c:pt idx="20">
                  <c:v>96.009999999999991</c:v>
                </c:pt>
                <c:pt idx="21">
                  <c:v>102.17</c:v>
                </c:pt>
                <c:pt idx="22">
                  <c:v>106.58</c:v>
                </c:pt>
                <c:pt idx="23">
                  <c:v>111.86</c:v>
                </c:pt>
                <c:pt idx="24">
                  <c:v>116.27</c:v>
                </c:pt>
                <c:pt idx="25">
                  <c:v>121.55000000000001</c:v>
                </c:pt>
                <c:pt idx="26">
                  <c:v>126.84</c:v>
                </c:pt>
                <c:pt idx="27">
                  <c:v>132.12</c:v>
                </c:pt>
                <c:pt idx="28">
                  <c:v>136.52000000000001</c:v>
                </c:pt>
                <c:pt idx="29">
                  <c:v>141.81</c:v>
                </c:pt>
                <c:pt idx="30">
                  <c:v>146.21</c:v>
                </c:pt>
                <c:pt idx="31">
                  <c:v>151.5</c:v>
                </c:pt>
                <c:pt idx="32">
                  <c:v>156.78</c:v>
                </c:pt>
                <c:pt idx="33">
                  <c:v>162.07</c:v>
                </c:pt>
                <c:pt idx="34">
                  <c:v>166.47</c:v>
                </c:pt>
                <c:pt idx="35">
                  <c:v>171.76</c:v>
                </c:pt>
                <c:pt idx="36">
                  <c:v>177.04</c:v>
                </c:pt>
                <c:pt idx="37">
                  <c:v>181.45</c:v>
                </c:pt>
              </c:numCache>
            </c:numRef>
          </c:xVal>
          <c:yVal>
            <c:numRef>
              <c:f>[1]Sheet30!$W$2:$W$39</c:f>
              <c:numCache>
                <c:formatCode>General</c:formatCode>
                <c:ptCount val="38"/>
                <c:pt idx="0">
                  <c:v>151.53</c:v>
                </c:pt>
                <c:pt idx="1">
                  <c:v>152.63</c:v>
                </c:pt>
                <c:pt idx="2">
                  <c:v>152.44999999999999</c:v>
                </c:pt>
                <c:pt idx="3">
                  <c:v>151.13999999999999</c:v>
                </c:pt>
                <c:pt idx="4">
                  <c:v>149.47999999999999</c:v>
                </c:pt>
                <c:pt idx="5">
                  <c:v>148.82</c:v>
                </c:pt>
                <c:pt idx="6">
                  <c:v>148.11000000000001</c:v>
                </c:pt>
                <c:pt idx="7">
                  <c:v>146.91999999999999</c:v>
                </c:pt>
                <c:pt idx="8">
                  <c:v>145.76</c:v>
                </c:pt>
                <c:pt idx="9">
                  <c:v>144.88</c:v>
                </c:pt>
                <c:pt idx="10">
                  <c:v>144.29</c:v>
                </c:pt>
                <c:pt idx="11">
                  <c:v>143.19999999999999</c:v>
                </c:pt>
                <c:pt idx="12">
                  <c:v>142.31</c:v>
                </c:pt>
                <c:pt idx="13">
                  <c:v>140.68</c:v>
                </c:pt>
                <c:pt idx="14">
                  <c:v>140.06</c:v>
                </c:pt>
                <c:pt idx="15">
                  <c:v>137.87</c:v>
                </c:pt>
                <c:pt idx="16">
                  <c:v>137.06</c:v>
                </c:pt>
                <c:pt idx="17">
                  <c:v>134.03</c:v>
                </c:pt>
                <c:pt idx="18">
                  <c:v>133.88</c:v>
                </c:pt>
                <c:pt idx="19">
                  <c:v>131.65</c:v>
                </c:pt>
                <c:pt idx="20">
                  <c:v>130.15</c:v>
                </c:pt>
                <c:pt idx="21">
                  <c:v>126.08</c:v>
                </c:pt>
                <c:pt idx="22">
                  <c:v>122.96</c:v>
                </c:pt>
                <c:pt idx="23">
                  <c:v>122.88</c:v>
                </c:pt>
                <c:pt idx="24">
                  <c:v>122.71</c:v>
                </c:pt>
                <c:pt idx="25">
                  <c:v>121.02</c:v>
                </c:pt>
                <c:pt idx="26">
                  <c:v>121.97</c:v>
                </c:pt>
                <c:pt idx="27">
                  <c:v>121.78</c:v>
                </c:pt>
                <c:pt idx="28">
                  <c:v>121.44</c:v>
                </c:pt>
                <c:pt idx="29">
                  <c:v>121.58</c:v>
                </c:pt>
                <c:pt idx="30">
                  <c:v>121.59</c:v>
                </c:pt>
                <c:pt idx="31">
                  <c:v>120.77</c:v>
                </c:pt>
                <c:pt idx="32">
                  <c:v>121.38</c:v>
                </c:pt>
                <c:pt idx="33">
                  <c:v>116.81</c:v>
                </c:pt>
                <c:pt idx="34">
                  <c:v>116.03</c:v>
                </c:pt>
                <c:pt idx="35">
                  <c:v>112.17</c:v>
                </c:pt>
                <c:pt idx="36">
                  <c:v>108.56</c:v>
                </c:pt>
                <c:pt idx="37">
                  <c:v>71.260000000000005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90-4696-AAA2-99AE44884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3609816"/>
        <c:axId val="643610144"/>
      </c:scatterChart>
      <c:valAx>
        <c:axId val="643609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3610144"/>
        <c:crosses val="autoZero"/>
        <c:crossBetween val="midCat"/>
      </c:valAx>
      <c:valAx>
        <c:axId val="64361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3609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Sheet4!$AB$1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Sheet4!$V$2:$V$39</c:f>
              <c:numCache>
                <c:formatCode>General</c:formatCode>
                <c:ptCount val="38"/>
                <c:pt idx="0">
                  <c:v>0</c:v>
                </c:pt>
                <c:pt idx="1">
                  <c:v>1.7599999999999998</c:v>
                </c:pt>
                <c:pt idx="2">
                  <c:v>6.16</c:v>
                </c:pt>
                <c:pt idx="3">
                  <c:v>11.450000000000001</c:v>
                </c:pt>
                <c:pt idx="4">
                  <c:v>16.729999999999997</c:v>
                </c:pt>
                <c:pt idx="5">
                  <c:v>22.019999999999996</c:v>
                </c:pt>
                <c:pt idx="6">
                  <c:v>26.419999999999995</c:v>
                </c:pt>
                <c:pt idx="7">
                  <c:v>31.71</c:v>
                </c:pt>
                <c:pt idx="8">
                  <c:v>36.11</c:v>
                </c:pt>
                <c:pt idx="9">
                  <c:v>41.4</c:v>
                </c:pt>
                <c:pt idx="10">
                  <c:v>46.68</c:v>
                </c:pt>
                <c:pt idx="11">
                  <c:v>51.97</c:v>
                </c:pt>
                <c:pt idx="12">
                  <c:v>56.370000000000005</c:v>
                </c:pt>
                <c:pt idx="13">
                  <c:v>61.66</c:v>
                </c:pt>
                <c:pt idx="14">
                  <c:v>66.94</c:v>
                </c:pt>
                <c:pt idx="15">
                  <c:v>71.34</c:v>
                </c:pt>
                <c:pt idx="16">
                  <c:v>76.63</c:v>
                </c:pt>
                <c:pt idx="17">
                  <c:v>81.91</c:v>
                </c:pt>
                <c:pt idx="18">
                  <c:v>86.32</c:v>
                </c:pt>
                <c:pt idx="19">
                  <c:v>91.6</c:v>
                </c:pt>
                <c:pt idx="20">
                  <c:v>96.009999999999991</c:v>
                </c:pt>
                <c:pt idx="21">
                  <c:v>102.17</c:v>
                </c:pt>
                <c:pt idx="22">
                  <c:v>106.58</c:v>
                </c:pt>
                <c:pt idx="23">
                  <c:v>111.86</c:v>
                </c:pt>
                <c:pt idx="24">
                  <c:v>116.27</c:v>
                </c:pt>
                <c:pt idx="25">
                  <c:v>121.55000000000001</c:v>
                </c:pt>
                <c:pt idx="26">
                  <c:v>126.84</c:v>
                </c:pt>
                <c:pt idx="27">
                  <c:v>132.12</c:v>
                </c:pt>
                <c:pt idx="28">
                  <c:v>136.52000000000001</c:v>
                </c:pt>
                <c:pt idx="29">
                  <c:v>141.81</c:v>
                </c:pt>
                <c:pt idx="30">
                  <c:v>146.21</c:v>
                </c:pt>
                <c:pt idx="31">
                  <c:v>151.5</c:v>
                </c:pt>
                <c:pt idx="32">
                  <c:v>156.78</c:v>
                </c:pt>
                <c:pt idx="33">
                  <c:v>162.07</c:v>
                </c:pt>
                <c:pt idx="34">
                  <c:v>166.47</c:v>
                </c:pt>
                <c:pt idx="35">
                  <c:v>171.76</c:v>
                </c:pt>
                <c:pt idx="36">
                  <c:v>177.04</c:v>
                </c:pt>
                <c:pt idx="37">
                  <c:v>181.45</c:v>
                </c:pt>
              </c:numCache>
            </c:numRef>
          </c:xVal>
          <c:yVal>
            <c:numRef>
              <c:f>Sheet4!$AB$2:$AB$39</c:f>
              <c:numCache>
                <c:formatCode>General</c:formatCode>
                <c:ptCount val="38"/>
                <c:pt idx="0">
                  <c:v>0.574840762215162</c:v>
                </c:pt>
                <c:pt idx="1">
                  <c:v>0.57263500218441399</c:v>
                </c:pt>
                <c:pt idx="2">
                  <c:v>0.57047521107371302</c:v>
                </c:pt>
                <c:pt idx="3">
                  <c:v>0.56695495183207001</c:v>
                </c:pt>
                <c:pt idx="4">
                  <c:v>0.56196393773450104</c:v>
                </c:pt>
                <c:pt idx="5">
                  <c:v>0.55746784468504396</c:v>
                </c:pt>
                <c:pt idx="6">
                  <c:v>0.55362220671387596</c:v>
                </c:pt>
                <c:pt idx="7">
                  <c:v>0.54672286879542098</c:v>
                </c:pt>
                <c:pt idx="8">
                  <c:v>0.54118455992010295</c:v>
                </c:pt>
                <c:pt idx="9">
                  <c:v>0.53705959204570597</c:v>
                </c:pt>
                <c:pt idx="10">
                  <c:v>0.53127637003895301</c:v>
                </c:pt>
                <c:pt idx="11">
                  <c:v>0.52361759998278701</c:v>
                </c:pt>
                <c:pt idx="12">
                  <c:v>0.51835036780745503</c:v>
                </c:pt>
                <c:pt idx="13">
                  <c:v>0.51080257024740205</c:v>
                </c:pt>
                <c:pt idx="14">
                  <c:v>0.50127179370775699</c:v>
                </c:pt>
                <c:pt idx="15">
                  <c:v>0.49661842612364698</c:v>
                </c:pt>
                <c:pt idx="16">
                  <c:v>0.484565065809266</c:v>
                </c:pt>
                <c:pt idx="17">
                  <c:v>0.47490022765258</c:v>
                </c:pt>
                <c:pt idx="18">
                  <c:v>0.46757505674102601</c:v>
                </c:pt>
                <c:pt idx="19">
                  <c:v>0.45483299221562701</c:v>
                </c:pt>
                <c:pt idx="20">
                  <c:v>0.44740576838037899</c:v>
                </c:pt>
                <c:pt idx="21">
                  <c:v>0.432088582193903</c:v>
                </c:pt>
                <c:pt idx="22">
                  <c:v>0.421396908133432</c:v>
                </c:pt>
                <c:pt idx="23">
                  <c:v>0.42478607012748398</c:v>
                </c:pt>
                <c:pt idx="24">
                  <c:v>0.41239371354403798</c:v>
                </c:pt>
                <c:pt idx="25">
                  <c:v>0.40013974587112699</c:v>
                </c:pt>
                <c:pt idx="26">
                  <c:v>0.42207372824893202</c:v>
                </c:pt>
                <c:pt idx="27">
                  <c:v>0.407402333242812</c:v>
                </c:pt>
                <c:pt idx="28">
                  <c:v>0.414232485757416</c:v>
                </c:pt>
                <c:pt idx="29">
                  <c:v>0.40461073492170802</c:v>
                </c:pt>
                <c:pt idx="30">
                  <c:v>0.42916695997328602</c:v>
                </c:pt>
                <c:pt idx="31">
                  <c:v>0.433790279899746</c:v>
                </c:pt>
                <c:pt idx="32">
                  <c:v>0.45108179561556799</c:v>
                </c:pt>
                <c:pt idx="33">
                  <c:v>0.46362097296173199</c:v>
                </c:pt>
                <c:pt idx="34">
                  <c:v>0.49878540420665801</c:v>
                </c:pt>
                <c:pt idx="35">
                  <c:v>0.53856809089507796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A3-435C-99B0-3814C9E885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0570168"/>
        <c:axId val="610564920"/>
      </c:scatterChart>
      <c:valAx>
        <c:axId val="610570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0564920"/>
        <c:crosses val="autoZero"/>
        <c:crossBetween val="midCat"/>
      </c:valAx>
      <c:valAx>
        <c:axId val="610564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0570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Sheet5!$B$2:$B$33</c:f>
              <c:numCache>
                <c:formatCode>General</c:formatCode>
                <c:ptCount val="32"/>
                <c:pt idx="0">
                  <c:v>6.17</c:v>
                </c:pt>
                <c:pt idx="1">
                  <c:v>10.57</c:v>
                </c:pt>
                <c:pt idx="2">
                  <c:v>15.85</c:v>
                </c:pt>
                <c:pt idx="3">
                  <c:v>20.260000000000002</c:v>
                </c:pt>
                <c:pt idx="4">
                  <c:v>25.54</c:v>
                </c:pt>
                <c:pt idx="5">
                  <c:v>30.83</c:v>
                </c:pt>
                <c:pt idx="6">
                  <c:v>35.229999999999997</c:v>
                </c:pt>
                <c:pt idx="7">
                  <c:v>40.520000000000003</c:v>
                </c:pt>
                <c:pt idx="8">
                  <c:v>44.92</c:v>
                </c:pt>
                <c:pt idx="9">
                  <c:v>50.21</c:v>
                </c:pt>
                <c:pt idx="10">
                  <c:v>55.49</c:v>
                </c:pt>
                <c:pt idx="11">
                  <c:v>60.78</c:v>
                </c:pt>
                <c:pt idx="12">
                  <c:v>65.180000000000007</c:v>
                </c:pt>
                <c:pt idx="13">
                  <c:v>70.47</c:v>
                </c:pt>
                <c:pt idx="14">
                  <c:v>75.75</c:v>
                </c:pt>
                <c:pt idx="15">
                  <c:v>80.150000000000006</c:v>
                </c:pt>
                <c:pt idx="16">
                  <c:v>85.44</c:v>
                </c:pt>
                <c:pt idx="17">
                  <c:v>90.72</c:v>
                </c:pt>
                <c:pt idx="18">
                  <c:v>95.13</c:v>
                </c:pt>
                <c:pt idx="19">
                  <c:v>100.41</c:v>
                </c:pt>
                <c:pt idx="20">
                  <c:v>104.82</c:v>
                </c:pt>
                <c:pt idx="21">
                  <c:v>110.98</c:v>
                </c:pt>
                <c:pt idx="22">
                  <c:v>115.39</c:v>
                </c:pt>
                <c:pt idx="23">
                  <c:v>120.67</c:v>
                </c:pt>
                <c:pt idx="24">
                  <c:v>125.08</c:v>
                </c:pt>
                <c:pt idx="25">
                  <c:v>130.36000000000001</c:v>
                </c:pt>
                <c:pt idx="26">
                  <c:v>135.65</c:v>
                </c:pt>
                <c:pt idx="27">
                  <c:v>140.93</c:v>
                </c:pt>
                <c:pt idx="28">
                  <c:v>145.33000000000001</c:v>
                </c:pt>
                <c:pt idx="29">
                  <c:v>150.63</c:v>
                </c:pt>
                <c:pt idx="30">
                  <c:v>154.13999999999999</c:v>
                </c:pt>
              </c:numCache>
            </c:numRef>
          </c:xVal>
          <c:yVal>
            <c:numRef>
              <c:f>Sheet5!$O$2:$O$33</c:f>
              <c:numCache>
                <c:formatCode>General</c:formatCode>
                <c:ptCount val="32"/>
                <c:pt idx="0">
                  <c:v>0.45815051083972103</c:v>
                </c:pt>
                <c:pt idx="1">
                  <c:v>0.46297514524883998</c:v>
                </c:pt>
                <c:pt idx="2">
                  <c:v>0.46851589524611897</c:v>
                </c:pt>
                <c:pt idx="3">
                  <c:v>0.471780217969406</c:v>
                </c:pt>
                <c:pt idx="4">
                  <c:v>0.47520676825752101</c:v>
                </c:pt>
                <c:pt idx="5">
                  <c:v>0.47520676825752101</c:v>
                </c:pt>
                <c:pt idx="6">
                  <c:v>0.47877211259615798</c:v>
                </c:pt>
                <c:pt idx="7">
                  <c:v>0.47955176699429702</c:v>
                </c:pt>
                <c:pt idx="8">
                  <c:v>0.479285406207272</c:v>
                </c:pt>
                <c:pt idx="9">
                  <c:v>0.47714268932419501</c:v>
                </c:pt>
                <c:pt idx="10">
                  <c:v>0.47746071656287298</c:v>
                </c:pt>
                <c:pt idx="11">
                  <c:v>0.47269957197847001</c:v>
                </c:pt>
                <c:pt idx="12">
                  <c:v>0.468655190371838</c:v>
                </c:pt>
                <c:pt idx="13">
                  <c:v>0.46338588325923602</c:v>
                </c:pt>
                <c:pt idx="14">
                  <c:v>0.45812763055758798</c:v>
                </c:pt>
                <c:pt idx="15">
                  <c:v>0.44818123750259398</c:v>
                </c:pt>
                <c:pt idx="16">
                  <c:v>0.43680355581163699</c:v>
                </c:pt>
                <c:pt idx="17">
                  <c:v>0.42605228467756101</c:v>
                </c:pt>
                <c:pt idx="18">
                  <c:v>0.40918806977931799</c:v>
                </c:pt>
                <c:pt idx="19">
                  <c:v>0.39911408128113501</c:v>
                </c:pt>
                <c:pt idx="20">
                  <c:v>0.37467671588253199</c:v>
                </c:pt>
                <c:pt idx="21">
                  <c:v>0.38132490714460998</c:v>
                </c:pt>
                <c:pt idx="22">
                  <c:v>0.37640346251642998</c:v>
                </c:pt>
                <c:pt idx="23">
                  <c:v>0.37407686802513801</c:v>
                </c:pt>
                <c:pt idx="24">
                  <c:v>0.37321148332197301</c:v>
                </c:pt>
                <c:pt idx="25">
                  <c:v>0.37320040910458102</c:v>
                </c:pt>
                <c:pt idx="26">
                  <c:v>0.36361899355159399</c:v>
                </c:pt>
                <c:pt idx="27">
                  <c:v>0.35189945398060501</c:v>
                </c:pt>
                <c:pt idx="28">
                  <c:v>0.34614115080798902</c:v>
                </c:pt>
                <c:pt idx="29">
                  <c:v>0.375931429364525</c:v>
                </c:pt>
                <c:pt idx="30">
                  <c:v>0.37646632975562999</c:v>
                </c:pt>
                <c:pt idx="31">
                  <c:v>0.50938489886291705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30-4671-BBF2-CC265F1D3D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6233760"/>
        <c:axId val="946225232"/>
      </c:scatterChart>
      <c:valAx>
        <c:axId val="946233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46225232"/>
        <c:crosses val="autoZero"/>
        <c:crossBetween val="midCat"/>
      </c:valAx>
      <c:valAx>
        <c:axId val="94622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46233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Sheet5!$B$1:$B$183</c:f>
              <c:numCache>
                <c:formatCode>General</c:formatCode>
                <c:ptCount val="183"/>
                <c:pt idx="1">
                  <c:v>6.17</c:v>
                </c:pt>
                <c:pt idx="2">
                  <c:v>10.57</c:v>
                </c:pt>
                <c:pt idx="3">
                  <c:v>15.85</c:v>
                </c:pt>
                <c:pt idx="4">
                  <c:v>20.260000000000002</c:v>
                </c:pt>
                <c:pt idx="5">
                  <c:v>25.54</c:v>
                </c:pt>
                <c:pt idx="6">
                  <c:v>30.83</c:v>
                </c:pt>
                <c:pt idx="7">
                  <c:v>35.229999999999997</c:v>
                </c:pt>
                <c:pt idx="8">
                  <c:v>40.520000000000003</c:v>
                </c:pt>
                <c:pt idx="9">
                  <c:v>44.92</c:v>
                </c:pt>
                <c:pt idx="10">
                  <c:v>50.21</c:v>
                </c:pt>
                <c:pt idx="11">
                  <c:v>55.49</c:v>
                </c:pt>
                <c:pt idx="12">
                  <c:v>60.78</c:v>
                </c:pt>
                <c:pt idx="13">
                  <c:v>65.180000000000007</c:v>
                </c:pt>
                <c:pt idx="14">
                  <c:v>70.47</c:v>
                </c:pt>
                <c:pt idx="15">
                  <c:v>75.75</c:v>
                </c:pt>
                <c:pt idx="16">
                  <c:v>80.150000000000006</c:v>
                </c:pt>
                <c:pt idx="17">
                  <c:v>85.44</c:v>
                </c:pt>
                <c:pt idx="18">
                  <c:v>90.72</c:v>
                </c:pt>
                <c:pt idx="19">
                  <c:v>95.13</c:v>
                </c:pt>
                <c:pt idx="20">
                  <c:v>100.41</c:v>
                </c:pt>
                <c:pt idx="21">
                  <c:v>104.82</c:v>
                </c:pt>
                <c:pt idx="22">
                  <c:v>110.98</c:v>
                </c:pt>
                <c:pt idx="23">
                  <c:v>115.39</c:v>
                </c:pt>
                <c:pt idx="24">
                  <c:v>120.67</c:v>
                </c:pt>
                <c:pt idx="25">
                  <c:v>125.08</c:v>
                </c:pt>
                <c:pt idx="26">
                  <c:v>130.36000000000001</c:v>
                </c:pt>
                <c:pt idx="27">
                  <c:v>135.65</c:v>
                </c:pt>
                <c:pt idx="28">
                  <c:v>140.93</c:v>
                </c:pt>
                <c:pt idx="29">
                  <c:v>145.33000000000001</c:v>
                </c:pt>
                <c:pt idx="30">
                  <c:v>150.63</c:v>
                </c:pt>
                <c:pt idx="31">
                  <c:v>154.13999999999999</c:v>
                </c:pt>
              </c:numCache>
            </c:numRef>
          </c:xVal>
          <c:yVal>
            <c:numRef>
              <c:f>Sheet5!$J$1:$J$183</c:f>
              <c:numCache>
                <c:formatCode>General</c:formatCode>
                <c:ptCount val="183"/>
                <c:pt idx="1">
                  <c:v>155.35</c:v>
                </c:pt>
                <c:pt idx="2">
                  <c:v>154.69</c:v>
                </c:pt>
                <c:pt idx="3">
                  <c:v>153.99</c:v>
                </c:pt>
                <c:pt idx="4">
                  <c:v>153.28</c:v>
                </c:pt>
                <c:pt idx="5">
                  <c:v>152.46</c:v>
                </c:pt>
                <c:pt idx="6">
                  <c:v>151.1</c:v>
                </c:pt>
                <c:pt idx="7">
                  <c:v>149.29</c:v>
                </c:pt>
                <c:pt idx="8">
                  <c:v>148.99</c:v>
                </c:pt>
                <c:pt idx="9">
                  <c:v>146</c:v>
                </c:pt>
                <c:pt idx="10">
                  <c:v>145.16999999999999</c:v>
                </c:pt>
                <c:pt idx="11">
                  <c:v>143.29</c:v>
                </c:pt>
                <c:pt idx="12">
                  <c:v>141.41</c:v>
                </c:pt>
                <c:pt idx="13">
                  <c:v>140.96</c:v>
                </c:pt>
                <c:pt idx="14">
                  <c:v>137.66999999999999</c:v>
                </c:pt>
                <c:pt idx="15">
                  <c:v>136.19</c:v>
                </c:pt>
                <c:pt idx="16">
                  <c:v>135.41</c:v>
                </c:pt>
                <c:pt idx="17">
                  <c:v>133.72999999999999</c:v>
                </c:pt>
                <c:pt idx="18">
                  <c:v>131.26</c:v>
                </c:pt>
                <c:pt idx="19">
                  <c:v>128.76</c:v>
                </c:pt>
                <c:pt idx="20">
                  <c:v>123.58</c:v>
                </c:pt>
                <c:pt idx="21">
                  <c:v>125.1</c:v>
                </c:pt>
                <c:pt idx="22">
                  <c:v>124.63</c:v>
                </c:pt>
                <c:pt idx="23">
                  <c:v>125.8</c:v>
                </c:pt>
                <c:pt idx="24">
                  <c:v>124.24</c:v>
                </c:pt>
                <c:pt idx="25">
                  <c:v>124.45</c:v>
                </c:pt>
                <c:pt idx="26">
                  <c:v>124.4</c:v>
                </c:pt>
                <c:pt idx="27">
                  <c:v>124.76</c:v>
                </c:pt>
                <c:pt idx="28">
                  <c:v>122.04</c:v>
                </c:pt>
                <c:pt idx="29">
                  <c:v>117.18</c:v>
                </c:pt>
                <c:pt idx="30">
                  <c:v>93.04</c:v>
                </c:pt>
                <c:pt idx="31">
                  <c:v>56.83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81-4CA9-86EA-63F537E928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5582040"/>
        <c:axId val="935585976"/>
      </c:scatterChart>
      <c:valAx>
        <c:axId val="935582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35585976"/>
        <c:crosses val="autoZero"/>
        <c:crossBetween val="midCat"/>
      </c:valAx>
      <c:valAx>
        <c:axId val="935585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35582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Sheet6!$B$1:$B$26</c:f>
              <c:numCache>
                <c:formatCode>General</c:formatCode>
                <c:ptCount val="26"/>
                <c:pt idx="1">
                  <c:v>4.17</c:v>
                </c:pt>
                <c:pt idx="2">
                  <c:v>7.05</c:v>
                </c:pt>
                <c:pt idx="3">
                  <c:v>11.45</c:v>
                </c:pt>
                <c:pt idx="4">
                  <c:v>15.85</c:v>
                </c:pt>
                <c:pt idx="5">
                  <c:v>20.260000000000002</c:v>
                </c:pt>
                <c:pt idx="6">
                  <c:v>25.54</c:v>
                </c:pt>
                <c:pt idx="7">
                  <c:v>30.83</c:v>
                </c:pt>
                <c:pt idx="8">
                  <c:v>35.229999999999997</c:v>
                </c:pt>
                <c:pt idx="9">
                  <c:v>40.520000000000003</c:v>
                </c:pt>
                <c:pt idx="10">
                  <c:v>44.92</c:v>
                </c:pt>
                <c:pt idx="11">
                  <c:v>50.21</c:v>
                </c:pt>
                <c:pt idx="12">
                  <c:v>55.49</c:v>
                </c:pt>
                <c:pt idx="13">
                  <c:v>60.78</c:v>
                </c:pt>
                <c:pt idx="14">
                  <c:v>65.180000000000007</c:v>
                </c:pt>
                <c:pt idx="15">
                  <c:v>70.47</c:v>
                </c:pt>
                <c:pt idx="16">
                  <c:v>75.75</c:v>
                </c:pt>
                <c:pt idx="17">
                  <c:v>80.150000000000006</c:v>
                </c:pt>
                <c:pt idx="18">
                  <c:v>85.44</c:v>
                </c:pt>
                <c:pt idx="19">
                  <c:v>90.72</c:v>
                </c:pt>
                <c:pt idx="20">
                  <c:v>95.13</c:v>
                </c:pt>
                <c:pt idx="21">
                  <c:v>100.41</c:v>
                </c:pt>
                <c:pt idx="22">
                  <c:v>104.82</c:v>
                </c:pt>
                <c:pt idx="23">
                  <c:v>109.22</c:v>
                </c:pt>
                <c:pt idx="24">
                  <c:v>115.39</c:v>
                </c:pt>
              </c:numCache>
            </c:numRef>
          </c:xVal>
          <c:yVal>
            <c:numRef>
              <c:f>Sheet6!$F$1:$F$26</c:f>
              <c:numCache>
                <c:formatCode>General</c:formatCode>
                <c:ptCount val="26"/>
                <c:pt idx="1">
                  <c:v>0.57299999999999995</c:v>
                </c:pt>
                <c:pt idx="2">
                  <c:v>0.57600000000000007</c:v>
                </c:pt>
                <c:pt idx="3">
                  <c:v>0.57299999999999995</c:v>
                </c:pt>
                <c:pt idx="4">
                  <c:v>0.57600000000000007</c:v>
                </c:pt>
                <c:pt idx="5">
                  <c:v>0.56999999999999995</c:v>
                </c:pt>
                <c:pt idx="6">
                  <c:v>0.57299999999999995</c:v>
                </c:pt>
                <c:pt idx="7">
                  <c:v>0.56999999999999995</c:v>
                </c:pt>
                <c:pt idx="8">
                  <c:v>0.57299999999999995</c:v>
                </c:pt>
                <c:pt idx="9">
                  <c:v>0.56999999999999995</c:v>
                </c:pt>
                <c:pt idx="10">
                  <c:v>0.56699999999999995</c:v>
                </c:pt>
                <c:pt idx="11">
                  <c:v>0.56699999999999995</c:v>
                </c:pt>
                <c:pt idx="12">
                  <c:v>0.57600000000000007</c:v>
                </c:pt>
                <c:pt idx="13">
                  <c:v>0.56699999999999995</c:v>
                </c:pt>
                <c:pt idx="14">
                  <c:v>0.56699999999999995</c:v>
                </c:pt>
                <c:pt idx="15">
                  <c:v>0.56699999999999995</c:v>
                </c:pt>
                <c:pt idx="16">
                  <c:v>0.56699999999999995</c:v>
                </c:pt>
                <c:pt idx="17">
                  <c:v>0.56400000000000006</c:v>
                </c:pt>
                <c:pt idx="18">
                  <c:v>0.52200000000000002</c:v>
                </c:pt>
                <c:pt idx="19">
                  <c:v>0.48000000000000004</c:v>
                </c:pt>
                <c:pt idx="20">
                  <c:v>0.44400000000000001</c:v>
                </c:pt>
                <c:pt idx="21">
                  <c:v>0.39899999999999997</c:v>
                </c:pt>
                <c:pt idx="22">
                  <c:v>0.34800000000000003</c:v>
                </c:pt>
                <c:pt idx="23">
                  <c:v>0.312</c:v>
                </c:pt>
                <c:pt idx="24">
                  <c:v>0.21299999999999999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FF-4E7C-B086-4DB0A25772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1786120"/>
        <c:axId val="711782184"/>
      </c:scatterChart>
      <c:valAx>
        <c:axId val="711786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1782184"/>
        <c:crosses val="autoZero"/>
        <c:crossBetween val="midCat"/>
      </c:valAx>
      <c:valAx>
        <c:axId val="711782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1786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Sheet6!$B$1:$B$169</c:f>
              <c:numCache>
                <c:formatCode>General</c:formatCode>
                <c:ptCount val="169"/>
                <c:pt idx="1">
                  <c:v>4.17</c:v>
                </c:pt>
                <c:pt idx="2">
                  <c:v>7.05</c:v>
                </c:pt>
                <c:pt idx="3">
                  <c:v>11.45</c:v>
                </c:pt>
                <c:pt idx="4">
                  <c:v>15.85</c:v>
                </c:pt>
                <c:pt idx="5">
                  <c:v>20.260000000000002</c:v>
                </c:pt>
                <c:pt idx="6">
                  <c:v>25.54</c:v>
                </c:pt>
                <c:pt idx="7">
                  <c:v>30.83</c:v>
                </c:pt>
                <c:pt idx="8">
                  <c:v>35.229999999999997</c:v>
                </c:pt>
                <c:pt idx="9">
                  <c:v>40.520000000000003</c:v>
                </c:pt>
                <c:pt idx="10">
                  <c:v>44.92</c:v>
                </c:pt>
                <c:pt idx="11">
                  <c:v>50.21</c:v>
                </c:pt>
                <c:pt idx="12">
                  <c:v>55.49</c:v>
                </c:pt>
                <c:pt idx="13">
                  <c:v>60.78</c:v>
                </c:pt>
                <c:pt idx="14">
                  <c:v>65.180000000000007</c:v>
                </c:pt>
                <c:pt idx="15">
                  <c:v>70.47</c:v>
                </c:pt>
                <c:pt idx="16">
                  <c:v>75.75</c:v>
                </c:pt>
                <c:pt idx="17">
                  <c:v>80.150000000000006</c:v>
                </c:pt>
                <c:pt idx="18">
                  <c:v>85.44</c:v>
                </c:pt>
                <c:pt idx="19">
                  <c:v>90.72</c:v>
                </c:pt>
                <c:pt idx="20">
                  <c:v>95.13</c:v>
                </c:pt>
                <c:pt idx="21">
                  <c:v>100.41</c:v>
                </c:pt>
                <c:pt idx="22">
                  <c:v>104.82</c:v>
                </c:pt>
                <c:pt idx="23">
                  <c:v>109.22</c:v>
                </c:pt>
                <c:pt idx="24">
                  <c:v>115.39</c:v>
                </c:pt>
              </c:numCache>
            </c:numRef>
          </c:xVal>
          <c:yVal>
            <c:numRef>
              <c:f>Sheet6!$N$1:$N$169</c:f>
              <c:numCache>
                <c:formatCode>General</c:formatCode>
                <c:ptCount val="169"/>
                <c:pt idx="1">
                  <c:v>0.50734354487351896</c:v>
                </c:pt>
                <c:pt idx="2">
                  <c:v>0.50987145648025201</c:v>
                </c:pt>
                <c:pt idx="3">
                  <c:v>0.51601559374519501</c:v>
                </c:pt>
                <c:pt idx="4">
                  <c:v>0.51630955039331405</c:v>
                </c:pt>
                <c:pt idx="5">
                  <c:v>0.52069346644727799</c:v>
                </c:pt>
                <c:pt idx="6">
                  <c:v>0.51760011372088599</c:v>
                </c:pt>
                <c:pt idx="7">
                  <c:v>0.51694398600087998</c:v>
                </c:pt>
                <c:pt idx="8">
                  <c:v>0.51332150048834602</c:v>
                </c:pt>
                <c:pt idx="9">
                  <c:v>0.50899866443576902</c:v>
                </c:pt>
                <c:pt idx="10">
                  <c:v>0.50483406524812602</c:v>
                </c:pt>
                <c:pt idx="11">
                  <c:v>0.49485928461626</c:v>
                </c:pt>
                <c:pt idx="12">
                  <c:v>0.47513046025759897</c:v>
                </c:pt>
                <c:pt idx="13">
                  <c:v>0.466344255947782</c:v>
                </c:pt>
                <c:pt idx="14">
                  <c:v>0.45010825160620499</c:v>
                </c:pt>
                <c:pt idx="15">
                  <c:v>0.42610026902312798</c:v>
                </c:pt>
                <c:pt idx="16">
                  <c:v>0.39627356998454</c:v>
                </c:pt>
                <c:pt idx="17">
                  <c:v>0.367245876747605</c:v>
                </c:pt>
                <c:pt idx="18">
                  <c:v>0.37209874096628598</c:v>
                </c:pt>
                <c:pt idx="19">
                  <c:v>0.37405792281731398</c:v>
                </c:pt>
                <c:pt idx="20">
                  <c:v>0.37395828555655503</c:v>
                </c:pt>
                <c:pt idx="21">
                  <c:v>0.372679069889924</c:v>
                </c:pt>
                <c:pt idx="22">
                  <c:v>0.39515843099773001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D9-490C-A2A8-5F5DCF0D4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1223960"/>
        <c:axId val="821228552"/>
      </c:scatterChart>
      <c:valAx>
        <c:axId val="821223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21228552"/>
        <c:crosses val="autoZero"/>
        <c:crossBetween val="midCat"/>
      </c:valAx>
      <c:valAx>
        <c:axId val="821228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21223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Sheet7!$H$1</c:f>
              <c:strCache>
                <c:ptCount val="1"/>
                <c:pt idx="0">
                  <c:v>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Sheet7!$B$2:$B$47</c:f>
              <c:numCache>
                <c:formatCode>General</c:formatCode>
                <c:ptCount val="46"/>
                <c:pt idx="0">
                  <c:v>6.08</c:v>
                </c:pt>
                <c:pt idx="1">
                  <c:v>7.05</c:v>
                </c:pt>
                <c:pt idx="2">
                  <c:v>8.02</c:v>
                </c:pt>
                <c:pt idx="3">
                  <c:v>9.07</c:v>
                </c:pt>
                <c:pt idx="4">
                  <c:v>10.039999999999999</c:v>
                </c:pt>
                <c:pt idx="5">
                  <c:v>12.07</c:v>
                </c:pt>
                <c:pt idx="6">
                  <c:v>14.09</c:v>
                </c:pt>
                <c:pt idx="7">
                  <c:v>16.03</c:v>
                </c:pt>
                <c:pt idx="8">
                  <c:v>18.059999999999999</c:v>
                </c:pt>
                <c:pt idx="9">
                  <c:v>20.079999999999998</c:v>
                </c:pt>
                <c:pt idx="10">
                  <c:v>22.02</c:v>
                </c:pt>
                <c:pt idx="11">
                  <c:v>24.05</c:v>
                </c:pt>
                <c:pt idx="12">
                  <c:v>26.07</c:v>
                </c:pt>
                <c:pt idx="13">
                  <c:v>28.01</c:v>
                </c:pt>
                <c:pt idx="14">
                  <c:v>30.04</c:v>
                </c:pt>
                <c:pt idx="15">
                  <c:v>32.06</c:v>
                </c:pt>
                <c:pt idx="16">
                  <c:v>34.090000000000003</c:v>
                </c:pt>
                <c:pt idx="17">
                  <c:v>36.03</c:v>
                </c:pt>
                <c:pt idx="18">
                  <c:v>38.049999999999997</c:v>
                </c:pt>
                <c:pt idx="19">
                  <c:v>40.08</c:v>
                </c:pt>
                <c:pt idx="20">
                  <c:v>42.01</c:v>
                </c:pt>
                <c:pt idx="21">
                  <c:v>44.04</c:v>
                </c:pt>
                <c:pt idx="22">
                  <c:v>46.07</c:v>
                </c:pt>
                <c:pt idx="23">
                  <c:v>48.09</c:v>
                </c:pt>
                <c:pt idx="24">
                  <c:v>50.03</c:v>
                </c:pt>
                <c:pt idx="25">
                  <c:v>52.06</c:v>
                </c:pt>
                <c:pt idx="26">
                  <c:v>54.08</c:v>
                </c:pt>
                <c:pt idx="27">
                  <c:v>56.02</c:v>
                </c:pt>
                <c:pt idx="28">
                  <c:v>58.05</c:v>
                </c:pt>
                <c:pt idx="29">
                  <c:v>60.07</c:v>
                </c:pt>
                <c:pt idx="30">
                  <c:v>62.01</c:v>
                </c:pt>
                <c:pt idx="31">
                  <c:v>64.040000000000006</c:v>
                </c:pt>
                <c:pt idx="32">
                  <c:v>66.06</c:v>
                </c:pt>
                <c:pt idx="33">
                  <c:v>68.09</c:v>
                </c:pt>
                <c:pt idx="34">
                  <c:v>70.02</c:v>
                </c:pt>
                <c:pt idx="35">
                  <c:v>72.05</c:v>
                </c:pt>
                <c:pt idx="36">
                  <c:v>74.08</c:v>
                </c:pt>
                <c:pt idx="37">
                  <c:v>76.010000000000005</c:v>
                </c:pt>
                <c:pt idx="38">
                  <c:v>77.069999999999993</c:v>
                </c:pt>
                <c:pt idx="39">
                  <c:v>78.040000000000006</c:v>
                </c:pt>
                <c:pt idx="40">
                  <c:v>79.010000000000005</c:v>
                </c:pt>
                <c:pt idx="41">
                  <c:v>80.069999999999993</c:v>
                </c:pt>
                <c:pt idx="42">
                  <c:v>81.03</c:v>
                </c:pt>
                <c:pt idx="43">
                  <c:v>82.09</c:v>
                </c:pt>
                <c:pt idx="44">
                  <c:v>83.06</c:v>
                </c:pt>
              </c:numCache>
            </c:numRef>
          </c:xVal>
          <c:yVal>
            <c:numRef>
              <c:f>Sheet7!$H$2:$H$47</c:f>
              <c:numCache>
                <c:formatCode>General</c:formatCode>
                <c:ptCount val="46"/>
                <c:pt idx="0">
                  <c:v>0.56400000000000006</c:v>
                </c:pt>
                <c:pt idx="1">
                  <c:v>0.56999999999999995</c:v>
                </c:pt>
                <c:pt idx="2">
                  <c:v>0.56999999999999995</c:v>
                </c:pt>
                <c:pt idx="3">
                  <c:v>0.56400000000000006</c:v>
                </c:pt>
                <c:pt idx="4">
                  <c:v>0.56400000000000006</c:v>
                </c:pt>
                <c:pt idx="5">
                  <c:v>0.56999999999999995</c:v>
                </c:pt>
                <c:pt idx="6">
                  <c:v>0.56999999999999995</c:v>
                </c:pt>
                <c:pt idx="7">
                  <c:v>0.56400000000000006</c:v>
                </c:pt>
                <c:pt idx="8">
                  <c:v>0.56699999999999995</c:v>
                </c:pt>
                <c:pt idx="9">
                  <c:v>0.56999999999999995</c:v>
                </c:pt>
                <c:pt idx="10">
                  <c:v>0.56999999999999995</c:v>
                </c:pt>
                <c:pt idx="11">
                  <c:v>0.56699999999999995</c:v>
                </c:pt>
                <c:pt idx="12">
                  <c:v>0.56999999999999995</c:v>
                </c:pt>
                <c:pt idx="13">
                  <c:v>0.56999999999999995</c:v>
                </c:pt>
                <c:pt idx="14">
                  <c:v>0.56999999999999995</c:v>
                </c:pt>
                <c:pt idx="15">
                  <c:v>0.56400000000000006</c:v>
                </c:pt>
                <c:pt idx="16">
                  <c:v>0.56999999999999995</c:v>
                </c:pt>
                <c:pt idx="17">
                  <c:v>0.56699999999999995</c:v>
                </c:pt>
                <c:pt idx="18">
                  <c:v>0.56400000000000006</c:v>
                </c:pt>
                <c:pt idx="19">
                  <c:v>0.56999999999999995</c:v>
                </c:pt>
                <c:pt idx="20">
                  <c:v>0.56400000000000006</c:v>
                </c:pt>
                <c:pt idx="21">
                  <c:v>0.54</c:v>
                </c:pt>
                <c:pt idx="22">
                  <c:v>0.53100000000000003</c:v>
                </c:pt>
                <c:pt idx="23">
                  <c:v>0.51</c:v>
                </c:pt>
                <c:pt idx="24">
                  <c:v>0.50700000000000001</c:v>
                </c:pt>
                <c:pt idx="25">
                  <c:v>0.46500000000000002</c:v>
                </c:pt>
                <c:pt idx="26">
                  <c:v>0.46500000000000002</c:v>
                </c:pt>
                <c:pt idx="27">
                  <c:v>0.44700000000000001</c:v>
                </c:pt>
                <c:pt idx="28">
                  <c:v>0.41399999999999998</c:v>
                </c:pt>
                <c:pt idx="29">
                  <c:v>0.41399999999999998</c:v>
                </c:pt>
                <c:pt idx="30">
                  <c:v>0.39</c:v>
                </c:pt>
                <c:pt idx="31">
                  <c:v>0.38700000000000001</c:v>
                </c:pt>
                <c:pt idx="32">
                  <c:v>0.36</c:v>
                </c:pt>
                <c:pt idx="33">
                  <c:v>0.33599999999999997</c:v>
                </c:pt>
                <c:pt idx="34">
                  <c:v>0.33</c:v>
                </c:pt>
                <c:pt idx="35">
                  <c:v>0.30299999999999999</c:v>
                </c:pt>
                <c:pt idx="36">
                  <c:v>0.26400000000000001</c:v>
                </c:pt>
                <c:pt idx="37">
                  <c:v>0.25800000000000001</c:v>
                </c:pt>
                <c:pt idx="38">
                  <c:v>0.21899999999999997</c:v>
                </c:pt>
                <c:pt idx="39">
                  <c:v>0.21299999999999999</c:v>
                </c:pt>
                <c:pt idx="40">
                  <c:v>0.192</c:v>
                </c:pt>
                <c:pt idx="41">
                  <c:v>0.183</c:v>
                </c:pt>
                <c:pt idx="42">
                  <c:v>0.17400000000000002</c:v>
                </c:pt>
                <c:pt idx="43">
                  <c:v>0.13500000000000001</c:v>
                </c:pt>
                <c:pt idx="44">
                  <c:v>0.111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BA-4644-AABA-1D4DD64557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1647480"/>
        <c:axId val="591652072"/>
      </c:scatterChart>
      <c:valAx>
        <c:axId val="591647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1652072"/>
        <c:crosses val="autoZero"/>
        <c:crossBetween val="midCat"/>
      </c:valAx>
      <c:valAx>
        <c:axId val="591652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1647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Sheet7!$V$1</c:f>
              <c:strCache>
                <c:ptCount val="1"/>
                <c:pt idx="0">
                  <c:v>effective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Sheet7!$B$2:$B$47</c:f>
              <c:numCache>
                <c:formatCode>General</c:formatCode>
                <c:ptCount val="46"/>
                <c:pt idx="0">
                  <c:v>6.08</c:v>
                </c:pt>
                <c:pt idx="1">
                  <c:v>7.05</c:v>
                </c:pt>
                <c:pt idx="2">
                  <c:v>8.02</c:v>
                </c:pt>
                <c:pt idx="3">
                  <c:v>9.07</c:v>
                </c:pt>
                <c:pt idx="4">
                  <c:v>10.039999999999999</c:v>
                </c:pt>
                <c:pt idx="5">
                  <c:v>12.07</c:v>
                </c:pt>
                <c:pt idx="6">
                  <c:v>14.09</c:v>
                </c:pt>
                <c:pt idx="7">
                  <c:v>16.03</c:v>
                </c:pt>
                <c:pt idx="8">
                  <c:v>18.059999999999999</c:v>
                </c:pt>
                <c:pt idx="9">
                  <c:v>20.079999999999998</c:v>
                </c:pt>
                <c:pt idx="10">
                  <c:v>22.02</c:v>
                </c:pt>
                <c:pt idx="11">
                  <c:v>24.05</c:v>
                </c:pt>
                <c:pt idx="12">
                  <c:v>26.07</c:v>
                </c:pt>
                <c:pt idx="13">
                  <c:v>28.01</c:v>
                </c:pt>
                <c:pt idx="14">
                  <c:v>30.04</c:v>
                </c:pt>
                <c:pt idx="15">
                  <c:v>32.06</c:v>
                </c:pt>
                <c:pt idx="16">
                  <c:v>34.090000000000003</c:v>
                </c:pt>
                <c:pt idx="17">
                  <c:v>36.03</c:v>
                </c:pt>
                <c:pt idx="18">
                  <c:v>38.049999999999997</c:v>
                </c:pt>
                <c:pt idx="19">
                  <c:v>40.08</c:v>
                </c:pt>
                <c:pt idx="20">
                  <c:v>42.01</c:v>
                </c:pt>
                <c:pt idx="21">
                  <c:v>44.04</c:v>
                </c:pt>
                <c:pt idx="22">
                  <c:v>46.07</c:v>
                </c:pt>
                <c:pt idx="23">
                  <c:v>48.09</c:v>
                </c:pt>
                <c:pt idx="24">
                  <c:v>50.03</c:v>
                </c:pt>
                <c:pt idx="25">
                  <c:v>52.06</c:v>
                </c:pt>
                <c:pt idx="26">
                  <c:v>54.08</c:v>
                </c:pt>
                <c:pt idx="27">
                  <c:v>56.02</c:v>
                </c:pt>
                <c:pt idx="28">
                  <c:v>58.05</c:v>
                </c:pt>
                <c:pt idx="29">
                  <c:v>60.07</c:v>
                </c:pt>
                <c:pt idx="30">
                  <c:v>62.01</c:v>
                </c:pt>
                <c:pt idx="31">
                  <c:v>64.040000000000006</c:v>
                </c:pt>
                <c:pt idx="32">
                  <c:v>66.06</c:v>
                </c:pt>
                <c:pt idx="33">
                  <c:v>68.09</c:v>
                </c:pt>
                <c:pt idx="34">
                  <c:v>70.02</c:v>
                </c:pt>
                <c:pt idx="35">
                  <c:v>72.05</c:v>
                </c:pt>
                <c:pt idx="36">
                  <c:v>74.08</c:v>
                </c:pt>
                <c:pt idx="37">
                  <c:v>76.010000000000005</c:v>
                </c:pt>
                <c:pt idx="38">
                  <c:v>77.069999999999993</c:v>
                </c:pt>
                <c:pt idx="39">
                  <c:v>78.040000000000006</c:v>
                </c:pt>
                <c:pt idx="40">
                  <c:v>79.010000000000005</c:v>
                </c:pt>
                <c:pt idx="41">
                  <c:v>80.069999999999993</c:v>
                </c:pt>
                <c:pt idx="42">
                  <c:v>81.03</c:v>
                </c:pt>
                <c:pt idx="43">
                  <c:v>82.09</c:v>
                </c:pt>
                <c:pt idx="44">
                  <c:v>83.06</c:v>
                </c:pt>
              </c:numCache>
            </c:numRef>
          </c:xVal>
          <c:yVal>
            <c:numRef>
              <c:f>Sheet7!$V$2:$V$47</c:f>
              <c:numCache>
                <c:formatCode>General</c:formatCode>
                <c:ptCount val="46"/>
                <c:pt idx="0">
                  <c:v>0.54234578640276898</c:v>
                </c:pt>
                <c:pt idx="1">
                  <c:v>0.53124984166687195</c:v>
                </c:pt>
                <c:pt idx="2">
                  <c:v>0.52773894372234997</c:v>
                </c:pt>
                <c:pt idx="3">
                  <c:v>0.52629558103504304</c:v>
                </c:pt>
                <c:pt idx="4">
                  <c:v>0.52120914028291898</c:v>
                </c:pt>
                <c:pt idx="5">
                  <c:v>0.50688311690709498</c:v>
                </c:pt>
                <c:pt idx="6">
                  <c:v>0.494424166394828</c:v>
                </c:pt>
                <c:pt idx="7">
                  <c:v>0.48710947812972699</c:v>
                </c:pt>
                <c:pt idx="8">
                  <c:v>0.47275165229877503</c:v>
                </c:pt>
                <c:pt idx="9">
                  <c:v>0.45802221931774201</c:v>
                </c:pt>
                <c:pt idx="10">
                  <c:v>0.44698891647170402</c:v>
                </c:pt>
                <c:pt idx="11">
                  <c:v>0.43284423710621101</c:v>
                </c:pt>
                <c:pt idx="12">
                  <c:v>0.41664218385482099</c:v>
                </c:pt>
                <c:pt idx="13">
                  <c:v>0.40110407341119197</c:v>
                </c:pt>
                <c:pt idx="14">
                  <c:v>0.38263420922593799</c:v>
                </c:pt>
                <c:pt idx="15">
                  <c:v>0.37002804439609399</c:v>
                </c:pt>
                <c:pt idx="16">
                  <c:v>0.344778883609833</c:v>
                </c:pt>
                <c:pt idx="17">
                  <c:v>0.32938984332245602</c:v>
                </c:pt>
                <c:pt idx="18">
                  <c:v>0.30985189379262501</c:v>
                </c:pt>
                <c:pt idx="19">
                  <c:v>0.27990872489656599</c:v>
                </c:pt>
                <c:pt idx="20">
                  <c:v>0.26139023138879403</c:v>
                </c:pt>
                <c:pt idx="21">
                  <c:v>0.25387417196871598</c:v>
                </c:pt>
                <c:pt idx="22">
                  <c:v>0.23105371578731099</c:v>
                </c:pt>
                <c:pt idx="23">
                  <c:v>0.22058233412546899</c:v>
                </c:pt>
                <c:pt idx="24">
                  <c:v>0.182928593474248</c:v>
                </c:pt>
                <c:pt idx="25">
                  <c:v>0.193078796485781</c:v>
                </c:pt>
                <c:pt idx="26">
                  <c:v>0.14277647040585201</c:v>
                </c:pt>
                <c:pt idx="27">
                  <c:v>0.120717329218325</c:v>
                </c:pt>
                <c:pt idx="28">
                  <c:v>9.9387250287017101E-2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D2-4DEB-BB42-44064F9F79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665464"/>
        <c:axId val="547672352"/>
      </c:scatterChart>
      <c:valAx>
        <c:axId val="547665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7672352"/>
        <c:crosses val="autoZero"/>
        <c:crossBetween val="midCat"/>
      </c:valAx>
      <c:valAx>
        <c:axId val="54767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7665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Sheet7!$O$2:$O$37</c:f>
              <c:numCache>
                <c:formatCode>General</c:formatCode>
                <c:ptCount val="36"/>
                <c:pt idx="0">
                  <c:v>0</c:v>
                </c:pt>
                <c:pt idx="1">
                  <c:v>2.8571428571428571E-2</c:v>
                </c:pt>
                <c:pt idx="2">
                  <c:v>5.7142857142857141E-2</c:v>
                </c:pt>
                <c:pt idx="3">
                  <c:v>8.5714285714285715E-2</c:v>
                </c:pt>
                <c:pt idx="4">
                  <c:v>0.11428571428571428</c:v>
                </c:pt>
                <c:pt idx="5">
                  <c:v>0.14285714285714285</c:v>
                </c:pt>
                <c:pt idx="6">
                  <c:v>0.17142857142857143</c:v>
                </c:pt>
                <c:pt idx="7">
                  <c:v>0.2</c:v>
                </c:pt>
                <c:pt idx="8">
                  <c:v>0.22857142857142856</c:v>
                </c:pt>
                <c:pt idx="9">
                  <c:v>0.25714285714285712</c:v>
                </c:pt>
                <c:pt idx="10">
                  <c:v>0.2857142857142857</c:v>
                </c:pt>
                <c:pt idx="11">
                  <c:v>0.31428571428571428</c:v>
                </c:pt>
                <c:pt idx="12">
                  <c:v>0.34285714285714286</c:v>
                </c:pt>
                <c:pt idx="13">
                  <c:v>0.37142857142857144</c:v>
                </c:pt>
                <c:pt idx="14">
                  <c:v>0.4</c:v>
                </c:pt>
                <c:pt idx="15">
                  <c:v>0.42857142857142855</c:v>
                </c:pt>
                <c:pt idx="16">
                  <c:v>0.45714285714285713</c:v>
                </c:pt>
                <c:pt idx="17">
                  <c:v>0.48571428571428571</c:v>
                </c:pt>
                <c:pt idx="18">
                  <c:v>0.51428571428571423</c:v>
                </c:pt>
                <c:pt idx="19">
                  <c:v>0.54285714285714282</c:v>
                </c:pt>
                <c:pt idx="20">
                  <c:v>0.5714285714285714</c:v>
                </c:pt>
                <c:pt idx="21">
                  <c:v>0.6</c:v>
                </c:pt>
                <c:pt idx="22">
                  <c:v>0.62857142857142856</c:v>
                </c:pt>
                <c:pt idx="23">
                  <c:v>0.65714285714285714</c:v>
                </c:pt>
                <c:pt idx="24">
                  <c:v>0.68571428571428572</c:v>
                </c:pt>
                <c:pt idx="25">
                  <c:v>0.7142857142857143</c:v>
                </c:pt>
                <c:pt idx="26">
                  <c:v>0.74285714285714288</c:v>
                </c:pt>
                <c:pt idx="27">
                  <c:v>0.77142857142857146</c:v>
                </c:pt>
                <c:pt idx="28">
                  <c:v>0.8</c:v>
                </c:pt>
                <c:pt idx="29">
                  <c:v>0.82857142857142863</c:v>
                </c:pt>
                <c:pt idx="30">
                  <c:v>0.8571428571428571</c:v>
                </c:pt>
                <c:pt idx="31">
                  <c:v>0.88571428571428568</c:v>
                </c:pt>
                <c:pt idx="32">
                  <c:v>0.91428571428571426</c:v>
                </c:pt>
                <c:pt idx="33">
                  <c:v>0.94285714285714284</c:v>
                </c:pt>
                <c:pt idx="34">
                  <c:v>0.97142857142857142</c:v>
                </c:pt>
                <c:pt idx="35">
                  <c:v>1</c:v>
                </c:pt>
              </c:numCache>
            </c:numRef>
          </c:xVal>
          <c:yVal>
            <c:numRef>
              <c:f>Sheet7!$P$2:$P$37</c:f>
              <c:numCache>
                <c:formatCode>General</c:formatCode>
                <c:ptCount val="36"/>
                <c:pt idx="0">
                  <c:v>75.248195299999992</c:v>
                </c:pt>
                <c:pt idx="1">
                  <c:v>75.122087499999992</c:v>
                </c:pt>
                <c:pt idx="2">
                  <c:v>75.824688100000003</c:v>
                </c:pt>
                <c:pt idx="3">
                  <c:v>75.680564899999993</c:v>
                </c:pt>
                <c:pt idx="4">
                  <c:v>75.545449399999995</c:v>
                </c:pt>
                <c:pt idx="5">
                  <c:v>75.554457099999993</c:v>
                </c:pt>
                <c:pt idx="6">
                  <c:v>75.995834399999993</c:v>
                </c:pt>
                <c:pt idx="7">
                  <c:v>75.545449399999995</c:v>
                </c:pt>
                <c:pt idx="8">
                  <c:v>76.166980699999996</c:v>
                </c:pt>
                <c:pt idx="9">
                  <c:v>76.257057700000004</c:v>
                </c:pt>
                <c:pt idx="10">
                  <c:v>75.995834399999993</c:v>
                </c:pt>
                <c:pt idx="11">
                  <c:v>75.4013262</c:v>
                </c:pt>
                <c:pt idx="12">
                  <c:v>75.329264600000002</c:v>
                </c:pt>
                <c:pt idx="13">
                  <c:v>74.94193349999999</c:v>
                </c:pt>
                <c:pt idx="14">
                  <c:v>74.428494599999993</c:v>
                </c:pt>
                <c:pt idx="15">
                  <c:v>74.905902699999999</c:v>
                </c:pt>
                <c:pt idx="16">
                  <c:v>74.770787200000001</c:v>
                </c:pt>
                <c:pt idx="17">
                  <c:v>75.131095200000004</c:v>
                </c:pt>
                <c:pt idx="18">
                  <c:v>75.19414909999999</c:v>
                </c:pt>
                <c:pt idx="19">
                  <c:v>75.473387799999998</c:v>
                </c:pt>
                <c:pt idx="20">
                  <c:v>75.563464799999991</c:v>
                </c:pt>
                <c:pt idx="21">
                  <c:v>75.635526399999989</c:v>
                </c:pt>
                <c:pt idx="22">
                  <c:v>75.608503299999995</c:v>
                </c:pt>
                <c:pt idx="23">
                  <c:v>75.986826699999995</c:v>
                </c:pt>
                <c:pt idx="24">
                  <c:v>76.094919099999998</c:v>
                </c:pt>
                <c:pt idx="25">
                  <c:v>76.302096199999994</c:v>
                </c:pt>
                <c:pt idx="26">
                  <c:v>76.383165500000004</c:v>
                </c:pt>
                <c:pt idx="27">
                  <c:v>76.617365699999993</c:v>
                </c:pt>
                <c:pt idx="28">
                  <c:v>76.815535099999991</c:v>
                </c:pt>
                <c:pt idx="29">
                  <c:v>77.103781499999997</c:v>
                </c:pt>
                <c:pt idx="30">
                  <c:v>77.292943199999996</c:v>
                </c:pt>
                <c:pt idx="31">
                  <c:v>77.590197299999986</c:v>
                </c:pt>
                <c:pt idx="32">
                  <c:v>77.707297400000002</c:v>
                </c:pt>
                <c:pt idx="33">
                  <c:v>77.707297400000002</c:v>
                </c:pt>
                <c:pt idx="34">
                  <c:v>77.923482199999995</c:v>
                </c:pt>
                <c:pt idx="35">
                  <c:v>77.968520699999999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31-4035-A354-E4FA0E875C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1453144"/>
        <c:axId val="601453472"/>
      </c:scatterChart>
      <c:valAx>
        <c:axId val="601453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1453472"/>
        <c:crosses val="autoZero"/>
        <c:crossBetween val="midCat"/>
      </c:valAx>
      <c:valAx>
        <c:axId val="60145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1453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Sheet8!$F$1</c:f>
              <c:strCache>
                <c:ptCount val="1"/>
                <c:pt idx="0">
                  <c:v>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Sheet8!$B$2:$B$38</c:f>
              <c:numCache>
                <c:formatCode>General</c:formatCode>
                <c:ptCount val="37"/>
                <c:pt idx="0">
                  <c:v>6.08</c:v>
                </c:pt>
                <c:pt idx="1">
                  <c:v>7.05</c:v>
                </c:pt>
                <c:pt idx="2">
                  <c:v>8.02</c:v>
                </c:pt>
                <c:pt idx="3">
                  <c:v>9.07</c:v>
                </c:pt>
                <c:pt idx="4">
                  <c:v>10.039999999999999</c:v>
                </c:pt>
                <c:pt idx="5">
                  <c:v>12.07</c:v>
                </c:pt>
                <c:pt idx="6">
                  <c:v>14.09</c:v>
                </c:pt>
                <c:pt idx="7">
                  <c:v>16.03</c:v>
                </c:pt>
                <c:pt idx="8">
                  <c:v>18.059999999999999</c:v>
                </c:pt>
                <c:pt idx="9">
                  <c:v>20.079999999999998</c:v>
                </c:pt>
                <c:pt idx="10">
                  <c:v>22.02</c:v>
                </c:pt>
                <c:pt idx="11">
                  <c:v>24.05</c:v>
                </c:pt>
                <c:pt idx="12">
                  <c:v>26.07</c:v>
                </c:pt>
                <c:pt idx="13">
                  <c:v>28.01</c:v>
                </c:pt>
                <c:pt idx="14">
                  <c:v>30.04</c:v>
                </c:pt>
                <c:pt idx="15">
                  <c:v>32.06</c:v>
                </c:pt>
                <c:pt idx="16">
                  <c:v>34.090000000000003</c:v>
                </c:pt>
                <c:pt idx="17">
                  <c:v>36.03</c:v>
                </c:pt>
                <c:pt idx="18">
                  <c:v>38.049999999999997</c:v>
                </c:pt>
                <c:pt idx="19">
                  <c:v>40.08</c:v>
                </c:pt>
                <c:pt idx="20">
                  <c:v>42.01</c:v>
                </c:pt>
                <c:pt idx="21">
                  <c:v>44.04</c:v>
                </c:pt>
                <c:pt idx="22">
                  <c:v>46.07</c:v>
                </c:pt>
                <c:pt idx="23">
                  <c:v>48.09</c:v>
                </c:pt>
                <c:pt idx="24">
                  <c:v>50.03</c:v>
                </c:pt>
                <c:pt idx="25">
                  <c:v>52.06</c:v>
                </c:pt>
                <c:pt idx="26">
                  <c:v>54.08</c:v>
                </c:pt>
                <c:pt idx="27">
                  <c:v>56.02</c:v>
                </c:pt>
                <c:pt idx="28">
                  <c:v>58.05</c:v>
                </c:pt>
                <c:pt idx="29">
                  <c:v>60.07</c:v>
                </c:pt>
                <c:pt idx="30">
                  <c:v>62.01</c:v>
                </c:pt>
                <c:pt idx="31">
                  <c:v>64.040000000000006</c:v>
                </c:pt>
                <c:pt idx="32">
                  <c:v>65.09</c:v>
                </c:pt>
                <c:pt idx="33">
                  <c:v>66.06</c:v>
                </c:pt>
                <c:pt idx="34">
                  <c:v>67.03</c:v>
                </c:pt>
                <c:pt idx="35">
                  <c:v>68.09</c:v>
                </c:pt>
                <c:pt idx="36">
                  <c:v>69.06</c:v>
                </c:pt>
              </c:numCache>
            </c:numRef>
          </c:xVal>
          <c:yVal>
            <c:numRef>
              <c:f>Sheet8!$F$2:$F$38</c:f>
              <c:numCache>
                <c:formatCode>General</c:formatCode>
                <c:ptCount val="37"/>
                <c:pt idx="0">
                  <c:v>0.57299999999999995</c:v>
                </c:pt>
                <c:pt idx="1">
                  <c:v>0.56699999999999995</c:v>
                </c:pt>
                <c:pt idx="2">
                  <c:v>0.57299999999999995</c:v>
                </c:pt>
                <c:pt idx="3">
                  <c:v>0.56999999999999995</c:v>
                </c:pt>
                <c:pt idx="4">
                  <c:v>0.56999999999999995</c:v>
                </c:pt>
                <c:pt idx="5">
                  <c:v>0.56999999999999995</c:v>
                </c:pt>
                <c:pt idx="6">
                  <c:v>0.56999999999999995</c:v>
                </c:pt>
                <c:pt idx="7">
                  <c:v>0.57299999999999995</c:v>
                </c:pt>
                <c:pt idx="8">
                  <c:v>0.56999999999999995</c:v>
                </c:pt>
                <c:pt idx="9">
                  <c:v>0.56699999999999995</c:v>
                </c:pt>
                <c:pt idx="10">
                  <c:v>0.56999999999999995</c:v>
                </c:pt>
                <c:pt idx="11">
                  <c:v>0.56999999999999995</c:v>
                </c:pt>
                <c:pt idx="12">
                  <c:v>0.57299999999999995</c:v>
                </c:pt>
                <c:pt idx="13">
                  <c:v>0.57299999999999995</c:v>
                </c:pt>
                <c:pt idx="14">
                  <c:v>0.56999999999999995</c:v>
                </c:pt>
                <c:pt idx="15">
                  <c:v>0.57299999999999995</c:v>
                </c:pt>
                <c:pt idx="16">
                  <c:v>0.56699999999999995</c:v>
                </c:pt>
                <c:pt idx="17">
                  <c:v>0.56699999999999995</c:v>
                </c:pt>
                <c:pt idx="18">
                  <c:v>0.56999999999999995</c:v>
                </c:pt>
                <c:pt idx="19">
                  <c:v>0.52500000000000002</c:v>
                </c:pt>
                <c:pt idx="20">
                  <c:v>0.51900000000000002</c:v>
                </c:pt>
                <c:pt idx="21">
                  <c:v>0.51300000000000001</c:v>
                </c:pt>
                <c:pt idx="22">
                  <c:v>0.47699999999999998</c:v>
                </c:pt>
                <c:pt idx="23">
                  <c:v>0.46500000000000002</c:v>
                </c:pt>
                <c:pt idx="24">
                  <c:v>0.441</c:v>
                </c:pt>
                <c:pt idx="25">
                  <c:v>0.41699999999999998</c:v>
                </c:pt>
                <c:pt idx="26">
                  <c:v>0.39300000000000002</c:v>
                </c:pt>
                <c:pt idx="27">
                  <c:v>0.36899999999999999</c:v>
                </c:pt>
                <c:pt idx="28">
                  <c:v>0.32700000000000001</c:v>
                </c:pt>
                <c:pt idx="29">
                  <c:v>0.318</c:v>
                </c:pt>
                <c:pt idx="30">
                  <c:v>0.28800000000000003</c:v>
                </c:pt>
                <c:pt idx="31">
                  <c:v>0.255</c:v>
                </c:pt>
                <c:pt idx="32">
                  <c:v>0.22500000000000001</c:v>
                </c:pt>
                <c:pt idx="33">
                  <c:v>0.20699999999999999</c:v>
                </c:pt>
                <c:pt idx="34">
                  <c:v>0.17400000000000002</c:v>
                </c:pt>
                <c:pt idx="35">
                  <c:v>0.14100000000000001</c:v>
                </c:pt>
                <c:pt idx="36">
                  <c:v>0.10200000000000001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A2-44E1-9BDA-6ACE1C7158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695112"/>
        <c:axId val="546692816"/>
      </c:scatterChart>
      <c:valAx>
        <c:axId val="546695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6692816"/>
        <c:crosses val="autoZero"/>
        <c:crossBetween val="midCat"/>
      </c:valAx>
      <c:valAx>
        <c:axId val="54669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6695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Sheet1!$J$1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Sheet1!$B$2:$B$729</c:f>
              <c:numCache>
                <c:formatCode>General</c:formatCode>
                <c:ptCount val="728"/>
                <c:pt idx="0">
                  <c:v>7.05</c:v>
                </c:pt>
                <c:pt idx="1">
                  <c:v>10.57</c:v>
                </c:pt>
                <c:pt idx="2">
                  <c:v>20.260000000000002</c:v>
                </c:pt>
                <c:pt idx="3">
                  <c:v>40.520000000000003</c:v>
                </c:pt>
                <c:pt idx="4">
                  <c:v>60.78</c:v>
                </c:pt>
                <c:pt idx="5">
                  <c:v>80.150000000000006</c:v>
                </c:pt>
                <c:pt idx="6">
                  <c:v>100.41</c:v>
                </c:pt>
                <c:pt idx="7">
                  <c:v>120.67</c:v>
                </c:pt>
                <c:pt idx="8">
                  <c:v>140.05000000000001</c:v>
                </c:pt>
                <c:pt idx="9">
                  <c:v>160.31</c:v>
                </c:pt>
                <c:pt idx="10">
                  <c:v>180.57</c:v>
                </c:pt>
                <c:pt idx="11">
                  <c:v>200.83</c:v>
                </c:pt>
                <c:pt idx="12">
                  <c:v>221.08</c:v>
                </c:pt>
                <c:pt idx="13">
                  <c:v>240.46</c:v>
                </c:pt>
                <c:pt idx="14">
                  <c:v>260.72000000000003</c:v>
                </c:pt>
                <c:pt idx="15">
                  <c:v>280.98</c:v>
                </c:pt>
                <c:pt idx="16">
                  <c:v>300.36</c:v>
                </c:pt>
                <c:pt idx="17">
                  <c:v>320.62</c:v>
                </c:pt>
                <c:pt idx="18">
                  <c:v>340.88</c:v>
                </c:pt>
                <c:pt idx="19">
                  <c:v>360.25</c:v>
                </c:pt>
                <c:pt idx="20">
                  <c:v>380.51</c:v>
                </c:pt>
                <c:pt idx="21">
                  <c:v>400.77</c:v>
                </c:pt>
                <c:pt idx="22">
                  <c:v>420.15</c:v>
                </c:pt>
                <c:pt idx="23">
                  <c:v>440.41</c:v>
                </c:pt>
                <c:pt idx="24">
                  <c:v>460.67</c:v>
                </c:pt>
                <c:pt idx="25">
                  <c:v>480.04</c:v>
                </c:pt>
                <c:pt idx="26">
                  <c:v>501.18</c:v>
                </c:pt>
                <c:pt idx="27">
                  <c:v>520.55999999999995</c:v>
                </c:pt>
                <c:pt idx="28">
                  <c:v>540.82000000000005</c:v>
                </c:pt>
                <c:pt idx="29">
                  <c:v>561.08000000000004</c:v>
                </c:pt>
                <c:pt idx="30">
                  <c:v>580.46</c:v>
                </c:pt>
                <c:pt idx="31">
                  <c:v>600.72</c:v>
                </c:pt>
                <c:pt idx="32">
                  <c:v>620.72</c:v>
                </c:pt>
                <c:pt idx="33">
                  <c:v>629.78</c:v>
                </c:pt>
              </c:numCache>
            </c:numRef>
          </c:xVal>
          <c:yVal>
            <c:numRef>
              <c:f>Sheet1!$J$2:$J$729</c:f>
              <c:numCache>
                <c:formatCode>General</c:formatCode>
                <c:ptCount val="728"/>
                <c:pt idx="0">
                  <c:v>0.29848446262662098</c:v>
                </c:pt>
                <c:pt idx="1">
                  <c:v>0.30175702298543</c:v>
                </c:pt>
                <c:pt idx="2">
                  <c:v>0.30394950119158598</c:v>
                </c:pt>
                <c:pt idx="3">
                  <c:v>0.30885035487790902</c:v>
                </c:pt>
                <c:pt idx="4">
                  <c:v>0.31497507175418898</c:v>
                </c:pt>
                <c:pt idx="5">
                  <c:v>0.32172593035324398</c:v>
                </c:pt>
                <c:pt idx="6">
                  <c:v>0.32965750123689602</c:v>
                </c:pt>
                <c:pt idx="7">
                  <c:v>0.331603958993064</c:v>
                </c:pt>
                <c:pt idx="8">
                  <c:v>0.33492213299212698</c:v>
                </c:pt>
                <c:pt idx="9">
                  <c:v>0.33978073429469002</c:v>
                </c:pt>
                <c:pt idx="10">
                  <c:v>0.34047143755030401</c:v>
                </c:pt>
                <c:pt idx="11">
                  <c:v>0.34036610164159198</c:v>
                </c:pt>
                <c:pt idx="12">
                  <c:v>0.34062969364940199</c:v>
                </c:pt>
                <c:pt idx="13">
                  <c:v>0.339241758432137</c:v>
                </c:pt>
                <c:pt idx="14">
                  <c:v>0.33875462188121902</c:v>
                </c:pt>
                <c:pt idx="15">
                  <c:v>0.332903428763206</c:v>
                </c:pt>
                <c:pt idx="16">
                  <c:v>0.33257264205236597</c:v>
                </c:pt>
                <c:pt idx="17">
                  <c:v>0.32394901510034102</c:v>
                </c:pt>
                <c:pt idx="18">
                  <c:v>0.32152442730702702</c:v>
                </c:pt>
                <c:pt idx="19">
                  <c:v>0.31220272436818802</c:v>
                </c:pt>
                <c:pt idx="20">
                  <c:v>0.302799101104886</c:v>
                </c:pt>
                <c:pt idx="21">
                  <c:v>0.291656184368486</c:v>
                </c:pt>
                <c:pt idx="22">
                  <c:v>0.300320603476879</c:v>
                </c:pt>
                <c:pt idx="23">
                  <c:v>0.30025366016493699</c:v>
                </c:pt>
                <c:pt idx="24">
                  <c:v>0.28286911029682199</c:v>
                </c:pt>
                <c:pt idx="25">
                  <c:v>0.28213795503032801</c:v>
                </c:pt>
                <c:pt idx="26">
                  <c:v>0.29060282134558502</c:v>
                </c:pt>
                <c:pt idx="27">
                  <c:v>0.28921400755938498</c:v>
                </c:pt>
                <c:pt idx="28">
                  <c:v>0.28369932466627101</c:v>
                </c:pt>
                <c:pt idx="29">
                  <c:v>0.30340859483321098</c:v>
                </c:pt>
                <c:pt idx="30">
                  <c:v>0.31319964437008502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71-4444-A396-6F71B8130A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1654088"/>
        <c:axId val="441654416"/>
      </c:scatterChart>
      <c:valAx>
        <c:axId val="441654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654416"/>
        <c:crosses val="autoZero"/>
        <c:crossBetween val="midCat"/>
      </c:valAx>
      <c:valAx>
        <c:axId val="44165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654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Sheet8!$K$1</c:f>
              <c:strCache>
                <c:ptCount val="1"/>
                <c:pt idx="0">
                  <c:v>ca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Sheet8!$B$2:$B$38</c:f>
              <c:numCache>
                <c:formatCode>General</c:formatCode>
                <c:ptCount val="37"/>
                <c:pt idx="0">
                  <c:v>6.08</c:v>
                </c:pt>
                <c:pt idx="1">
                  <c:v>7.05</c:v>
                </c:pt>
                <c:pt idx="2">
                  <c:v>8.02</c:v>
                </c:pt>
                <c:pt idx="3">
                  <c:v>9.07</c:v>
                </c:pt>
                <c:pt idx="4">
                  <c:v>10.039999999999999</c:v>
                </c:pt>
                <c:pt idx="5">
                  <c:v>12.07</c:v>
                </c:pt>
                <c:pt idx="6">
                  <c:v>14.09</c:v>
                </c:pt>
                <c:pt idx="7">
                  <c:v>16.03</c:v>
                </c:pt>
                <c:pt idx="8">
                  <c:v>18.059999999999999</c:v>
                </c:pt>
                <c:pt idx="9">
                  <c:v>20.079999999999998</c:v>
                </c:pt>
                <c:pt idx="10">
                  <c:v>22.02</c:v>
                </c:pt>
                <c:pt idx="11">
                  <c:v>24.05</c:v>
                </c:pt>
                <c:pt idx="12">
                  <c:v>26.07</c:v>
                </c:pt>
                <c:pt idx="13">
                  <c:v>28.01</c:v>
                </c:pt>
                <c:pt idx="14">
                  <c:v>30.04</c:v>
                </c:pt>
                <c:pt idx="15">
                  <c:v>32.06</c:v>
                </c:pt>
                <c:pt idx="16">
                  <c:v>34.090000000000003</c:v>
                </c:pt>
                <c:pt idx="17">
                  <c:v>36.03</c:v>
                </c:pt>
                <c:pt idx="18">
                  <c:v>38.049999999999997</c:v>
                </c:pt>
                <c:pt idx="19">
                  <c:v>40.08</c:v>
                </c:pt>
                <c:pt idx="20">
                  <c:v>42.01</c:v>
                </c:pt>
                <c:pt idx="21">
                  <c:v>44.04</c:v>
                </c:pt>
                <c:pt idx="22">
                  <c:v>46.07</c:v>
                </c:pt>
                <c:pt idx="23">
                  <c:v>48.09</c:v>
                </c:pt>
                <c:pt idx="24">
                  <c:v>50.03</c:v>
                </c:pt>
                <c:pt idx="25">
                  <c:v>52.06</c:v>
                </c:pt>
                <c:pt idx="26">
                  <c:v>54.08</c:v>
                </c:pt>
                <c:pt idx="27">
                  <c:v>56.02</c:v>
                </c:pt>
                <c:pt idx="28">
                  <c:v>58.05</c:v>
                </c:pt>
                <c:pt idx="29">
                  <c:v>60.07</c:v>
                </c:pt>
                <c:pt idx="30">
                  <c:v>62.01</c:v>
                </c:pt>
                <c:pt idx="31">
                  <c:v>64.040000000000006</c:v>
                </c:pt>
                <c:pt idx="32">
                  <c:v>65.09</c:v>
                </c:pt>
                <c:pt idx="33">
                  <c:v>66.06</c:v>
                </c:pt>
                <c:pt idx="34">
                  <c:v>67.03</c:v>
                </c:pt>
                <c:pt idx="35">
                  <c:v>68.09</c:v>
                </c:pt>
                <c:pt idx="36">
                  <c:v>69.06</c:v>
                </c:pt>
              </c:numCache>
            </c:numRef>
          </c:xVal>
          <c:yVal>
            <c:numRef>
              <c:f>Sheet8!$K$2:$K$38</c:f>
              <c:numCache>
                <c:formatCode>General</c:formatCode>
                <c:ptCount val="37"/>
                <c:pt idx="0">
                  <c:v>154.96</c:v>
                </c:pt>
                <c:pt idx="1">
                  <c:v>154.56</c:v>
                </c:pt>
                <c:pt idx="2">
                  <c:v>153.72999999999999</c:v>
                </c:pt>
                <c:pt idx="3">
                  <c:v>152.72999999999999</c:v>
                </c:pt>
                <c:pt idx="4">
                  <c:v>151.47999999999999</c:v>
                </c:pt>
                <c:pt idx="5">
                  <c:v>150.04</c:v>
                </c:pt>
                <c:pt idx="6">
                  <c:v>149.15</c:v>
                </c:pt>
                <c:pt idx="7">
                  <c:v>146.91999999999999</c:v>
                </c:pt>
                <c:pt idx="8">
                  <c:v>146.21</c:v>
                </c:pt>
                <c:pt idx="9">
                  <c:v>144.94</c:v>
                </c:pt>
                <c:pt idx="10">
                  <c:v>143.53</c:v>
                </c:pt>
                <c:pt idx="11">
                  <c:v>142.47999999999999</c:v>
                </c:pt>
                <c:pt idx="12">
                  <c:v>139.05000000000001</c:v>
                </c:pt>
                <c:pt idx="13">
                  <c:v>137.52000000000001</c:v>
                </c:pt>
                <c:pt idx="14">
                  <c:v>134.12</c:v>
                </c:pt>
                <c:pt idx="15">
                  <c:v>133.74</c:v>
                </c:pt>
                <c:pt idx="16">
                  <c:v>130.63999999999999</c:v>
                </c:pt>
                <c:pt idx="17">
                  <c:v>129.05000000000001</c:v>
                </c:pt>
                <c:pt idx="18">
                  <c:v>127.43</c:v>
                </c:pt>
                <c:pt idx="19">
                  <c:v>125.05</c:v>
                </c:pt>
                <c:pt idx="20">
                  <c:v>126.41</c:v>
                </c:pt>
                <c:pt idx="21">
                  <c:v>123.06</c:v>
                </c:pt>
                <c:pt idx="22">
                  <c:v>125.64</c:v>
                </c:pt>
                <c:pt idx="23">
                  <c:v>125.53</c:v>
                </c:pt>
                <c:pt idx="24">
                  <c:v>125.78</c:v>
                </c:pt>
                <c:pt idx="25">
                  <c:v>124.05</c:v>
                </c:pt>
                <c:pt idx="26">
                  <c:v>125.57</c:v>
                </c:pt>
                <c:pt idx="27">
                  <c:v>123.48</c:v>
                </c:pt>
                <c:pt idx="28">
                  <c:v>125.11</c:v>
                </c:pt>
                <c:pt idx="29">
                  <c:v>123.37</c:v>
                </c:pt>
                <c:pt idx="30">
                  <c:v>117.38</c:v>
                </c:pt>
                <c:pt idx="31">
                  <c:v>113.53</c:v>
                </c:pt>
                <c:pt idx="32">
                  <c:v>112.28</c:v>
                </c:pt>
                <c:pt idx="33">
                  <c:v>99.86</c:v>
                </c:pt>
                <c:pt idx="34">
                  <c:v>95.86</c:v>
                </c:pt>
                <c:pt idx="35">
                  <c:v>85.39</c:v>
                </c:pt>
                <c:pt idx="36">
                  <c:v>77.48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2B-4255-98C7-C8B91237C4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5255320"/>
        <c:axId val="605256632"/>
      </c:scatterChart>
      <c:valAx>
        <c:axId val="605255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5256632"/>
        <c:crosses val="autoZero"/>
        <c:crossBetween val="midCat"/>
      </c:valAx>
      <c:valAx>
        <c:axId val="605256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5255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Sheet9!$F$1</c:f>
              <c:strCache>
                <c:ptCount val="1"/>
                <c:pt idx="0">
                  <c:v>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Sheet9!$B$2:$B$26</c:f>
              <c:numCache>
                <c:formatCode>General</c:formatCode>
                <c:ptCount val="25"/>
                <c:pt idx="0">
                  <c:v>5.21</c:v>
                </c:pt>
                <c:pt idx="1">
                  <c:v>6.01</c:v>
                </c:pt>
                <c:pt idx="2">
                  <c:v>7.05</c:v>
                </c:pt>
                <c:pt idx="3">
                  <c:v>8.02</c:v>
                </c:pt>
                <c:pt idx="4">
                  <c:v>9.07</c:v>
                </c:pt>
                <c:pt idx="5">
                  <c:v>10.039999999999999</c:v>
                </c:pt>
                <c:pt idx="6">
                  <c:v>12.07</c:v>
                </c:pt>
                <c:pt idx="7">
                  <c:v>14.09</c:v>
                </c:pt>
                <c:pt idx="8">
                  <c:v>16.03</c:v>
                </c:pt>
                <c:pt idx="9">
                  <c:v>18.059999999999999</c:v>
                </c:pt>
                <c:pt idx="10">
                  <c:v>20.079999999999998</c:v>
                </c:pt>
                <c:pt idx="11">
                  <c:v>22.02</c:v>
                </c:pt>
                <c:pt idx="12">
                  <c:v>24.05</c:v>
                </c:pt>
                <c:pt idx="13">
                  <c:v>26.07</c:v>
                </c:pt>
                <c:pt idx="14">
                  <c:v>28.01</c:v>
                </c:pt>
                <c:pt idx="15">
                  <c:v>30.04</c:v>
                </c:pt>
                <c:pt idx="16">
                  <c:v>32.06</c:v>
                </c:pt>
                <c:pt idx="17">
                  <c:v>34.090000000000003</c:v>
                </c:pt>
                <c:pt idx="18">
                  <c:v>36.03</c:v>
                </c:pt>
                <c:pt idx="19">
                  <c:v>38.049999999999997</c:v>
                </c:pt>
                <c:pt idx="20">
                  <c:v>40.08</c:v>
                </c:pt>
                <c:pt idx="21">
                  <c:v>42.01</c:v>
                </c:pt>
                <c:pt idx="22">
                  <c:v>44.04</c:v>
                </c:pt>
                <c:pt idx="23">
                  <c:v>45.01</c:v>
                </c:pt>
                <c:pt idx="24">
                  <c:v>46.07</c:v>
                </c:pt>
              </c:numCache>
            </c:numRef>
          </c:xVal>
          <c:yVal>
            <c:numRef>
              <c:f>Sheet9!$F$2:$F$26</c:f>
              <c:numCache>
                <c:formatCode>General</c:formatCode>
                <c:ptCount val="25"/>
                <c:pt idx="0">
                  <c:v>0.57299999999999995</c:v>
                </c:pt>
                <c:pt idx="1">
                  <c:v>0.56999999999999995</c:v>
                </c:pt>
                <c:pt idx="2">
                  <c:v>0.57299999999999995</c:v>
                </c:pt>
                <c:pt idx="3">
                  <c:v>0.57299999999999995</c:v>
                </c:pt>
                <c:pt idx="4">
                  <c:v>0.57299999999999995</c:v>
                </c:pt>
                <c:pt idx="5">
                  <c:v>0.57299999999999995</c:v>
                </c:pt>
                <c:pt idx="6">
                  <c:v>0.57299999999999995</c:v>
                </c:pt>
                <c:pt idx="7">
                  <c:v>0.56999999999999995</c:v>
                </c:pt>
                <c:pt idx="8">
                  <c:v>0.57600000000000007</c:v>
                </c:pt>
                <c:pt idx="9">
                  <c:v>0.57299999999999995</c:v>
                </c:pt>
                <c:pt idx="10">
                  <c:v>0.56699999999999995</c:v>
                </c:pt>
                <c:pt idx="11">
                  <c:v>0.56699999999999995</c:v>
                </c:pt>
                <c:pt idx="12">
                  <c:v>0.57299999999999995</c:v>
                </c:pt>
                <c:pt idx="13">
                  <c:v>0.56999999999999995</c:v>
                </c:pt>
                <c:pt idx="14">
                  <c:v>0.55499999999999994</c:v>
                </c:pt>
                <c:pt idx="15">
                  <c:v>0.48000000000000004</c:v>
                </c:pt>
                <c:pt idx="16">
                  <c:v>0.46799999999999997</c:v>
                </c:pt>
                <c:pt idx="17">
                  <c:v>0.45299999999999996</c:v>
                </c:pt>
                <c:pt idx="18">
                  <c:v>0.38100000000000001</c:v>
                </c:pt>
                <c:pt idx="19">
                  <c:v>0.35699999999999998</c:v>
                </c:pt>
                <c:pt idx="20">
                  <c:v>0.30599999999999999</c:v>
                </c:pt>
                <c:pt idx="21">
                  <c:v>0.26400000000000001</c:v>
                </c:pt>
                <c:pt idx="22">
                  <c:v>0.20699999999999999</c:v>
                </c:pt>
                <c:pt idx="23">
                  <c:v>0.159</c:v>
                </c:pt>
                <c:pt idx="24">
                  <c:v>9.8999999999999991E-2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FD-4F01-BC8C-2748CDCD34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919512"/>
        <c:axId val="535919840"/>
      </c:scatterChart>
      <c:valAx>
        <c:axId val="535919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5919840"/>
        <c:crosses val="autoZero"/>
        <c:crossBetween val="midCat"/>
      </c:valAx>
      <c:valAx>
        <c:axId val="53591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5919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Sheet9!$K$1</c:f>
              <c:strCache>
                <c:ptCount val="1"/>
                <c:pt idx="0">
                  <c:v>ca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Sheet9!$B$3:$B$1150</c:f>
              <c:numCache>
                <c:formatCode>General</c:formatCode>
                <c:ptCount val="1148"/>
                <c:pt idx="0">
                  <c:v>6.01</c:v>
                </c:pt>
                <c:pt idx="1">
                  <c:v>7.05</c:v>
                </c:pt>
                <c:pt idx="2">
                  <c:v>8.02</c:v>
                </c:pt>
                <c:pt idx="3">
                  <c:v>9.07</c:v>
                </c:pt>
                <c:pt idx="4">
                  <c:v>10.039999999999999</c:v>
                </c:pt>
                <c:pt idx="5">
                  <c:v>12.07</c:v>
                </c:pt>
                <c:pt idx="6">
                  <c:v>14.09</c:v>
                </c:pt>
                <c:pt idx="7">
                  <c:v>16.03</c:v>
                </c:pt>
                <c:pt idx="8">
                  <c:v>18.059999999999999</c:v>
                </c:pt>
                <c:pt idx="9">
                  <c:v>20.079999999999998</c:v>
                </c:pt>
                <c:pt idx="10">
                  <c:v>22.02</c:v>
                </c:pt>
                <c:pt idx="11">
                  <c:v>24.05</c:v>
                </c:pt>
                <c:pt idx="12">
                  <c:v>26.07</c:v>
                </c:pt>
                <c:pt idx="13">
                  <c:v>28.01</c:v>
                </c:pt>
                <c:pt idx="14">
                  <c:v>30.04</c:v>
                </c:pt>
                <c:pt idx="15">
                  <c:v>32.06</c:v>
                </c:pt>
                <c:pt idx="16">
                  <c:v>34.090000000000003</c:v>
                </c:pt>
                <c:pt idx="17">
                  <c:v>36.03</c:v>
                </c:pt>
                <c:pt idx="18">
                  <c:v>38.049999999999997</c:v>
                </c:pt>
                <c:pt idx="19">
                  <c:v>40.08</c:v>
                </c:pt>
                <c:pt idx="20">
                  <c:v>42.01</c:v>
                </c:pt>
                <c:pt idx="21">
                  <c:v>44.04</c:v>
                </c:pt>
                <c:pt idx="22">
                  <c:v>45.01</c:v>
                </c:pt>
                <c:pt idx="23">
                  <c:v>46.07</c:v>
                </c:pt>
              </c:numCache>
            </c:numRef>
          </c:xVal>
          <c:yVal>
            <c:numRef>
              <c:f>Sheet9!$K$3:$K$1150</c:f>
              <c:numCache>
                <c:formatCode>General</c:formatCode>
                <c:ptCount val="1148"/>
                <c:pt idx="0">
                  <c:v>154.57</c:v>
                </c:pt>
                <c:pt idx="1">
                  <c:v>152.29</c:v>
                </c:pt>
                <c:pt idx="2">
                  <c:v>151.79</c:v>
                </c:pt>
                <c:pt idx="3">
                  <c:v>149.32</c:v>
                </c:pt>
                <c:pt idx="4">
                  <c:v>148.66999999999999</c:v>
                </c:pt>
                <c:pt idx="5">
                  <c:v>145.83000000000001</c:v>
                </c:pt>
                <c:pt idx="6">
                  <c:v>144.66</c:v>
                </c:pt>
                <c:pt idx="7">
                  <c:v>144.56</c:v>
                </c:pt>
                <c:pt idx="8">
                  <c:v>141.71</c:v>
                </c:pt>
                <c:pt idx="9">
                  <c:v>136.97999999999999</c:v>
                </c:pt>
                <c:pt idx="10">
                  <c:v>133.77000000000001</c:v>
                </c:pt>
                <c:pt idx="11">
                  <c:v>129.46</c:v>
                </c:pt>
                <c:pt idx="12">
                  <c:v>126.61</c:v>
                </c:pt>
                <c:pt idx="13">
                  <c:v>126.95</c:v>
                </c:pt>
                <c:pt idx="14">
                  <c:v>125.08</c:v>
                </c:pt>
                <c:pt idx="15">
                  <c:v>127.66</c:v>
                </c:pt>
                <c:pt idx="16">
                  <c:v>125.69</c:v>
                </c:pt>
                <c:pt idx="17">
                  <c:v>124.82</c:v>
                </c:pt>
                <c:pt idx="18">
                  <c:v>125.19</c:v>
                </c:pt>
                <c:pt idx="19">
                  <c:v>124.3</c:v>
                </c:pt>
                <c:pt idx="20">
                  <c:v>124.39</c:v>
                </c:pt>
                <c:pt idx="21">
                  <c:v>108.83</c:v>
                </c:pt>
                <c:pt idx="22">
                  <c:v>76.69</c:v>
                </c:pt>
                <c:pt idx="23">
                  <c:v>43.68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C6-4EB7-A6F0-4D8406B888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0624648"/>
        <c:axId val="590624320"/>
      </c:scatterChart>
      <c:valAx>
        <c:axId val="590624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0624320"/>
        <c:crosses val="autoZero"/>
        <c:crossBetween val="midCat"/>
      </c:valAx>
      <c:valAx>
        <c:axId val="59062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0624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Sheet10!$F$1</c:f>
              <c:strCache>
                <c:ptCount val="1"/>
                <c:pt idx="0">
                  <c:v>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Sheet10!$B$2:$B$1149</c:f>
              <c:numCache>
                <c:formatCode>General</c:formatCode>
                <c:ptCount val="1148"/>
                <c:pt idx="0">
                  <c:v>4.76</c:v>
                </c:pt>
                <c:pt idx="1">
                  <c:v>5.46</c:v>
                </c:pt>
                <c:pt idx="2">
                  <c:v>6.08</c:v>
                </c:pt>
                <c:pt idx="3">
                  <c:v>7.05</c:v>
                </c:pt>
                <c:pt idx="4">
                  <c:v>8.02</c:v>
                </c:pt>
                <c:pt idx="5">
                  <c:v>9.07</c:v>
                </c:pt>
                <c:pt idx="6">
                  <c:v>10.06</c:v>
                </c:pt>
                <c:pt idx="7">
                  <c:v>12.07</c:v>
                </c:pt>
                <c:pt idx="8">
                  <c:v>14.09</c:v>
                </c:pt>
                <c:pt idx="9">
                  <c:v>16.03</c:v>
                </c:pt>
                <c:pt idx="10">
                  <c:v>18.059999999999999</c:v>
                </c:pt>
                <c:pt idx="11">
                  <c:v>20.079999999999998</c:v>
                </c:pt>
                <c:pt idx="12">
                  <c:v>22.02</c:v>
                </c:pt>
                <c:pt idx="13">
                  <c:v>24.05</c:v>
                </c:pt>
                <c:pt idx="14">
                  <c:v>26.07</c:v>
                </c:pt>
                <c:pt idx="15">
                  <c:v>28.01</c:v>
                </c:pt>
                <c:pt idx="16">
                  <c:v>29.07</c:v>
                </c:pt>
                <c:pt idx="17">
                  <c:v>30.04</c:v>
                </c:pt>
                <c:pt idx="18">
                  <c:v>31.09</c:v>
                </c:pt>
                <c:pt idx="19">
                  <c:v>32.06</c:v>
                </c:pt>
                <c:pt idx="20">
                  <c:v>33.03</c:v>
                </c:pt>
                <c:pt idx="21">
                  <c:v>34.090000000000003</c:v>
                </c:pt>
                <c:pt idx="22">
                  <c:v>35.01</c:v>
                </c:pt>
              </c:numCache>
            </c:numRef>
          </c:xVal>
          <c:yVal>
            <c:numRef>
              <c:f>Sheet10!$F$2:$F$1149</c:f>
              <c:numCache>
                <c:formatCode>General</c:formatCode>
                <c:ptCount val="1148"/>
                <c:pt idx="0">
                  <c:v>0.56999999999999995</c:v>
                </c:pt>
                <c:pt idx="1">
                  <c:v>0.56999999999999995</c:v>
                </c:pt>
                <c:pt idx="2">
                  <c:v>0.56999999999999995</c:v>
                </c:pt>
                <c:pt idx="3">
                  <c:v>0.56699999999999995</c:v>
                </c:pt>
                <c:pt idx="4">
                  <c:v>0.56999999999999995</c:v>
                </c:pt>
                <c:pt idx="5">
                  <c:v>0.56699999999999995</c:v>
                </c:pt>
                <c:pt idx="6">
                  <c:v>0.56999999999999995</c:v>
                </c:pt>
                <c:pt idx="7">
                  <c:v>0.56999999999999995</c:v>
                </c:pt>
                <c:pt idx="8">
                  <c:v>0.57299999999999995</c:v>
                </c:pt>
                <c:pt idx="9">
                  <c:v>0.56999999999999995</c:v>
                </c:pt>
                <c:pt idx="10">
                  <c:v>0.56999999999999995</c:v>
                </c:pt>
                <c:pt idx="11">
                  <c:v>0.56999999999999995</c:v>
                </c:pt>
                <c:pt idx="12">
                  <c:v>0.55199999999999994</c:v>
                </c:pt>
                <c:pt idx="13">
                  <c:v>0.501</c:v>
                </c:pt>
                <c:pt idx="14">
                  <c:v>0.435</c:v>
                </c:pt>
                <c:pt idx="15">
                  <c:v>0.37799999999999995</c:v>
                </c:pt>
                <c:pt idx="16">
                  <c:v>0.33300000000000002</c:v>
                </c:pt>
                <c:pt idx="17">
                  <c:v>0.32400000000000001</c:v>
                </c:pt>
                <c:pt idx="18">
                  <c:v>0.29699999999999999</c:v>
                </c:pt>
                <c:pt idx="19">
                  <c:v>0.255</c:v>
                </c:pt>
                <c:pt idx="20">
                  <c:v>0.23699999999999999</c:v>
                </c:pt>
                <c:pt idx="21">
                  <c:v>0.14400000000000002</c:v>
                </c:pt>
                <c:pt idx="22">
                  <c:v>9.8999999999999991E-2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7B-4348-BAA0-817D58D00C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698064"/>
        <c:axId val="546698720"/>
      </c:scatterChart>
      <c:valAx>
        <c:axId val="546698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6698720"/>
        <c:crosses val="autoZero"/>
        <c:crossBetween val="midCat"/>
      </c:valAx>
      <c:valAx>
        <c:axId val="54669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6698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Sheet10!$K$1</c:f>
              <c:strCache>
                <c:ptCount val="1"/>
                <c:pt idx="0">
                  <c:v>ca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Sheet10!$B$2:$B$1149</c:f>
              <c:numCache>
                <c:formatCode>General</c:formatCode>
                <c:ptCount val="1148"/>
                <c:pt idx="0">
                  <c:v>4.76</c:v>
                </c:pt>
                <c:pt idx="1">
                  <c:v>5.46</c:v>
                </c:pt>
                <c:pt idx="2">
                  <c:v>6.08</c:v>
                </c:pt>
                <c:pt idx="3">
                  <c:v>7.05</c:v>
                </c:pt>
                <c:pt idx="4">
                  <c:v>8.02</c:v>
                </c:pt>
                <c:pt idx="5">
                  <c:v>9.07</c:v>
                </c:pt>
                <c:pt idx="6">
                  <c:v>10.06</c:v>
                </c:pt>
                <c:pt idx="7">
                  <c:v>12.07</c:v>
                </c:pt>
                <c:pt idx="8">
                  <c:v>14.09</c:v>
                </c:pt>
                <c:pt idx="9">
                  <c:v>16.03</c:v>
                </c:pt>
                <c:pt idx="10">
                  <c:v>18.059999999999999</c:v>
                </c:pt>
                <c:pt idx="11">
                  <c:v>20.079999999999998</c:v>
                </c:pt>
                <c:pt idx="12">
                  <c:v>22.02</c:v>
                </c:pt>
                <c:pt idx="13">
                  <c:v>24.05</c:v>
                </c:pt>
                <c:pt idx="14">
                  <c:v>26.07</c:v>
                </c:pt>
                <c:pt idx="15">
                  <c:v>28.01</c:v>
                </c:pt>
                <c:pt idx="16">
                  <c:v>29.07</c:v>
                </c:pt>
                <c:pt idx="17">
                  <c:v>30.04</c:v>
                </c:pt>
                <c:pt idx="18">
                  <c:v>31.09</c:v>
                </c:pt>
                <c:pt idx="19">
                  <c:v>32.06</c:v>
                </c:pt>
                <c:pt idx="20">
                  <c:v>33.03</c:v>
                </c:pt>
                <c:pt idx="21">
                  <c:v>34.090000000000003</c:v>
                </c:pt>
                <c:pt idx="22">
                  <c:v>35.01</c:v>
                </c:pt>
              </c:numCache>
            </c:numRef>
          </c:xVal>
          <c:yVal>
            <c:numRef>
              <c:f>Sheet10!$K$2:$K$1149</c:f>
              <c:numCache>
                <c:formatCode>General</c:formatCode>
                <c:ptCount val="1148"/>
                <c:pt idx="0">
                  <c:v>156.68</c:v>
                </c:pt>
                <c:pt idx="1">
                  <c:v>155.1</c:v>
                </c:pt>
                <c:pt idx="2">
                  <c:v>153.62</c:v>
                </c:pt>
                <c:pt idx="3">
                  <c:v>152.24</c:v>
                </c:pt>
                <c:pt idx="4">
                  <c:v>151.49</c:v>
                </c:pt>
                <c:pt idx="5">
                  <c:v>150.97999999999999</c:v>
                </c:pt>
                <c:pt idx="6">
                  <c:v>149.76</c:v>
                </c:pt>
                <c:pt idx="7">
                  <c:v>147.88</c:v>
                </c:pt>
                <c:pt idx="8">
                  <c:v>144.32</c:v>
                </c:pt>
                <c:pt idx="9">
                  <c:v>142.83000000000001</c:v>
                </c:pt>
                <c:pt idx="10">
                  <c:v>140.38999999999999</c:v>
                </c:pt>
                <c:pt idx="11">
                  <c:v>133.5</c:v>
                </c:pt>
                <c:pt idx="12">
                  <c:v>127.21</c:v>
                </c:pt>
                <c:pt idx="13">
                  <c:v>126.07</c:v>
                </c:pt>
                <c:pt idx="14">
                  <c:v>128.27000000000001</c:v>
                </c:pt>
                <c:pt idx="15">
                  <c:v>125.38</c:v>
                </c:pt>
                <c:pt idx="16">
                  <c:v>128.72999999999999</c:v>
                </c:pt>
                <c:pt idx="17">
                  <c:v>125.28</c:v>
                </c:pt>
                <c:pt idx="18">
                  <c:v>124.97</c:v>
                </c:pt>
                <c:pt idx="19">
                  <c:v>122.24</c:v>
                </c:pt>
                <c:pt idx="20">
                  <c:v>109.02</c:v>
                </c:pt>
                <c:pt idx="21">
                  <c:v>94.16</c:v>
                </c:pt>
                <c:pt idx="22">
                  <c:v>78.59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E0-49A5-825A-36A37D00C2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1215696"/>
        <c:axId val="601206840"/>
      </c:scatterChart>
      <c:valAx>
        <c:axId val="601215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1206840"/>
        <c:crosses val="autoZero"/>
        <c:crossBetween val="midCat"/>
      </c:valAx>
      <c:valAx>
        <c:axId val="601206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1215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Sheet1!$N$1:$N$65</c:f>
              <c:numCache>
                <c:formatCode>General</c:formatCode>
                <c:ptCount val="65"/>
                <c:pt idx="1">
                  <c:v>1.5625E-2</c:v>
                </c:pt>
                <c:pt idx="2">
                  <c:v>3.125E-2</c:v>
                </c:pt>
                <c:pt idx="3">
                  <c:v>4.6875E-2</c:v>
                </c:pt>
                <c:pt idx="4">
                  <c:v>6.25E-2</c:v>
                </c:pt>
                <c:pt idx="5">
                  <c:v>7.8125E-2</c:v>
                </c:pt>
                <c:pt idx="6">
                  <c:v>9.375E-2</c:v>
                </c:pt>
                <c:pt idx="7">
                  <c:v>0.109375</c:v>
                </c:pt>
                <c:pt idx="8">
                  <c:v>0.125</c:v>
                </c:pt>
                <c:pt idx="9">
                  <c:v>0.140625</c:v>
                </c:pt>
                <c:pt idx="10">
                  <c:v>0.15625</c:v>
                </c:pt>
                <c:pt idx="11">
                  <c:v>0.171875</c:v>
                </c:pt>
                <c:pt idx="12">
                  <c:v>0.1875</c:v>
                </c:pt>
                <c:pt idx="13">
                  <c:v>0.203125</c:v>
                </c:pt>
                <c:pt idx="14">
                  <c:v>0.21875</c:v>
                </c:pt>
                <c:pt idx="15">
                  <c:v>0.234375</c:v>
                </c:pt>
                <c:pt idx="16">
                  <c:v>0.25</c:v>
                </c:pt>
                <c:pt idx="17">
                  <c:v>0.265625</c:v>
                </c:pt>
                <c:pt idx="18">
                  <c:v>0.28125</c:v>
                </c:pt>
                <c:pt idx="19">
                  <c:v>0.296875</c:v>
                </c:pt>
                <c:pt idx="20">
                  <c:v>0.3125</c:v>
                </c:pt>
                <c:pt idx="21">
                  <c:v>0.328125</c:v>
                </c:pt>
                <c:pt idx="22">
                  <c:v>0.34375</c:v>
                </c:pt>
                <c:pt idx="23">
                  <c:v>0.359375</c:v>
                </c:pt>
                <c:pt idx="24">
                  <c:v>0.375</c:v>
                </c:pt>
                <c:pt idx="25">
                  <c:v>0.390625</c:v>
                </c:pt>
                <c:pt idx="26">
                  <c:v>0.40625</c:v>
                </c:pt>
                <c:pt idx="27">
                  <c:v>0.421875</c:v>
                </c:pt>
                <c:pt idx="28">
                  <c:v>0.4375</c:v>
                </c:pt>
                <c:pt idx="29">
                  <c:v>0.453125</c:v>
                </c:pt>
                <c:pt idx="30">
                  <c:v>0.46875</c:v>
                </c:pt>
                <c:pt idx="31">
                  <c:v>0.484375</c:v>
                </c:pt>
                <c:pt idx="32">
                  <c:v>0.5</c:v>
                </c:pt>
                <c:pt idx="33">
                  <c:v>0.515625</c:v>
                </c:pt>
                <c:pt idx="34">
                  <c:v>0.53125</c:v>
                </c:pt>
                <c:pt idx="35">
                  <c:v>0.546875</c:v>
                </c:pt>
                <c:pt idx="36">
                  <c:v>0.5625</c:v>
                </c:pt>
                <c:pt idx="37">
                  <c:v>0.578125</c:v>
                </c:pt>
                <c:pt idx="38">
                  <c:v>0.59375</c:v>
                </c:pt>
                <c:pt idx="39">
                  <c:v>0.609375</c:v>
                </c:pt>
                <c:pt idx="40">
                  <c:v>0.625</c:v>
                </c:pt>
                <c:pt idx="41">
                  <c:v>0.640625</c:v>
                </c:pt>
                <c:pt idx="42">
                  <c:v>0.65625</c:v>
                </c:pt>
                <c:pt idx="43">
                  <c:v>0.671875</c:v>
                </c:pt>
                <c:pt idx="44">
                  <c:v>0.6875</c:v>
                </c:pt>
                <c:pt idx="45">
                  <c:v>0.703125</c:v>
                </c:pt>
                <c:pt idx="46">
                  <c:v>0.71875</c:v>
                </c:pt>
                <c:pt idx="47">
                  <c:v>0.734375</c:v>
                </c:pt>
                <c:pt idx="48">
                  <c:v>0.75</c:v>
                </c:pt>
                <c:pt idx="49">
                  <c:v>0.765625</c:v>
                </c:pt>
                <c:pt idx="50">
                  <c:v>0.78125</c:v>
                </c:pt>
                <c:pt idx="51">
                  <c:v>0.796875</c:v>
                </c:pt>
                <c:pt idx="52">
                  <c:v>0.8125</c:v>
                </c:pt>
                <c:pt idx="53">
                  <c:v>0.828125</c:v>
                </c:pt>
                <c:pt idx="54">
                  <c:v>0.84375</c:v>
                </c:pt>
                <c:pt idx="55">
                  <c:v>0.859375</c:v>
                </c:pt>
                <c:pt idx="56">
                  <c:v>0.875</c:v>
                </c:pt>
                <c:pt idx="57">
                  <c:v>0.890625</c:v>
                </c:pt>
                <c:pt idx="58">
                  <c:v>0.90625</c:v>
                </c:pt>
                <c:pt idx="59">
                  <c:v>0.921875</c:v>
                </c:pt>
                <c:pt idx="60">
                  <c:v>0.9375</c:v>
                </c:pt>
                <c:pt idx="61">
                  <c:v>0.953125</c:v>
                </c:pt>
                <c:pt idx="62">
                  <c:v>0.96875</c:v>
                </c:pt>
                <c:pt idx="63">
                  <c:v>0.984375</c:v>
                </c:pt>
                <c:pt idx="64">
                  <c:v>1</c:v>
                </c:pt>
              </c:numCache>
            </c:numRef>
          </c:xVal>
          <c:yVal>
            <c:numRef>
              <c:f>Sheet1!$O$1:$O$65</c:f>
              <c:numCache>
                <c:formatCode>General</c:formatCode>
                <c:ptCount val="65"/>
                <c:pt idx="1">
                  <c:v>31.777035099999999</c:v>
                </c:pt>
                <c:pt idx="2">
                  <c:v>31.7410043</c:v>
                </c:pt>
                <c:pt idx="3">
                  <c:v>31.326650100000002</c:v>
                </c:pt>
                <c:pt idx="4">
                  <c:v>31.245580799999999</c:v>
                </c:pt>
                <c:pt idx="5">
                  <c:v>31.353673199999996</c:v>
                </c:pt>
                <c:pt idx="6">
                  <c:v>32.011235299999996</c:v>
                </c:pt>
                <c:pt idx="7">
                  <c:v>32.551697300000001</c:v>
                </c:pt>
                <c:pt idx="8">
                  <c:v>32.632766599999997</c:v>
                </c:pt>
                <c:pt idx="9">
                  <c:v>32.659789699999997</c:v>
                </c:pt>
                <c:pt idx="10">
                  <c:v>32.875974499999998</c:v>
                </c:pt>
                <c:pt idx="11">
                  <c:v>32.6778051</c:v>
                </c:pt>
                <c:pt idx="12">
                  <c:v>32.605743499999996</c:v>
                </c:pt>
                <c:pt idx="13">
                  <c:v>32.6778051</c:v>
                </c:pt>
                <c:pt idx="14">
                  <c:v>32.749866699999998</c:v>
                </c:pt>
                <c:pt idx="15">
                  <c:v>32.722843599999997</c:v>
                </c:pt>
                <c:pt idx="16">
                  <c:v>32.758874399999996</c:v>
                </c:pt>
                <c:pt idx="17">
                  <c:v>32.659789699999997</c:v>
                </c:pt>
                <c:pt idx="18">
                  <c:v>32.857959099999995</c:v>
                </c:pt>
                <c:pt idx="19">
                  <c:v>32.6778051</c:v>
                </c:pt>
                <c:pt idx="20">
                  <c:v>32.4616203</c:v>
                </c:pt>
                <c:pt idx="21">
                  <c:v>32.902997599999999</c:v>
                </c:pt>
                <c:pt idx="22">
                  <c:v>32.749866699999998</c:v>
                </c:pt>
                <c:pt idx="23">
                  <c:v>32.912005299999997</c:v>
                </c:pt>
                <c:pt idx="24">
                  <c:v>32.731851299999995</c:v>
                </c:pt>
                <c:pt idx="25">
                  <c:v>32.785897499999997</c:v>
                </c:pt>
                <c:pt idx="26">
                  <c:v>32.902997599999999</c:v>
                </c:pt>
                <c:pt idx="27">
                  <c:v>32.948036099999996</c:v>
                </c:pt>
                <c:pt idx="28">
                  <c:v>33.002082299999998</c:v>
                </c:pt>
                <c:pt idx="29">
                  <c:v>33.011089999999996</c:v>
                </c:pt>
                <c:pt idx="30">
                  <c:v>33.209259399999993</c:v>
                </c:pt>
                <c:pt idx="31">
                  <c:v>32.479635699999996</c:v>
                </c:pt>
                <c:pt idx="32">
                  <c:v>32.605743499999996</c:v>
                </c:pt>
                <c:pt idx="33">
                  <c:v>32.758874399999996</c:v>
                </c:pt>
                <c:pt idx="34">
                  <c:v>32.569712699999997</c:v>
                </c:pt>
                <c:pt idx="35">
                  <c:v>32.731851299999995</c:v>
                </c:pt>
                <c:pt idx="36">
                  <c:v>32.704828199999994</c:v>
                </c:pt>
                <c:pt idx="37">
                  <c:v>32.948036099999996</c:v>
                </c:pt>
                <c:pt idx="38">
                  <c:v>32.8039129</c:v>
                </c:pt>
                <c:pt idx="39">
                  <c:v>32.821928299999996</c:v>
                </c:pt>
                <c:pt idx="40">
                  <c:v>33.047120799999995</c:v>
                </c:pt>
                <c:pt idx="41">
                  <c:v>32.993074599999993</c:v>
                </c:pt>
                <c:pt idx="42">
                  <c:v>32.875974499999998</c:v>
                </c:pt>
                <c:pt idx="43">
                  <c:v>33.2723133</c:v>
                </c:pt>
                <c:pt idx="44">
                  <c:v>33.326359500000002</c:v>
                </c:pt>
                <c:pt idx="45">
                  <c:v>33.353382600000003</c:v>
                </c:pt>
                <c:pt idx="46">
                  <c:v>33.110174699999995</c:v>
                </c:pt>
                <c:pt idx="47">
                  <c:v>33.254297899999997</c:v>
                </c:pt>
                <c:pt idx="48">
                  <c:v>33.119182399999993</c:v>
                </c:pt>
                <c:pt idx="49">
                  <c:v>33.3353672</c:v>
                </c:pt>
                <c:pt idx="50">
                  <c:v>33.5875828</c:v>
                </c:pt>
                <c:pt idx="51">
                  <c:v>33.362390300000001</c:v>
                </c:pt>
                <c:pt idx="52">
                  <c:v>33.407428799999998</c:v>
                </c:pt>
                <c:pt idx="53">
                  <c:v>33.326359500000002</c:v>
                </c:pt>
                <c:pt idx="54">
                  <c:v>33.506513499999997</c:v>
                </c:pt>
                <c:pt idx="55">
                  <c:v>32.975059199999997</c:v>
                </c:pt>
                <c:pt idx="56">
                  <c:v>33.128190099999998</c:v>
                </c:pt>
                <c:pt idx="57">
                  <c:v>33.137197799999996</c:v>
                </c:pt>
                <c:pt idx="58">
                  <c:v>33.227274799999996</c:v>
                </c:pt>
                <c:pt idx="59">
                  <c:v>33.182236299999992</c:v>
                </c:pt>
                <c:pt idx="60">
                  <c:v>33.173228599999995</c:v>
                </c:pt>
                <c:pt idx="61">
                  <c:v>33.110174699999995</c:v>
                </c:pt>
                <c:pt idx="62">
                  <c:v>33.164220899999997</c:v>
                </c:pt>
                <c:pt idx="63">
                  <c:v>33.065136199999998</c:v>
                </c:pt>
                <c:pt idx="64">
                  <c:v>33.5875828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FC-4B2C-B814-D265A1999B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2852328"/>
        <c:axId val="662848392"/>
      </c:scatterChart>
      <c:valAx>
        <c:axId val="662852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2848392"/>
        <c:crosses val="autoZero"/>
        <c:crossBetween val="midCat"/>
      </c:valAx>
      <c:valAx>
        <c:axId val="662848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2852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Sheet2!$B$1:$B$43</c:f>
              <c:numCache>
                <c:formatCode>General</c:formatCode>
                <c:ptCount val="43"/>
                <c:pt idx="1">
                  <c:v>8.81</c:v>
                </c:pt>
                <c:pt idx="2">
                  <c:v>14.97</c:v>
                </c:pt>
                <c:pt idx="3">
                  <c:v>20.260000000000002</c:v>
                </c:pt>
                <c:pt idx="4">
                  <c:v>30.83</c:v>
                </c:pt>
                <c:pt idx="5">
                  <c:v>40.520000000000003</c:v>
                </c:pt>
                <c:pt idx="6">
                  <c:v>50.21</c:v>
                </c:pt>
                <c:pt idx="7">
                  <c:v>60.78</c:v>
                </c:pt>
                <c:pt idx="8">
                  <c:v>70.47</c:v>
                </c:pt>
                <c:pt idx="9">
                  <c:v>80.150000000000006</c:v>
                </c:pt>
                <c:pt idx="10">
                  <c:v>90.72</c:v>
                </c:pt>
                <c:pt idx="11">
                  <c:v>100.41</c:v>
                </c:pt>
                <c:pt idx="12">
                  <c:v>110.98</c:v>
                </c:pt>
                <c:pt idx="13">
                  <c:v>120.68</c:v>
                </c:pt>
                <c:pt idx="14">
                  <c:v>130.36000000000001</c:v>
                </c:pt>
                <c:pt idx="15">
                  <c:v>140.05000000000001</c:v>
                </c:pt>
                <c:pt idx="16">
                  <c:v>150.62</c:v>
                </c:pt>
                <c:pt idx="17">
                  <c:v>160.31</c:v>
                </c:pt>
                <c:pt idx="18">
                  <c:v>170.88</c:v>
                </c:pt>
                <c:pt idx="19">
                  <c:v>180.57</c:v>
                </c:pt>
                <c:pt idx="20">
                  <c:v>190.26</c:v>
                </c:pt>
                <c:pt idx="21">
                  <c:v>200.83</c:v>
                </c:pt>
                <c:pt idx="22">
                  <c:v>210.51</c:v>
                </c:pt>
                <c:pt idx="23">
                  <c:v>221.08</c:v>
                </c:pt>
                <c:pt idx="24">
                  <c:v>230.77</c:v>
                </c:pt>
                <c:pt idx="25">
                  <c:v>240.46</c:v>
                </c:pt>
                <c:pt idx="26">
                  <c:v>250.15</c:v>
                </c:pt>
                <c:pt idx="27">
                  <c:v>260.72000000000003</c:v>
                </c:pt>
                <c:pt idx="28">
                  <c:v>270.41000000000003</c:v>
                </c:pt>
                <c:pt idx="29">
                  <c:v>280.98</c:v>
                </c:pt>
                <c:pt idx="30">
                  <c:v>290.67</c:v>
                </c:pt>
                <c:pt idx="31">
                  <c:v>300.36</c:v>
                </c:pt>
                <c:pt idx="32">
                  <c:v>310.05</c:v>
                </c:pt>
                <c:pt idx="33">
                  <c:v>320.62</c:v>
                </c:pt>
                <c:pt idx="34">
                  <c:v>330.31</c:v>
                </c:pt>
                <c:pt idx="35">
                  <c:v>340.88</c:v>
                </c:pt>
                <c:pt idx="36">
                  <c:v>350.56</c:v>
                </c:pt>
                <c:pt idx="37">
                  <c:v>360.25</c:v>
                </c:pt>
                <c:pt idx="38">
                  <c:v>370.82</c:v>
                </c:pt>
                <c:pt idx="39">
                  <c:v>380.51</c:v>
                </c:pt>
                <c:pt idx="40">
                  <c:v>391.08</c:v>
                </c:pt>
                <c:pt idx="41">
                  <c:v>400.77</c:v>
                </c:pt>
                <c:pt idx="42">
                  <c:v>410.46</c:v>
                </c:pt>
              </c:numCache>
            </c:numRef>
          </c:xVal>
          <c:yVal>
            <c:numRef>
              <c:f>Sheet2!$F$1:$F$43</c:f>
              <c:numCache>
                <c:formatCode>General</c:formatCode>
                <c:ptCount val="43"/>
                <c:pt idx="1">
                  <c:v>0.56999999999999995</c:v>
                </c:pt>
                <c:pt idx="2">
                  <c:v>0.57299999999999995</c:v>
                </c:pt>
                <c:pt idx="3">
                  <c:v>0.56999999999999995</c:v>
                </c:pt>
                <c:pt idx="4">
                  <c:v>0.56999999999999995</c:v>
                </c:pt>
                <c:pt idx="5">
                  <c:v>0.56999999999999995</c:v>
                </c:pt>
                <c:pt idx="6">
                  <c:v>0.56999999999999995</c:v>
                </c:pt>
                <c:pt idx="7">
                  <c:v>0.56999999999999995</c:v>
                </c:pt>
                <c:pt idx="8">
                  <c:v>0.56999999999999995</c:v>
                </c:pt>
                <c:pt idx="9">
                  <c:v>0.56699999999999995</c:v>
                </c:pt>
                <c:pt idx="10">
                  <c:v>0.56999999999999995</c:v>
                </c:pt>
                <c:pt idx="11">
                  <c:v>0.56999999999999995</c:v>
                </c:pt>
                <c:pt idx="12">
                  <c:v>0.56999999999999995</c:v>
                </c:pt>
                <c:pt idx="13">
                  <c:v>0.56699999999999995</c:v>
                </c:pt>
                <c:pt idx="14">
                  <c:v>0.57299999999999995</c:v>
                </c:pt>
                <c:pt idx="15">
                  <c:v>0.56999999999999995</c:v>
                </c:pt>
                <c:pt idx="16">
                  <c:v>0.56999999999999995</c:v>
                </c:pt>
                <c:pt idx="17">
                  <c:v>0.56699999999999995</c:v>
                </c:pt>
                <c:pt idx="18">
                  <c:v>0.57299999999999995</c:v>
                </c:pt>
                <c:pt idx="19">
                  <c:v>0.56699999999999995</c:v>
                </c:pt>
                <c:pt idx="20">
                  <c:v>0.56999999999999995</c:v>
                </c:pt>
                <c:pt idx="21">
                  <c:v>0.56699999999999995</c:v>
                </c:pt>
                <c:pt idx="22">
                  <c:v>0.56999999999999995</c:v>
                </c:pt>
                <c:pt idx="23">
                  <c:v>0.56699999999999995</c:v>
                </c:pt>
                <c:pt idx="24">
                  <c:v>0.56400000000000006</c:v>
                </c:pt>
                <c:pt idx="25">
                  <c:v>0.56100000000000005</c:v>
                </c:pt>
                <c:pt idx="26">
                  <c:v>0.54</c:v>
                </c:pt>
                <c:pt idx="27">
                  <c:v>0.53100000000000003</c:v>
                </c:pt>
                <c:pt idx="28">
                  <c:v>0.52200000000000002</c:v>
                </c:pt>
                <c:pt idx="29">
                  <c:v>0.504</c:v>
                </c:pt>
                <c:pt idx="30">
                  <c:v>0.47699999999999998</c:v>
                </c:pt>
                <c:pt idx="31">
                  <c:v>0.47699999999999998</c:v>
                </c:pt>
                <c:pt idx="32">
                  <c:v>0.45900000000000002</c:v>
                </c:pt>
                <c:pt idx="33">
                  <c:v>0.42000000000000004</c:v>
                </c:pt>
                <c:pt idx="34">
                  <c:v>0.41399999999999998</c:v>
                </c:pt>
                <c:pt idx="35">
                  <c:v>0.38700000000000001</c:v>
                </c:pt>
                <c:pt idx="36">
                  <c:v>0.36</c:v>
                </c:pt>
                <c:pt idx="37">
                  <c:v>0.33</c:v>
                </c:pt>
                <c:pt idx="38">
                  <c:v>0.30299999999999999</c:v>
                </c:pt>
                <c:pt idx="39">
                  <c:v>0.27300000000000002</c:v>
                </c:pt>
                <c:pt idx="40">
                  <c:v>0.22799999999999998</c:v>
                </c:pt>
                <c:pt idx="41">
                  <c:v>0.183</c:v>
                </c:pt>
                <c:pt idx="42">
                  <c:v>9.2999999999999999E-2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89-4383-98B4-6E5D1D9714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0159520"/>
        <c:axId val="440163128"/>
      </c:scatterChart>
      <c:valAx>
        <c:axId val="440159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0163128"/>
        <c:crosses val="autoZero"/>
        <c:crossBetween val="midCat"/>
      </c:valAx>
      <c:valAx>
        <c:axId val="440163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0159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Sheet2!$B$1:$B$475</c:f>
              <c:numCache>
                <c:formatCode>General</c:formatCode>
                <c:ptCount val="475"/>
                <c:pt idx="1">
                  <c:v>8.81</c:v>
                </c:pt>
                <c:pt idx="2">
                  <c:v>14.97</c:v>
                </c:pt>
                <c:pt idx="3">
                  <c:v>20.260000000000002</c:v>
                </c:pt>
                <c:pt idx="4">
                  <c:v>30.83</c:v>
                </c:pt>
                <c:pt idx="5">
                  <c:v>40.520000000000003</c:v>
                </c:pt>
                <c:pt idx="6">
                  <c:v>50.21</c:v>
                </c:pt>
                <c:pt idx="7">
                  <c:v>60.78</c:v>
                </c:pt>
                <c:pt idx="8">
                  <c:v>70.47</c:v>
                </c:pt>
                <c:pt idx="9">
                  <c:v>80.150000000000006</c:v>
                </c:pt>
                <c:pt idx="10">
                  <c:v>90.72</c:v>
                </c:pt>
                <c:pt idx="11">
                  <c:v>100.41</c:v>
                </c:pt>
                <c:pt idx="12">
                  <c:v>110.98</c:v>
                </c:pt>
                <c:pt idx="13">
                  <c:v>120.68</c:v>
                </c:pt>
                <c:pt idx="14">
                  <c:v>130.36000000000001</c:v>
                </c:pt>
                <c:pt idx="15">
                  <c:v>140.05000000000001</c:v>
                </c:pt>
                <c:pt idx="16">
                  <c:v>150.62</c:v>
                </c:pt>
                <c:pt idx="17">
                  <c:v>160.31</c:v>
                </c:pt>
                <c:pt idx="18">
                  <c:v>170.88</c:v>
                </c:pt>
                <c:pt idx="19">
                  <c:v>180.57</c:v>
                </c:pt>
                <c:pt idx="20">
                  <c:v>190.26</c:v>
                </c:pt>
                <c:pt idx="21">
                  <c:v>200.83</c:v>
                </c:pt>
                <c:pt idx="22">
                  <c:v>210.51</c:v>
                </c:pt>
                <c:pt idx="23">
                  <c:v>221.08</c:v>
                </c:pt>
                <c:pt idx="24">
                  <c:v>230.77</c:v>
                </c:pt>
                <c:pt idx="25">
                  <c:v>240.46</c:v>
                </c:pt>
                <c:pt idx="26">
                  <c:v>250.15</c:v>
                </c:pt>
                <c:pt idx="27">
                  <c:v>260.72000000000003</c:v>
                </c:pt>
                <c:pt idx="28">
                  <c:v>270.41000000000003</c:v>
                </c:pt>
                <c:pt idx="29">
                  <c:v>280.98</c:v>
                </c:pt>
                <c:pt idx="30">
                  <c:v>290.67</c:v>
                </c:pt>
                <c:pt idx="31">
                  <c:v>300.36</c:v>
                </c:pt>
                <c:pt idx="32">
                  <c:v>310.05</c:v>
                </c:pt>
                <c:pt idx="33">
                  <c:v>320.62</c:v>
                </c:pt>
                <c:pt idx="34">
                  <c:v>330.31</c:v>
                </c:pt>
                <c:pt idx="35">
                  <c:v>340.88</c:v>
                </c:pt>
                <c:pt idx="36">
                  <c:v>350.56</c:v>
                </c:pt>
                <c:pt idx="37">
                  <c:v>360.25</c:v>
                </c:pt>
                <c:pt idx="38">
                  <c:v>370.82</c:v>
                </c:pt>
                <c:pt idx="39">
                  <c:v>380.51</c:v>
                </c:pt>
                <c:pt idx="40">
                  <c:v>391.08</c:v>
                </c:pt>
                <c:pt idx="41">
                  <c:v>400.77</c:v>
                </c:pt>
                <c:pt idx="42">
                  <c:v>410.46</c:v>
                </c:pt>
              </c:numCache>
            </c:numRef>
          </c:xVal>
          <c:yVal>
            <c:numRef>
              <c:f>Sheet2!$N$1:$N$475</c:f>
              <c:numCache>
                <c:formatCode>General</c:formatCode>
                <c:ptCount val="475"/>
                <c:pt idx="1">
                  <c:v>0.57387156983065901</c:v>
                </c:pt>
                <c:pt idx="2">
                  <c:v>0.568259587869549</c:v>
                </c:pt>
                <c:pt idx="3">
                  <c:v>0.56348093724248305</c:v>
                </c:pt>
                <c:pt idx="4">
                  <c:v>0.55299003494740395</c:v>
                </c:pt>
                <c:pt idx="5">
                  <c:v>0.54378096294441902</c:v>
                </c:pt>
                <c:pt idx="6">
                  <c:v>0.53433691965042895</c:v>
                </c:pt>
                <c:pt idx="7">
                  <c:v>0.52439624621252401</c:v>
                </c:pt>
                <c:pt idx="8">
                  <c:v>0.51787006494894605</c:v>
                </c:pt>
                <c:pt idx="9">
                  <c:v>0.50874342847125797</c:v>
                </c:pt>
                <c:pt idx="10">
                  <c:v>0.49779468499273</c:v>
                </c:pt>
                <c:pt idx="11">
                  <c:v>0.48788496506521101</c:v>
                </c:pt>
                <c:pt idx="12">
                  <c:v>0.47370747641646899</c:v>
                </c:pt>
                <c:pt idx="13">
                  <c:v>0.46423512686371798</c:v>
                </c:pt>
                <c:pt idx="14">
                  <c:v>0.45298950284547201</c:v>
                </c:pt>
                <c:pt idx="15">
                  <c:v>0.44096728489609099</c:v>
                </c:pt>
                <c:pt idx="16">
                  <c:v>0.42895081643111499</c:v>
                </c:pt>
                <c:pt idx="17">
                  <c:v>0.41399752429824499</c:v>
                </c:pt>
                <c:pt idx="18">
                  <c:v>0.39838651907079298</c:v>
                </c:pt>
                <c:pt idx="19">
                  <c:v>0.383526153062068</c:v>
                </c:pt>
                <c:pt idx="20">
                  <c:v>0.36936703398320397</c:v>
                </c:pt>
                <c:pt idx="21">
                  <c:v>0.35133133910755598</c:v>
                </c:pt>
                <c:pt idx="22">
                  <c:v>0.332337588104473</c:v>
                </c:pt>
                <c:pt idx="23">
                  <c:v>0.31244364143882197</c:v>
                </c:pt>
                <c:pt idx="24">
                  <c:v>0.297958601714154</c:v>
                </c:pt>
                <c:pt idx="25">
                  <c:v>0.27467502363851598</c:v>
                </c:pt>
                <c:pt idx="26">
                  <c:v>0.27026944167609801</c:v>
                </c:pt>
                <c:pt idx="27">
                  <c:v>0.24904392779707901</c:v>
                </c:pt>
                <c:pt idx="28">
                  <c:v>0.231718350469069</c:v>
                </c:pt>
                <c:pt idx="29">
                  <c:v>0.21955926726566699</c:v>
                </c:pt>
                <c:pt idx="30">
                  <c:v>0.21489246567757</c:v>
                </c:pt>
                <c:pt idx="31">
                  <c:v>0.18993730990804999</c:v>
                </c:pt>
                <c:pt idx="32">
                  <c:v>0.180431262467421</c:v>
                </c:pt>
                <c:pt idx="33">
                  <c:v>0.183498897195916</c:v>
                </c:pt>
                <c:pt idx="34">
                  <c:v>0.16432758278055001</c:v>
                </c:pt>
                <c:pt idx="35">
                  <c:v>0.169237668535723</c:v>
                </c:pt>
                <c:pt idx="36">
                  <c:v>0.173283122701135</c:v>
                </c:pt>
                <c:pt idx="37">
                  <c:v>0.19168568812224501</c:v>
                </c:pt>
                <c:pt idx="38">
                  <c:v>0.20942193596998801</c:v>
                </c:pt>
                <c:pt idx="39">
                  <c:v>0.24474643190509801</c:v>
                </c:pt>
                <c:pt idx="40">
                  <c:v>0.33395503701093499</c:v>
                </c:pt>
                <c:pt idx="41">
                  <c:v>0.46450543427409902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C7-42F4-A025-D152D1036E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1409544"/>
        <c:axId val="601410200"/>
      </c:scatterChart>
      <c:valAx>
        <c:axId val="601409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1410200"/>
        <c:crosses val="autoZero"/>
        <c:crossBetween val="midCat"/>
      </c:valAx>
      <c:valAx>
        <c:axId val="601410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1409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Sheet2!$J$1:$J$43</c:f>
              <c:numCache>
                <c:formatCode>General</c:formatCode>
                <c:ptCount val="43"/>
                <c:pt idx="1">
                  <c:v>0</c:v>
                </c:pt>
                <c:pt idx="2">
                  <c:v>3.125E-2</c:v>
                </c:pt>
                <c:pt idx="3">
                  <c:v>6.25E-2</c:v>
                </c:pt>
                <c:pt idx="4">
                  <c:v>9.375E-2</c:v>
                </c:pt>
                <c:pt idx="5">
                  <c:v>0.125</c:v>
                </c:pt>
                <c:pt idx="6">
                  <c:v>0.15625</c:v>
                </c:pt>
                <c:pt idx="7">
                  <c:v>0.1875</c:v>
                </c:pt>
                <c:pt idx="8">
                  <c:v>0.21875</c:v>
                </c:pt>
                <c:pt idx="9">
                  <c:v>0.25</c:v>
                </c:pt>
                <c:pt idx="10">
                  <c:v>0.28125</c:v>
                </c:pt>
                <c:pt idx="11">
                  <c:v>0.3125</c:v>
                </c:pt>
                <c:pt idx="12">
                  <c:v>0.34375</c:v>
                </c:pt>
                <c:pt idx="13">
                  <c:v>0.375</c:v>
                </c:pt>
                <c:pt idx="14">
                  <c:v>0.390625</c:v>
                </c:pt>
                <c:pt idx="15">
                  <c:v>0.40625</c:v>
                </c:pt>
                <c:pt idx="16">
                  <c:v>0.421875</c:v>
                </c:pt>
                <c:pt idx="17">
                  <c:v>0.4375</c:v>
                </c:pt>
                <c:pt idx="18">
                  <c:v>0.453125</c:v>
                </c:pt>
                <c:pt idx="19">
                  <c:v>0.46875</c:v>
                </c:pt>
                <c:pt idx="20">
                  <c:v>0.484375</c:v>
                </c:pt>
                <c:pt idx="21">
                  <c:v>0.5</c:v>
                </c:pt>
                <c:pt idx="22">
                  <c:v>0.53125</c:v>
                </c:pt>
                <c:pt idx="23">
                  <c:v>0.5625</c:v>
                </c:pt>
                <c:pt idx="24">
                  <c:v>0.59375</c:v>
                </c:pt>
                <c:pt idx="25">
                  <c:v>0.625</c:v>
                </c:pt>
                <c:pt idx="26">
                  <c:v>0.65625</c:v>
                </c:pt>
                <c:pt idx="27">
                  <c:v>0.6875</c:v>
                </c:pt>
                <c:pt idx="28">
                  <c:v>0.71875</c:v>
                </c:pt>
                <c:pt idx="29">
                  <c:v>0.75</c:v>
                </c:pt>
                <c:pt idx="30">
                  <c:v>0.78125</c:v>
                </c:pt>
                <c:pt idx="31">
                  <c:v>0.8125</c:v>
                </c:pt>
                <c:pt idx="32">
                  <c:v>0.84375</c:v>
                </c:pt>
                <c:pt idx="33">
                  <c:v>0.875</c:v>
                </c:pt>
                <c:pt idx="34">
                  <c:v>0.90625</c:v>
                </c:pt>
                <c:pt idx="35">
                  <c:v>0.9375</c:v>
                </c:pt>
                <c:pt idx="36">
                  <c:v>0.96875</c:v>
                </c:pt>
                <c:pt idx="37">
                  <c:v>1</c:v>
                </c:pt>
              </c:numCache>
            </c:numRef>
          </c:xVal>
          <c:yVal>
            <c:numRef>
              <c:f>Sheet2!$L$1:$L$43</c:f>
              <c:numCache>
                <c:formatCode>General</c:formatCode>
                <c:ptCount val="43"/>
                <c:pt idx="1">
                  <c:v>39.289456899999998</c:v>
                </c:pt>
                <c:pt idx="2">
                  <c:v>39.955736100000003</c:v>
                </c:pt>
                <c:pt idx="3">
                  <c:v>40.379243299999999</c:v>
                </c:pt>
                <c:pt idx="4">
                  <c:v>40.514358799999997</c:v>
                </c:pt>
                <c:pt idx="5">
                  <c:v>40.271150900000002</c:v>
                </c:pt>
                <c:pt idx="6">
                  <c:v>40.586420400000002</c:v>
                </c:pt>
                <c:pt idx="7">
                  <c:v>40.631458899999998</c:v>
                </c:pt>
                <c:pt idx="8">
                  <c:v>40.649474300000001</c:v>
                </c:pt>
                <c:pt idx="9">
                  <c:v>40.721681199999999</c:v>
                </c:pt>
                <c:pt idx="10">
                  <c:v>41.145043099999995</c:v>
                </c:pt>
                <c:pt idx="11">
                  <c:v>40.856796699999997</c:v>
                </c:pt>
                <c:pt idx="12">
                  <c:v>40.568550299999998</c:v>
                </c:pt>
                <c:pt idx="13">
                  <c:v>40.784735099999999</c:v>
                </c:pt>
                <c:pt idx="14">
                  <c:v>40.865804399999995</c:v>
                </c:pt>
                <c:pt idx="15">
                  <c:v>40.676642699999995</c:v>
                </c:pt>
                <c:pt idx="16">
                  <c:v>40.604581099999997</c:v>
                </c:pt>
                <c:pt idx="17">
                  <c:v>40.676642699999995</c:v>
                </c:pt>
                <c:pt idx="18">
                  <c:v>40.991912199999994</c:v>
                </c:pt>
                <c:pt idx="19">
                  <c:v>40.802750499999995</c:v>
                </c:pt>
                <c:pt idx="20">
                  <c:v>40.505496399999998</c:v>
                </c:pt>
                <c:pt idx="21">
                  <c:v>40.532519499999999</c:v>
                </c:pt>
                <c:pt idx="22">
                  <c:v>40.370380900000001</c:v>
                </c:pt>
                <c:pt idx="23">
                  <c:v>40.595573399999999</c:v>
                </c:pt>
                <c:pt idx="24">
                  <c:v>40.676642699999995</c:v>
                </c:pt>
                <c:pt idx="25">
                  <c:v>40.739696599999995</c:v>
                </c:pt>
                <c:pt idx="26">
                  <c:v>40.883819799999998</c:v>
                </c:pt>
                <c:pt idx="27">
                  <c:v>41.063973799999992</c:v>
                </c:pt>
                <c:pt idx="28">
                  <c:v>41.036950699999991</c:v>
                </c:pt>
                <c:pt idx="29">
                  <c:v>40.955881399999996</c:v>
                </c:pt>
                <c:pt idx="30">
                  <c:v>41.090996899999993</c:v>
                </c:pt>
                <c:pt idx="31">
                  <c:v>41.4693203</c:v>
                </c:pt>
                <c:pt idx="32">
                  <c:v>41.370235600000001</c:v>
                </c:pt>
                <c:pt idx="33">
                  <c:v>40.928858299999995</c:v>
                </c:pt>
                <c:pt idx="34">
                  <c:v>41.036950699999991</c:v>
                </c:pt>
                <c:pt idx="35">
                  <c:v>41.072981499999997</c:v>
                </c:pt>
                <c:pt idx="36">
                  <c:v>41.316189399999999</c:v>
                </c:pt>
                <c:pt idx="37">
                  <c:v>41.5323742</c:v>
                </c:pt>
                <c:pt idx="38">
                  <c:v>41.271150900000002</c:v>
                </c:pt>
                <c:pt idx="39">
                  <c:v>41.352220199999998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A4-45FD-91F6-684C4CF641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427816"/>
        <c:axId val="468425520"/>
      </c:scatterChart>
      <c:valAx>
        <c:axId val="468427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8425520"/>
        <c:crosses val="autoZero"/>
        <c:crossBetween val="midCat"/>
      </c:valAx>
      <c:valAx>
        <c:axId val="46842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8427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Sheet3!$B$1:$B$28</c:f>
              <c:numCache>
                <c:formatCode>General</c:formatCode>
                <c:ptCount val="28"/>
                <c:pt idx="1">
                  <c:v>7.93</c:v>
                </c:pt>
                <c:pt idx="2">
                  <c:v>15.85</c:v>
                </c:pt>
                <c:pt idx="3">
                  <c:v>20.260000000000002</c:v>
                </c:pt>
                <c:pt idx="4">
                  <c:v>30.83</c:v>
                </c:pt>
                <c:pt idx="5">
                  <c:v>40.520000000000003</c:v>
                </c:pt>
                <c:pt idx="6">
                  <c:v>50.21</c:v>
                </c:pt>
                <c:pt idx="7">
                  <c:v>60.78</c:v>
                </c:pt>
                <c:pt idx="8">
                  <c:v>70.47</c:v>
                </c:pt>
                <c:pt idx="9">
                  <c:v>80.150000000000006</c:v>
                </c:pt>
                <c:pt idx="10">
                  <c:v>90.72</c:v>
                </c:pt>
                <c:pt idx="11">
                  <c:v>100.41</c:v>
                </c:pt>
                <c:pt idx="12">
                  <c:v>110.98</c:v>
                </c:pt>
                <c:pt idx="13">
                  <c:v>120.67</c:v>
                </c:pt>
                <c:pt idx="14">
                  <c:v>130.36000000000001</c:v>
                </c:pt>
                <c:pt idx="15">
                  <c:v>140.05000000000001</c:v>
                </c:pt>
                <c:pt idx="16">
                  <c:v>150.62</c:v>
                </c:pt>
                <c:pt idx="17">
                  <c:v>160.31</c:v>
                </c:pt>
                <c:pt idx="18">
                  <c:v>170.88</c:v>
                </c:pt>
                <c:pt idx="19">
                  <c:v>180.57</c:v>
                </c:pt>
                <c:pt idx="20">
                  <c:v>190.26</c:v>
                </c:pt>
                <c:pt idx="21">
                  <c:v>200.83</c:v>
                </c:pt>
                <c:pt idx="22">
                  <c:v>210.51</c:v>
                </c:pt>
                <c:pt idx="23">
                  <c:v>221.08</c:v>
                </c:pt>
                <c:pt idx="24">
                  <c:v>230.77</c:v>
                </c:pt>
                <c:pt idx="25">
                  <c:v>240.46</c:v>
                </c:pt>
                <c:pt idx="26">
                  <c:v>250.15</c:v>
                </c:pt>
                <c:pt idx="27">
                  <c:v>255.44</c:v>
                </c:pt>
              </c:numCache>
            </c:numRef>
          </c:xVal>
          <c:yVal>
            <c:numRef>
              <c:f>Sheet3!$F$1:$F$28</c:f>
              <c:numCache>
                <c:formatCode>General</c:formatCode>
                <c:ptCount val="28"/>
                <c:pt idx="1">
                  <c:v>0.56999999999999995</c:v>
                </c:pt>
                <c:pt idx="2">
                  <c:v>0.56999999999999995</c:v>
                </c:pt>
                <c:pt idx="3">
                  <c:v>0.56999999999999995</c:v>
                </c:pt>
                <c:pt idx="4">
                  <c:v>0.56699999999999995</c:v>
                </c:pt>
                <c:pt idx="5">
                  <c:v>0.56999999999999995</c:v>
                </c:pt>
                <c:pt idx="6">
                  <c:v>0.56999999999999995</c:v>
                </c:pt>
                <c:pt idx="7">
                  <c:v>0.57299999999999995</c:v>
                </c:pt>
                <c:pt idx="8">
                  <c:v>0.56999999999999995</c:v>
                </c:pt>
                <c:pt idx="9">
                  <c:v>0.56999999999999995</c:v>
                </c:pt>
                <c:pt idx="10">
                  <c:v>0.56999999999999995</c:v>
                </c:pt>
                <c:pt idx="11">
                  <c:v>0.56699999999999995</c:v>
                </c:pt>
                <c:pt idx="12">
                  <c:v>0.56999999999999995</c:v>
                </c:pt>
                <c:pt idx="13">
                  <c:v>0.56999999999999995</c:v>
                </c:pt>
                <c:pt idx="14">
                  <c:v>0.57299999999999995</c:v>
                </c:pt>
                <c:pt idx="15">
                  <c:v>0.56999999999999995</c:v>
                </c:pt>
                <c:pt idx="16">
                  <c:v>0.52500000000000002</c:v>
                </c:pt>
                <c:pt idx="17">
                  <c:v>0.51900000000000002</c:v>
                </c:pt>
                <c:pt idx="18">
                  <c:v>0.495</c:v>
                </c:pt>
                <c:pt idx="19">
                  <c:v>0.44700000000000001</c:v>
                </c:pt>
                <c:pt idx="20">
                  <c:v>0.44400000000000001</c:v>
                </c:pt>
                <c:pt idx="21">
                  <c:v>0.39599999999999996</c:v>
                </c:pt>
                <c:pt idx="22">
                  <c:v>0.36599999999999999</c:v>
                </c:pt>
                <c:pt idx="23">
                  <c:v>0.33300000000000002</c:v>
                </c:pt>
                <c:pt idx="24">
                  <c:v>0.28499999999999998</c:v>
                </c:pt>
                <c:pt idx="25">
                  <c:v>0.21299999999999999</c:v>
                </c:pt>
                <c:pt idx="26">
                  <c:v>0.156</c:v>
                </c:pt>
                <c:pt idx="27">
                  <c:v>9.2999999999999999E-2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A3-4EF7-87B7-257ABC52BE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5573184"/>
        <c:axId val="935573512"/>
      </c:scatterChart>
      <c:valAx>
        <c:axId val="935573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35573512"/>
        <c:crosses val="autoZero"/>
        <c:crossBetween val="midCat"/>
      </c:valAx>
      <c:valAx>
        <c:axId val="935573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35573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Sheet3!$B$1:$B$298</c:f>
              <c:numCache>
                <c:formatCode>General</c:formatCode>
                <c:ptCount val="298"/>
                <c:pt idx="1">
                  <c:v>7.93</c:v>
                </c:pt>
                <c:pt idx="2">
                  <c:v>15.85</c:v>
                </c:pt>
                <c:pt idx="3">
                  <c:v>20.260000000000002</c:v>
                </c:pt>
                <c:pt idx="4">
                  <c:v>30.83</c:v>
                </c:pt>
                <c:pt idx="5">
                  <c:v>40.520000000000003</c:v>
                </c:pt>
                <c:pt idx="6">
                  <c:v>50.21</c:v>
                </c:pt>
                <c:pt idx="7">
                  <c:v>60.78</c:v>
                </c:pt>
                <c:pt idx="8">
                  <c:v>70.47</c:v>
                </c:pt>
                <c:pt idx="9">
                  <c:v>80.150000000000006</c:v>
                </c:pt>
                <c:pt idx="10">
                  <c:v>90.72</c:v>
                </c:pt>
                <c:pt idx="11">
                  <c:v>100.41</c:v>
                </c:pt>
                <c:pt idx="12">
                  <c:v>110.98</c:v>
                </c:pt>
                <c:pt idx="13">
                  <c:v>120.67</c:v>
                </c:pt>
                <c:pt idx="14">
                  <c:v>130.36000000000001</c:v>
                </c:pt>
                <c:pt idx="15">
                  <c:v>140.05000000000001</c:v>
                </c:pt>
                <c:pt idx="16">
                  <c:v>150.62</c:v>
                </c:pt>
                <c:pt idx="17">
                  <c:v>160.31</c:v>
                </c:pt>
                <c:pt idx="18">
                  <c:v>170.88</c:v>
                </c:pt>
                <c:pt idx="19">
                  <c:v>180.57</c:v>
                </c:pt>
                <c:pt idx="20">
                  <c:v>190.26</c:v>
                </c:pt>
                <c:pt idx="21">
                  <c:v>200.83</c:v>
                </c:pt>
                <c:pt idx="22">
                  <c:v>210.51</c:v>
                </c:pt>
                <c:pt idx="23">
                  <c:v>221.08</c:v>
                </c:pt>
                <c:pt idx="24">
                  <c:v>230.77</c:v>
                </c:pt>
                <c:pt idx="25">
                  <c:v>240.46</c:v>
                </c:pt>
                <c:pt idx="26">
                  <c:v>250.15</c:v>
                </c:pt>
                <c:pt idx="27">
                  <c:v>255.44</c:v>
                </c:pt>
              </c:numCache>
            </c:numRef>
          </c:xVal>
          <c:yVal>
            <c:numRef>
              <c:f>Sheet3!$M$1:$M$298</c:f>
              <c:numCache>
                <c:formatCode>General</c:formatCode>
                <c:ptCount val="298"/>
                <c:pt idx="1">
                  <c:v>0.67145115904932995</c:v>
                </c:pt>
                <c:pt idx="2">
                  <c:v>0.65869471415723602</c:v>
                </c:pt>
                <c:pt idx="3">
                  <c:v>0.65118787197800199</c:v>
                </c:pt>
                <c:pt idx="4">
                  <c:v>0.63401791159837195</c:v>
                </c:pt>
                <c:pt idx="5">
                  <c:v>0.61711546970476705</c:v>
                </c:pt>
                <c:pt idx="6">
                  <c:v>0.59871064729884704</c:v>
                </c:pt>
                <c:pt idx="7">
                  <c:v>0.57482260431687604</c:v>
                </c:pt>
                <c:pt idx="8">
                  <c:v>0.55753706847550499</c:v>
                </c:pt>
                <c:pt idx="9">
                  <c:v>0.53463997115329698</c:v>
                </c:pt>
                <c:pt idx="10">
                  <c:v>0.51102653024684097</c:v>
                </c:pt>
                <c:pt idx="11">
                  <c:v>0.488285321737155</c:v>
                </c:pt>
                <c:pt idx="12">
                  <c:v>0.45466074815531299</c:v>
                </c:pt>
                <c:pt idx="13">
                  <c:v>0.42468311273001103</c:v>
                </c:pt>
                <c:pt idx="14">
                  <c:v>0.39004438415364201</c:v>
                </c:pt>
                <c:pt idx="15">
                  <c:v>0.35868669649692198</c:v>
                </c:pt>
                <c:pt idx="16">
                  <c:v>0.35246463076586299</c:v>
                </c:pt>
                <c:pt idx="17">
                  <c:v>0.32122803945866502</c:v>
                </c:pt>
                <c:pt idx="18">
                  <c:v>0.300291026871297</c:v>
                </c:pt>
                <c:pt idx="19">
                  <c:v>0.312352419490186</c:v>
                </c:pt>
                <c:pt idx="20">
                  <c:v>0.27878217263447103</c:v>
                </c:pt>
                <c:pt idx="21">
                  <c:v>0.292099934627568</c:v>
                </c:pt>
                <c:pt idx="22">
                  <c:v>0.29884010354240498</c:v>
                </c:pt>
                <c:pt idx="23">
                  <c:v>0.32466781576090198</c:v>
                </c:pt>
                <c:pt idx="24">
                  <c:v>0.38975085007687699</c:v>
                </c:pt>
                <c:pt idx="25">
                  <c:v>0.52223967327735699</c:v>
                </c:pt>
                <c:pt idx="26">
                  <c:v>0.69341910113753402</c:v>
                </c:pt>
                <c:pt idx="27">
                  <c:v>0.90888905728809299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97-4582-9F33-C219523244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2464920"/>
        <c:axId val="602462952"/>
      </c:scatterChart>
      <c:valAx>
        <c:axId val="602464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2462952"/>
        <c:crosses val="autoZero"/>
        <c:crossBetween val="midCat"/>
      </c:valAx>
      <c:valAx>
        <c:axId val="602462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2464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[1]Sheet30!$U$1</c:f>
              <c:strCache>
                <c:ptCount val="1"/>
                <c:pt idx="0">
                  <c:v>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[1]Sheet30!$T$2:$T$39</c:f>
              <c:numCache>
                <c:formatCode>General</c:formatCode>
                <c:ptCount val="38"/>
                <c:pt idx="0">
                  <c:v>0</c:v>
                </c:pt>
                <c:pt idx="1">
                  <c:v>1.7599999999999998</c:v>
                </c:pt>
                <c:pt idx="2">
                  <c:v>6.16</c:v>
                </c:pt>
                <c:pt idx="3">
                  <c:v>11.450000000000001</c:v>
                </c:pt>
                <c:pt idx="4">
                  <c:v>16.729999999999997</c:v>
                </c:pt>
                <c:pt idx="5">
                  <c:v>22.019999999999996</c:v>
                </c:pt>
                <c:pt idx="6">
                  <c:v>26.419999999999995</c:v>
                </c:pt>
                <c:pt idx="7">
                  <c:v>31.71</c:v>
                </c:pt>
                <c:pt idx="8">
                  <c:v>36.11</c:v>
                </c:pt>
                <c:pt idx="9">
                  <c:v>41.4</c:v>
                </c:pt>
                <c:pt idx="10">
                  <c:v>46.68</c:v>
                </c:pt>
                <c:pt idx="11">
                  <c:v>51.97</c:v>
                </c:pt>
                <c:pt idx="12">
                  <c:v>56.370000000000005</c:v>
                </c:pt>
                <c:pt idx="13">
                  <c:v>61.66</c:v>
                </c:pt>
                <c:pt idx="14">
                  <c:v>66.94</c:v>
                </c:pt>
                <c:pt idx="15">
                  <c:v>71.34</c:v>
                </c:pt>
                <c:pt idx="16">
                  <c:v>76.63</c:v>
                </c:pt>
                <c:pt idx="17">
                  <c:v>81.91</c:v>
                </c:pt>
                <c:pt idx="18">
                  <c:v>86.32</c:v>
                </c:pt>
                <c:pt idx="19">
                  <c:v>91.6</c:v>
                </c:pt>
                <c:pt idx="20">
                  <c:v>96.009999999999991</c:v>
                </c:pt>
                <c:pt idx="21">
                  <c:v>102.17</c:v>
                </c:pt>
                <c:pt idx="22">
                  <c:v>106.58</c:v>
                </c:pt>
                <c:pt idx="23">
                  <c:v>111.86</c:v>
                </c:pt>
                <c:pt idx="24">
                  <c:v>116.27</c:v>
                </c:pt>
                <c:pt idx="25">
                  <c:v>121.55000000000001</c:v>
                </c:pt>
                <c:pt idx="26">
                  <c:v>126.84</c:v>
                </c:pt>
                <c:pt idx="27">
                  <c:v>132.12</c:v>
                </c:pt>
                <c:pt idx="28">
                  <c:v>136.52000000000001</c:v>
                </c:pt>
                <c:pt idx="29">
                  <c:v>141.81</c:v>
                </c:pt>
                <c:pt idx="30">
                  <c:v>146.21</c:v>
                </c:pt>
                <c:pt idx="31">
                  <c:v>151.5</c:v>
                </c:pt>
                <c:pt idx="32">
                  <c:v>156.78</c:v>
                </c:pt>
                <c:pt idx="33">
                  <c:v>162.07</c:v>
                </c:pt>
                <c:pt idx="34">
                  <c:v>166.47</c:v>
                </c:pt>
                <c:pt idx="35">
                  <c:v>171.76</c:v>
                </c:pt>
                <c:pt idx="36">
                  <c:v>177.04</c:v>
                </c:pt>
                <c:pt idx="37">
                  <c:v>181.45</c:v>
                </c:pt>
              </c:numCache>
            </c:numRef>
          </c:xVal>
          <c:yVal>
            <c:numRef>
              <c:f>[1]Sheet30!$U$2:$U$39</c:f>
              <c:numCache>
                <c:formatCode>General</c:formatCode>
                <c:ptCount val="38"/>
                <c:pt idx="0">
                  <c:v>0.56999999999999995</c:v>
                </c:pt>
                <c:pt idx="1">
                  <c:v>0.57299999999999995</c:v>
                </c:pt>
                <c:pt idx="2">
                  <c:v>0.56999999999999995</c:v>
                </c:pt>
                <c:pt idx="3">
                  <c:v>0.56999999999999995</c:v>
                </c:pt>
                <c:pt idx="4">
                  <c:v>0.56999999999999995</c:v>
                </c:pt>
                <c:pt idx="5">
                  <c:v>0.57299999999999995</c:v>
                </c:pt>
                <c:pt idx="6">
                  <c:v>0.56999999999999995</c:v>
                </c:pt>
                <c:pt idx="7">
                  <c:v>0.57299999999999995</c:v>
                </c:pt>
                <c:pt idx="8">
                  <c:v>0.57299999999999995</c:v>
                </c:pt>
                <c:pt idx="9">
                  <c:v>0.56999999999999995</c:v>
                </c:pt>
                <c:pt idx="10">
                  <c:v>0.56999999999999995</c:v>
                </c:pt>
                <c:pt idx="11">
                  <c:v>0.56999999999999995</c:v>
                </c:pt>
                <c:pt idx="12">
                  <c:v>0.56999999999999995</c:v>
                </c:pt>
                <c:pt idx="13">
                  <c:v>0.56699999999999995</c:v>
                </c:pt>
                <c:pt idx="14">
                  <c:v>0.56999999999999995</c:v>
                </c:pt>
                <c:pt idx="15">
                  <c:v>0.56699999999999995</c:v>
                </c:pt>
                <c:pt idx="16">
                  <c:v>0.56999999999999995</c:v>
                </c:pt>
                <c:pt idx="17">
                  <c:v>0.56999999999999995</c:v>
                </c:pt>
                <c:pt idx="18">
                  <c:v>0.56999999999999995</c:v>
                </c:pt>
                <c:pt idx="19">
                  <c:v>0.56999999999999995</c:v>
                </c:pt>
                <c:pt idx="20">
                  <c:v>0.56699999999999995</c:v>
                </c:pt>
                <c:pt idx="21">
                  <c:v>0.56699999999999995</c:v>
                </c:pt>
                <c:pt idx="22">
                  <c:v>0.56699999999999995</c:v>
                </c:pt>
                <c:pt idx="23">
                  <c:v>0.54300000000000004</c:v>
                </c:pt>
                <c:pt idx="24">
                  <c:v>0.54</c:v>
                </c:pt>
                <c:pt idx="25">
                  <c:v>0.53399999999999992</c:v>
                </c:pt>
                <c:pt idx="26">
                  <c:v>0.49199999999999999</c:v>
                </c:pt>
                <c:pt idx="27">
                  <c:v>0.48599999999999999</c:v>
                </c:pt>
                <c:pt idx="28">
                  <c:v>0.46200000000000002</c:v>
                </c:pt>
                <c:pt idx="29">
                  <c:v>0.45</c:v>
                </c:pt>
                <c:pt idx="30">
                  <c:v>0.41399999999999998</c:v>
                </c:pt>
                <c:pt idx="31">
                  <c:v>0.39</c:v>
                </c:pt>
                <c:pt idx="32">
                  <c:v>0.36</c:v>
                </c:pt>
                <c:pt idx="33">
                  <c:v>0.33300000000000002</c:v>
                </c:pt>
                <c:pt idx="34">
                  <c:v>0.3</c:v>
                </c:pt>
                <c:pt idx="35">
                  <c:v>0.26699999999999996</c:v>
                </c:pt>
                <c:pt idx="36">
                  <c:v>0.20100000000000001</c:v>
                </c:pt>
                <c:pt idx="37">
                  <c:v>0.156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18-40D6-A998-0C6ACDF759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2777344"/>
        <c:axId val="552773736"/>
      </c:scatterChart>
      <c:valAx>
        <c:axId val="552777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2773736"/>
        <c:crosses val="autoZero"/>
        <c:crossBetween val="midCat"/>
      </c:valAx>
      <c:valAx>
        <c:axId val="552773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2777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28575</xdr:rowOff>
    </xdr:from>
    <xdr:to>
      <xdr:col>6</xdr:col>
      <xdr:colOff>457200</xdr:colOff>
      <xdr:row>24</xdr:row>
      <xdr:rowOff>57150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437E1FE7-BF90-4C42-A942-97CA91E0DA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15</xdr:row>
      <xdr:rowOff>104775</xdr:rowOff>
    </xdr:from>
    <xdr:to>
      <xdr:col>6</xdr:col>
      <xdr:colOff>457200</xdr:colOff>
      <xdr:row>30</xdr:row>
      <xdr:rowOff>133350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EE954B5A-5AD1-46D6-80E5-7815A87BA4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252412</xdr:colOff>
      <xdr:row>1</xdr:row>
      <xdr:rowOff>47625</xdr:rowOff>
    </xdr:from>
    <xdr:to>
      <xdr:col>23</xdr:col>
      <xdr:colOff>23812</xdr:colOff>
      <xdr:row>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847C53-EB08-46A6-92AA-910C518736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328612</xdr:colOff>
      <xdr:row>9</xdr:row>
      <xdr:rowOff>0</xdr:rowOff>
    </xdr:from>
    <xdr:to>
      <xdr:col>14</xdr:col>
      <xdr:colOff>0</xdr:colOff>
      <xdr:row>24</xdr:row>
      <xdr:rowOff>28575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5F576722-FDFA-4D55-AF28-55206CB7AE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204787</xdr:colOff>
      <xdr:row>26</xdr:row>
      <xdr:rowOff>38100</xdr:rowOff>
    </xdr:from>
    <xdr:to>
      <xdr:col>14</xdr:col>
      <xdr:colOff>0</xdr:colOff>
      <xdr:row>41</xdr:row>
      <xdr:rowOff>66675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83209A18-69F8-424D-AC0D-50BD24A338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271462</xdr:colOff>
      <xdr:row>11</xdr:row>
      <xdr:rowOff>9525</xdr:rowOff>
    </xdr:from>
    <xdr:to>
      <xdr:col>8</xdr:col>
      <xdr:colOff>42862</xdr:colOff>
      <xdr:row>26</xdr:row>
      <xdr:rowOff>38100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1326340-AA2D-4F9A-8B2F-05040FEF54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442912</xdr:colOff>
      <xdr:row>12</xdr:row>
      <xdr:rowOff>0</xdr:rowOff>
    </xdr:from>
    <xdr:to>
      <xdr:col>8</xdr:col>
      <xdr:colOff>214312</xdr:colOff>
      <xdr:row>27</xdr:row>
      <xdr:rowOff>28575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E930C7BB-0B25-49DB-8836-5B5B5933D2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80962</xdr:colOff>
      <xdr:row>59</xdr:row>
      <xdr:rowOff>142875</xdr:rowOff>
    </xdr:from>
    <xdr:to>
      <xdr:col>7</xdr:col>
      <xdr:colOff>538162</xdr:colOff>
      <xdr:row>74</xdr:row>
      <xdr:rowOff>171450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135DBF3-09DA-4CCB-8B5A-40E465BABA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442912</xdr:colOff>
      <xdr:row>5</xdr:row>
      <xdr:rowOff>142875</xdr:rowOff>
    </xdr:from>
    <xdr:to>
      <xdr:col>7</xdr:col>
      <xdr:colOff>214312</xdr:colOff>
      <xdr:row>20</xdr:row>
      <xdr:rowOff>171450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8D7B86C-1DED-4B02-9896-AE375AEC72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338137</xdr:colOff>
      <xdr:row>9</xdr:row>
      <xdr:rowOff>66675</xdr:rowOff>
    </xdr:from>
    <xdr:to>
      <xdr:col>7</xdr:col>
      <xdr:colOff>109537</xdr:colOff>
      <xdr:row>24</xdr:row>
      <xdr:rowOff>95250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5A6DAE6D-A8E8-4EEF-996A-D757D56BAC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214312</xdr:colOff>
      <xdr:row>11</xdr:row>
      <xdr:rowOff>76200</xdr:rowOff>
    </xdr:from>
    <xdr:to>
      <xdr:col>22</xdr:col>
      <xdr:colOff>671512</xdr:colOff>
      <xdr:row>26</xdr:row>
      <xdr:rowOff>104775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D41A5344-63CA-41AF-97B0-FA787E107E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33337</xdr:colOff>
      <xdr:row>12</xdr:row>
      <xdr:rowOff>104775</xdr:rowOff>
    </xdr:from>
    <xdr:to>
      <xdr:col>8</xdr:col>
      <xdr:colOff>490537</xdr:colOff>
      <xdr:row>27</xdr:row>
      <xdr:rowOff>133350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798DB887-836D-4F7E-9523-63BAB811E9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366712</xdr:colOff>
      <xdr:row>13</xdr:row>
      <xdr:rowOff>133350</xdr:rowOff>
    </xdr:from>
    <xdr:to>
      <xdr:col>22</xdr:col>
      <xdr:colOff>138112</xdr:colOff>
      <xdr:row>28</xdr:row>
      <xdr:rowOff>161925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327788C7-DDCA-4804-8DD0-E38B919386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266700</xdr:colOff>
      <xdr:row>7</xdr:row>
      <xdr:rowOff>161925</xdr:rowOff>
    </xdr:from>
    <xdr:to>
      <xdr:col>26</xdr:col>
      <xdr:colOff>185737</xdr:colOff>
      <xdr:row>23</xdr:row>
      <xdr:rowOff>9525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ACD6D-E206-403C-9EFA-2442D14C3A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228600</xdr:colOff>
      <xdr:row>17</xdr:row>
      <xdr:rowOff>66675</xdr:rowOff>
    </xdr:from>
    <xdr:to>
      <xdr:col>27</xdr:col>
      <xdr:colOff>109537</xdr:colOff>
      <xdr:row>32</xdr:row>
      <xdr:rowOff>95250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3FF593C-B315-48E0-8A77-D0A9B09562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338137</xdr:colOff>
      <xdr:row>3</xdr:row>
      <xdr:rowOff>161925</xdr:rowOff>
    </xdr:from>
    <xdr:to>
      <xdr:col>8</xdr:col>
      <xdr:colOff>109537</xdr:colOff>
      <xdr:row>19</xdr:row>
      <xdr:rowOff>9525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F682C1A-B366-4C96-B79E-CCADB784C4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357187</xdr:colOff>
      <xdr:row>12</xdr:row>
      <xdr:rowOff>0</xdr:rowOff>
    </xdr:from>
    <xdr:to>
      <xdr:col>8</xdr:col>
      <xdr:colOff>128587</xdr:colOff>
      <xdr:row>27</xdr:row>
      <xdr:rowOff>28575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EF6D0DAB-F63E-4711-B7B6-C1D1D1FC75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290512</xdr:colOff>
      <xdr:row>6</xdr:row>
      <xdr:rowOff>133350</xdr:rowOff>
    </xdr:from>
    <xdr:to>
      <xdr:col>12</xdr:col>
      <xdr:colOff>61912</xdr:colOff>
      <xdr:row>21</xdr:row>
      <xdr:rowOff>161925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FA225560-9FBB-43A5-8496-23CC34C055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119062</xdr:colOff>
      <xdr:row>12</xdr:row>
      <xdr:rowOff>9525</xdr:rowOff>
    </xdr:from>
    <xdr:to>
      <xdr:col>11</xdr:col>
      <xdr:colOff>576262</xdr:colOff>
      <xdr:row>27</xdr:row>
      <xdr:rowOff>38100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AEB4CD9F-1258-4F99-AC30-2B8E6B544A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157162</xdr:colOff>
      <xdr:row>20</xdr:row>
      <xdr:rowOff>171450</xdr:rowOff>
    </xdr:from>
    <xdr:to>
      <xdr:col>12</xdr:col>
      <xdr:colOff>614362</xdr:colOff>
      <xdr:row>36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43CF3B-B79B-431E-AC8A-D1623938AA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109537</xdr:colOff>
      <xdr:row>7</xdr:row>
      <xdr:rowOff>123825</xdr:rowOff>
    </xdr:from>
    <xdr:to>
      <xdr:col>16</xdr:col>
      <xdr:colOff>566737</xdr:colOff>
      <xdr:row>22</xdr:row>
      <xdr:rowOff>152400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98B76916-4DB8-4A49-ABB2-34FD1523AC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538162</xdr:colOff>
      <xdr:row>37</xdr:row>
      <xdr:rowOff>38100</xdr:rowOff>
    </xdr:from>
    <xdr:to>
      <xdr:col>18</xdr:col>
      <xdr:colOff>309562</xdr:colOff>
      <xdr:row>52</xdr:row>
      <xdr:rowOff>66675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5769192-47AA-4148-A89E-045721E934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471487</xdr:colOff>
      <xdr:row>5</xdr:row>
      <xdr:rowOff>76200</xdr:rowOff>
    </xdr:from>
    <xdr:to>
      <xdr:col>12</xdr:col>
      <xdr:colOff>242887</xdr:colOff>
      <xdr:row>20</xdr:row>
      <xdr:rowOff>104775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FE949413-E40C-4014-9722-3B13029313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166687</xdr:colOff>
      <xdr:row>6</xdr:row>
      <xdr:rowOff>104775</xdr:rowOff>
    </xdr:from>
    <xdr:to>
      <xdr:col>12</xdr:col>
      <xdr:colOff>623887</xdr:colOff>
      <xdr:row>21</xdr:row>
      <xdr:rowOff>133350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628A2BD2-8FA8-497B-ABF0-B0EF44E99A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vaporation_research_paper/Experimental_data/Evaporation_4uL/Reread_every_5frame/Volume_Time_radius_reloa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Sheet17"/>
      <sheetName val="Sheet18"/>
      <sheetName val="Sheet19"/>
      <sheetName val="Sheet20"/>
      <sheetName val="Sheet21"/>
      <sheetName val="Sheet22"/>
      <sheetName val="Sheet23"/>
      <sheetName val="Sheet24"/>
      <sheetName val="Sheet25"/>
      <sheetName val="Sheet26"/>
      <sheetName val="Sheet27"/>
      <sheetName val="Sheet28"/>
      <sheetName val="Sheet29"/>
      <sheetName val="Sheet3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>
        <row r="1">
          <cell r="U1" t="str">
            <v>r</v>
          </cell>
        </row>
        <row r="2">
          <cell r="T2">
            <v>0</v>
          </cell>
          <cell r="U2">
            <v>0.56999999999999995</v>
          </cell>
          <cell r="V2">
            <v>0</v>
          </cell>
          <cell r="W2">
            <v>151.53</v>
          </cell>
        </row>
        <row r="3">
          <cell r="T3">
            <v>1.7599999999999998</v>
          </cell>
          <cell r="U3">
            <v>0.57299999999999995</v>
          </cell>
          <cell r="V3">
            <v>1.7599999999999998</v>
          </cell>
          <cell r="W3">
            <v>152.63</v>
          </cell>
        </row>
        <row r="4">
          <cell r="T4">
            <v>6.16</v>
          </cell>
          <cell r="U4">
            <v>0.56999999999999995</v>
          </cell>
          <cell r="V4">
            <v>6.16</v>
          </cell>
          <cell r="W4">
            <v>152.44999999999999</v>
          </cell>
        </row>
        <row r="5">
          <cell r="T5">
            <v>11.450000000000001</v>
          </cell>
          <cell r="U5">
            <v>0.56999999999999995</v>
          </cell>
          <cell r="V5">
            <v>11.450000000000001</v>
          </cell>
          <cell r="W5">
            <v>151.13999999999999</v>
          </cell>
        </row>
        <row r="6">
          <cell r="T6">
            <v>16.729999999999997</v>
          </cell>
          <cell r="U6">
            <v>0.56999999999999995</v>
          </cell>
          <cell r="V6">
            <v>16.729999999999997</v>
          </cell>
          <cell r="W6">
            <v>149.47999999999999</v>
          </cell>
        </row>
        <row r="7">
          <cell r="T7">
            <v>22.019999999999996</v>
          </cell>
          <cell r="U7">
            <v>0.57299999999999995</v>
          </cell>
          <cell r="V7">
            <v>22.019999999999996</v>
          </cell>
          <cell r="W7">
            <v>148.82</v>
          </cell>
        </row>
        <row r="8">
          <cell r="T8">
            <v>26.419999999999995</v>
          </cell>
          <cell r="U8">
            <v>0.56999999999999995</v>
          </cell>
          <cell r="V8">
            <v>26.419999999999995</v>
          </cell>
          <cell r="W8">
            <v>148.11000000000001</v>
          </cell>
        </row>
        <row r="9">
          <cell r="T9">
            <v>31.71</v>
          </cell>
          <cell r="U9">
            <v>0.57299999999999995</v>
          </cell>
          <cell r="V9">
            <v>31.71</v>
          </cell>
          <cell r="W9">
            <v>146.91999999999999</v>
          </cell>
        </row>
        <row r="10">
          <cell r="T10">
            <v>36.11</v>
          </cell>
          <cell r="U10">
            <v>0.57299999999999995</v>
          </cell>
          <cell r="V10">
            <v>36.11</v>
          </cell>
          <cell r="W10">
            <v>145.76</v>
          </cell>
        </row>
        <row r="11">
          <cell r="T11">
            <v>41.4</v>
          </cell>
          <cell r="U11">
            <v>0.56999999999999995</v>
          </cell>
          <cell r="V11">
            <v>41.4</v>
          </cell>
          <cell r="W11">
            <v>144.88</v>
          </cell>
        </row>
        <row r="12">
          <cell r="T12">
            <v>46.68</v>
          </cell>
          <cell r="U12">
            <v>0.56999999999999995</v>
          </cell>
          <cell r="V12">
            <v>46.68</v>
          </cell>
          <cell r="W12">
            <v>144.29</v>
          </cell>
        </row>
        <row r="13">
          <cell r="T13">
            <v>51.97</v>
          </cell>
          <cell r="U13">
            <v>0.56999999999999995</v>
          </cell>
          <cell r="V13">
            <v>51.97</v>
          </cell>
          <cell r="W13">
            <v>143.19999999999999</v>
          </cell>
        </row>
        <row r="14">
          <cell r="T14">
            <v>56.370000000000005</v>
          </cell>
          <cell r="U14">
            <v>0.56999999999999995</v>
          </cell>
          <cell r="V14">
            <v>56.370000000000005</v>
          </cell>
          <cell r="W14">
            <v>142.31</v>
          </cell>
        </row>
        <row r="15">
          <cell r="T15">
            <v>61.66</v>
          </cell>
          <cell r="U15">
            <v>0.56699999999999995</v>
          </cell>
          <cell r="V15">
            <v>61.66</v>
          </cell>
          <cell r="W15">
            <v>140.68</v>
          </cell>
        </row>
        <row r="16">
          <cell r="T16">
            <v>66.94</v>
          </cell>
          <cell r="U16">
            <v>0.56999999999999995</v>
          </cell>
          <cell r="V16">
            <v>66.94</v>
          </cell>
          <cell r="W16">
            <v>140.06</v>
          </cell>
        </row>
        <row r="17">
          <cell r="T17">
            <v>71.34</v>
          </cell>
          <cell r="U17">
            <v>0.56699999999999995</v>
          </cell>
          <cell r="V17">
            <v>71.34</v>
          </cell>
          <cell r="W17">
            <v>137.87</v>
          </cell>
        </row>
        <row r="18">
          <cell r="T18">
            <v>76.63</v>
          </cell>
          <cell r="U18">
            <v>0.56999999999999995</v>
          </cell>
          <cell r="V18">
            <v>76.63</v>
          </cell>
          <cell r="W18">
            <v>137.06</v>
          </cell>
        </row>
        <row r="19">
          <cell r="T19">
            <v>81.91</v>
          </cell>
          <cell r="U19">
            <v>0.56999999999999995</v>
          </cell>
          <cell r="V19">
            <v>81.91</v>
          </cell>
          <cell r="W19">
            <v>134.03</v>
          </cell>
        </row>
        <row r="20">
          <cell r="T20">
            <v>86.32</v>
          </cell>
          <cell r="U20">
            <v>0.56999999999999995</v>
          </cell>
          <cell r="V20">
            <v>86.32</v>
          </cell>
          <cell r="W20">
            <v>133.88</v>
          </cell>
        </row>
        <row r="21">
          <cell r="T21">
            <v>91.6</v>
          </cell>
          <cell r="U21">
            <v>0.56999999999999995</v>
          </cell>
          <cell r="V21">
            <v>91.6</v>
          </cell>
          <cell r="W21">
            <v>131.65</v>
          </cell>
        </row>
        <row r="22">
          <cell r="T22">
            <v>96.009999999999991</v>
          </cell>
          <cell r="U22">
            <v>0.56699999999999995</v>
          </cell>
          <cell r="V22">
            <v>96.009999999999991</v>
          </cell>
          <cell r="W22">
            <v>130.15</v>
          </cell>
        </row>
        <row r="23">
          <cell r="T23">
            <v>102.17</v>
          </cell>
          <cell r="U23">
            <v>0.56699999999999995</v>
          </cell>
          <cell r="V23">
            <v>102.17</v>
          </cell>
          <cell r="W23">
            <v>126.08</v>
          </cell>
        </row>
        <row r="24">
          <cell r="T24">
            <v>106.58</v>
          </cell>
          <cell r="U24">
            <v>0.56699999999999995</v>
          </cell>
          <cell r="V24">
            <v>106.58</v>
          </cell>
          <cell r="W24">
            <v>122.96</v>
          </cell>
        </row>
        <row r="25">
          <cell r="T25">
            <v>111.86</v>
          </cell>
          <cell r="U25">
            <v>0.54300000000000004</v>
          </cell>
          <cell r="V25">
            <v>111.86</v>
          </cell>
          <cell r="W25">
            <v>122.88</v>
          </cell>
        </row>
        <row r="26">
          <cell r="T26">
            <v>116.27</v>
          </cell>
          <cell r="U26">
            <v>0.54</v>
          </cell>
          <cell r="V26">
            <v>116.27</v>
          </cell>
          <cell r="W26">
            <v>122.71</v>
          </cell>
        </row>
        <row r="27">
          <cell r="T27">
            <v>121.55000000000001</v>
          </cell>
          <cell r="U27">
            <v>0.53399999999999992</v>
          </cell>
          <cell r="V27">
            <v>121.55000000000001</v>
          </cell>
          <cell r="W27">
            <v>121.02</v>
          </cell>
        </row>
        <row r="28">
          <cell r="T28">
            <v>126.84</v>
          </cell>
          <cell r="U28">
            <v>0.49199999999999999</v>
          </cell>
          <cell r="V28">
            <v>126.84</v>
          </cell>
          <cell r="W28">
            <v>121.97</v>
          </cell>
        </row>
        <row r="29">
          <cell r="T29">
            <v>132.12</v>
          </cell>
          <cell r="U29">
            <v>0.48599999999999999</v>
          </cell>
          <cell r="V29">
            <v>132.12</v>
          </cell>
          <cell r="W29">
            <v>121.78</v>
          </cell>
        </row>
        <row r="30">
          <cell r="T30">
            <v>136.52000000000001</v>
          </cell>
          <cell r="U30">
            <v>0.46200000000000002</v>
          </cell>
          <cell r="V30">
            <v>136.52000000000001</v>
          </cell>
          <cell r="W30">
            <v>121.44</v>
          </cell>
        </row>
        <row r="31">
          <cell r="T31">
            <v>141.81</v>
          </cell>
          <cell r="U31">
            <v>0.45</v>
          </cell>
          <cell r="V31">
            <v>141.81</v>
          </cell>
          <cell r="W31">
            <v>121.58</v>
          </cell>
        </row>
        <row r="32">
          <cell r="T32">
            <v>146.21</v>
          </cell>
          <cell r="U32">
            <v>0.41399999999999998</v>
          </cell>
          <cell r="V32">
            <v>146.21</v>
          </cell>
          <cell r="W32">
            <v>121.59</v>
          </cell>
        </row>
        <row r="33">
          <cell r="T33">
            <v>151.5</v>
          </cell>
          <cell r="U33">
            <v>0.39</v>
          </cell>
          <cell r="V33">
            <v>151.5</v>
          </cell>
          <cell r="W33">
            <v>120.77</v>
          </cell>
        </row>
        <row r="34">
          <cell r="T34">
            <v>156.78</v>
          </cell>
          <cell r="U34">
            <v>0.36</v>
          </cell>
          <cell r="V34">
            <v>156.78</v>
          </cell>
          <cell r="W34">
            <v>121.38</v>
          </cell>
        </row>
        <row r="35">
          <cell r="T35">
            <v>162.07</v>
          </cell>
          <cell r="U35">
            <v>0.33300000000000002</v>
          </cell>
          <cell r="V35">
            <v>162.07</v>
          </cell>
          <cell r="W35">
            <v>116.81</v>
          </cell>
        </row>
        <row r="36">
          <cell r="T36">
            <v>166.47</v>
          </cell>
          <cell r="U36">
            <v>0.3</v>
          </cell>
          <cell r="V36">
            <v>166.47</v>
          </cell>
          <cell r="W36">
            <v>116.03</v>
          </cell>
        </row>
        <row r="37">
          <cell r="T37">
            <v>171.76</v>
          </cell>
          <cell r="U37">
            <v>0.26699999999999996</v>
          </cell>
          <cell r="V37">
            <v>171.76</v>
          </cell>
          <cell r="W37">
            <v>112.17</v>
          </cell>
        </row>
        <row r="38">
          <cell r="T38">
            <v>177.04</v>
          </cell>
          <cell r="U38">
            <v>0.20100000000000001</v>
          </cell>
          <cell r="V38">
            <v>177.04</v>
          </cell>
          <cell r="W38">
            <v>108.56</v>
          </cell>
        </row>
        <row r="39">
          <cell r="T39">
            <v>181.45</v>
          </cell>
          <cell r="U39">
            <v>0.156</v>
          </cell>
          <cell r="V39">
            <v>181.45</v>
          </cell>
          <cell r="W39">
            <v>71.260000000000005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6DB7E-E282-452A-BA80-26E506CCB5B5}">
  <dimension ref="A1:AA65"/>
  <sheetViews>
    <sheetView zoomScaleNormal="100" workbookViewId="0">
      <selection activeCell="AC21" sqref="AC21"/>
    </sheetView>
  </sheetViews>
  <sheetFormatPr defaultRowHeight="14.25" x14ac:dyDescent="0.2"/>
  <sheetData>
    <row r="1" spans="1:27" x14ac:dyDescent="0.2">
      <c r="B1" t="s">
        <v>19</v>
      </c>
      <c r="R1">
        <v>155</v>
      </c>
      <c r="Z1">
        <v>1.5625E-2</v>
      </c>
      <c r="AA1">
        <v>31.777035099999999</v>
      </c>
    </row>
    <row r="2" spans="1:27" x14ac:dyDescent="0.2">
      <c r="A2">
        <f>B2-7.05</f>
        <v>0</v>
      </c>
      <c r="B2">
        <v>7.05</v>
      </c>
      <c r="C2">
        <v>3.9205131985107302</v>
      </c>
      <c r="D2">
        <v>190</v>
      </c>
      <c r="E2">
        <v>292</v>
      </c>
      <c r="F2">
        <f>D2/52*0.312/2</f>
        <v>0.56999999999999995</v>
      </c>
      <c r="G2">
        <f>E2/52*0.312</f>
        <v>1.7519999999999998</v>
      </c>
      <c r="H2">
        <v>154.13</v>
      </c>
      <c r="J2">
        <v>0.29848446262662098</v>
      </c>
      <c r="K2">
        <v>31.332798049955699</v>
      </c>
      <c r="L2">
        <v>39.029982608843198</v>
      </c>
      <c r="M2">
        <f>N2*573.41</f>
        <v>8.9595312499999995</v>
      </c>
      <c r="N2" s="1">
        <v>1.5625E-2</v>
      </c>
      <c r="O2" s="1">
        <v>31.777035099999999</v>
      </c>
      <c r="P2">
        <f>A2/622.73</f>
        <v>0</v>
      </c>
      <c r="R2">
        <v>154.13</v>
      </c>
      <c r="Z2">
        <v>0.15625</v>
      </c>
      <c r="AA2">
        <v>32.875974499999998</v>
      </c>
    </row>
    <row r="3" spans="1:27" x14ac:dyDescent="0.2">
      <c r="A3">
        <f t="shared" ref="A3:A35" si="0">B3-7.05</f>
        <v>3.5200000000000005</v>
      </c>
      <c r="B3">
        <v>10.57</v>
      </c>
      <c r="C3">
        <v>3.8476056231971598</v>
      </c>
      <c r="D3">
        <v>190</v>
      </c>
      <c r="E3">
        <v>289</v>
      </c>
      <c r="F3">
        <f t="shared" ref="F3:F35" si="1">D3/52*0.312/2</f>
        <v>0.56999999999999995</v>
      </c>
      <c r="G3">
        <f t="shared" ref="G3:G35" si="2">E3/52*0.312</f>
        <v>1.734</v>
      </c>
      <c r="H3">
        <v>153.66999999999999</v>
      </c>
      <c r="J3">
        <v>0.30175702298543</v>
      </c>
      <c r="K3">
        <v>31.350253143459799</v>
      </c>
      <c r="L3">
        <v>39.029843710197298</v>
      </c>
      <c r="M3">
        <f t="shared" ref="M3:M65" si="3">N3*573.41</f>
        <v>17.919062499999999</v>
      </c>
      <c r="N3">
        <v>3.125E-2</v>
      </c>
      <c r="O3">
        <v>31.7410043</v>
      </c>
      <c r="P3">
        <f t="shared" ref="P3:P35" si="4">A3/622.73</f>
        <v>5.6525299889197567E-3</v>
      </c>
      <c r="R3">
        <v>152.82</v>
      </c>
      <c r="Z3">
        <v>0.328125</v>
      </c>
      <c r="AA3">
        <v>32.902997599999999</v>
      </c>
    </row>
    <row r="4" spans="1:27" x14ac:dyDescent="0.2">
      <c r="A4">
        <f t="shared" si="0"/>
        <v>13.21</v>
      </c>
      <c r="B4">
        <v>20.260000000000002</v>
      </c>
      <c r="C4">
        <v>3.7452972079907401</v>
      </c>
      <c r="D4">
        <v>190</v>
      </c>
      <c r="E4">
        <v>287</v>
      </c>
      <c r="F4">
        <f t="shared" si="1"/>
        <v>0.56999999999999995</v>
      </c>
      <c r="G4">
        <f t="shared" si="2"/>
        <v>1.722</v>
      </c>
      <c r="H4">
        <v>152.82</v>
      </c>
      <c r="J4">
        <v>0.30394950119158598</v>
      </c>
      <c r="K4">
        <v>31.361910563927601</v>
      </c>
      <c r="L4">
        <v>39.029731099525499</v>
      </c>
      <c r="M4">
        <f t="shared" si="3"/>
        <v>26.87859375</v>
      </c>
      <c r="N4">
        <v>4.6875E-2</v>
      </c>
      <c r="O4">
        <v>31.326650100000002</v>
      </c>
      <c r="P4">
        <f t="shared" si="4"/>
        <v>2.1213045782281247E-2</v>
      </c>
      <c r="R4">
        <v>152.24</v>
      </c>
      <c r="Z4">
        <v>0.484375</v>
      </c>
      <c r="AA4">
        <v>32.479635699999996</v>
      </c>
    </row>
    <row r="5" spans="1:27" x14ac:dyDescent="0.2">
      <c r="A5">
        <f t="shared" si="0"/>
        <v>33.470000000000006</v>
      </c>
      <c r="B5">
        <v>40.520000000000003</v>
      </c>
      <c r="C5">
        <v>3.6925719087510198</v>
      </c>
      <c r="D5">
        <v>191</v>
      </c>
      <c r="E5">
        <v>284</v>
      </c>
      <c r="F5">
        <f t="shared" si="1"/>
        <v>0.57299999999999995</v>
      </c>
      <c r="G5">
        <f t="shared" si="2"/>
        <v>1.704</v>
      </c>
      <c r="H5">
        <v>152.24</v>
      </c>
      <c r="J5">
        <v>0.30885035487790902</v>
      </c>
      <c r="K5">
        <v>31.557715865125498</v>
      </c>
      <c r="L5">
        <v>39.039954774083903</v>
      </c>
      <c r="M5">
        <f t="shared" si="3"/>
        <v>35.838124999999998</v>
      </c>
      <c r="N5">
        <v>6.25E-2</v>
      </c>
      <c r="O5">
        <v>31.245580799999999</v>
      </c>
      <c r="P5">
        <f t="shared" si="4"/>
        <v>5.3747209866234172E-2</v>
      </c>
      <c r="R5">
        <v>151.52000000000001</v>
      </c>
      <c r="Z5">
        <v>0.625</v>
      </c>
      <c r="AA5">
        <v>33.047120799999995</v>
      </c>
    </row>
    <row r="6" spans="1:27" x14ac:dyDescent="0.2">
      <c r="A6">
        <f t="shared" si="0"/>
        <v>53.730000000000004</v>
      </c>
      <c r="B6">
        <v>60.78</v>
      </c>
      <c r="C6">
        <v>3.4772256472138601</v>
      </c>
      <c r="D6">
        <v>190</v>
      </c>
      <c r="E6">
        <v>278</v>
      </c>
      <c r="F6">
        <f t="shared" si="1"/>
        <v>0.56999999999999995</v>
      </c>
      <c r="G6">
        <f t="shared" si="2"/>
        <v>1.6679999999999999</v>
      </c>
      <c r="H6">
        <v>151.52000000000001</v>
      </c>
      <c r="J6">
        <v>0.31497507175418898</v>
      </c>
      <c r="K6">
        <v>31.561899698848698</v>
      </c>
      <c r="L6">
        <v>39.032591047170897</v>
      </c>
      <c r="M6">
        <f t="shared" si="3"/>
        <v>44.797656249999996</v>
      </c>
      <c r="N6">
        <v>7.8125E-2</v>
      </c>
      <c r="O6">
        <v>31.353673199999996</v>
      </c>
      <c r="P6">
        <f t="shared" si="4"/>
        <v>8.628137395018709E-2</v>
      </c>
      <c r="R6">
        <v>150.24</v>
      </c>
      <c r="Z6">
        <v>0.828125</v>
      </c>
      <c r="AA6">
        <v>33.326359500000002</v>
      </c>
    </row>
    <row r="7" spans="1:27" x14ac:dyDescent="0.2">
      <c r="A7">
        <f t="shared" si="0"/>
        <v>73.100000000000009</v>
      </c>
      <c r="B7">
        <v>80.150000000000006</v>
      </c>
      <c r="C7">
        <v>3.2851419242323598</v>
      </c>
      <c r="D7">
        <v>191</v>
      </c>
      <c r="E7">
        <v>272</v>
      </c>
      <c r="F7">
        <f t="shared" si="1"/>
        <v>0.57299999999999995</v>
      </c>
      <c r="G7">
        <f t="shared" si="2"/>
        <v>1.6320000000000001</v>
      </c>
      <c r="H7">
        <v>150.24</v>
      </c>
      <c r="J7">
        <v>0.32172593035324398</v>
      </c>
      <c r="K7">
        <v>31.803496943988801</v>
      </c>
      <c r="L7">
        <v>39.045973566766101</v>
      </c>
      <c r="M7">
        <f t="shared" si="3"/>
        <v>53.757187500000001</v>
      </c>
      <c r="N7">
        <v>9.375E-2</v>
      </c>
      <c r="O7">
        <v>32.011235299999996</v>
      </c>
      <c r="P7">
        <f t="shared" si="4"/>
        <v>0.1173863472130779</v>
      </c>
      <c r="R7">
        <v>149.43</v>
      </c>
      <c r="Z7">
        <v>1</v>
      </c>
      <c r="AA7">
        <v>33.5875828</v>
      </c>
    </row>
    <row r="8" spans="1:27" x14ac:dyDescent="0.2">
      <c r="A8">
        <f t="shared" si="0"/>
        <v>93.36</v>
      </c>
      <c r="B8">
        <v>100.41</v>
      </c>
      <c r="C8">
        <v>3.0961684910752498</v>
      </c>
      <c r="D8">
        <v>190</v>
      </c>
      <c r="E8">
        <v>266</v>
      </c>
      <c r="F8">
        <f t="shared" si="1"/>
        <v>0.56999999999999995</v>
      </c>
      <c r="G8">
        <f t="shared" si="2"/>
        <v>1.5959999999999999</v>
      </c>
      <c r="H8">
        <v>149.43</v>
      </c>
      <c r="J8">
        <v>0.32965750123689602</v>
      </c>
      <c r="K8">
        <v>31.944277215866201</v>
      </c>
      <c r="L8">
        <v>39.041106144187999</v>
      </c>
      <c r="M8">
        <f t="shared" si="3"/>
        <v>62.716718749999998</v>
      </c>
      <c r="N8">
        <v>0.109375</v>
      </c>
      <c r="O8">
        <v>32.551697300000001</v>
      </c>
      <c r="P8">
        <f t="shared" si="4"/>
        <v>0.14992051129703082</v>
      </c>
      <c r="R8">
        <v>147.32</v>
      </c>
    </row>
    <row r="9" spans="1:27" x14ac:dyDescent="0.2">
      <c r="A9">
        <f t="shared" si="0"/>
        <v>113.62</v>
      </c>
      <c r="B9">
        <v>120.67</v>
      </c>
      <c r="C9">
        <v>2.9355390032104598</v>
      </c>
      <c r="D9">
        <v>191</v>
      </c>
      <c r="E9">
        <v>260</v>
      </c>
      <c r="F9">
        <f t="shared" si="1"/>
        <v>0.57299999999999995</v>
      </c>
      <c r="G9">
        <f t="shared" si="2"/>
        <v>1.56</v>
      </c>
      <c r="H9">
        <v>147.32</v>
      </c>
      <c r="J9">
        <v>0.331603958993064</v>
      </c>
      <c r="K9">
        <v>32.1083532180538</v>
      </c>
      <c r="L9">
        <v>39.058900336489003</v>
      </c>
      <c r="M9">
        <f t="shared" si="3"/>
        <v>71.676249999999996</v>
      </c>
      <c r="N9">
        <v>0.125</v>
      </c>
      <c r="O9">
        <v>32.632766599999997</v>
      </c>
      <c r="P9">
        <f t="shared" si="4"/>
        <v>0.18245467538098373</v>
      </c>
      <c r="R9">
        <v>147.13</v>
      </c>
    </row>
    <row r="10" spans="1:27" x14ac:dyDescent="0.2">
      <c r="A10">
        <f t="shared" si="0"/>
        <v>133</v>
      </c>
      <c r="B10">
        <v>140.05000000000001</v>
      </c>
      <c r="C10">
        <v>2.7734773637858701</v>
      </c>
      <c r="D10">
        <v>190</v>
      </c>
      <c r="E10">
        <v>254</v>
      </c>
      <c r="F10">
        <f t="shared" si="1"/>
        <v>0.56999999999999995</v>
      </c>
      <c r="G10">
        <f t="shared" si="2"/>
        <v>1.524</v>
      </c>
      <c r="H10">
        <v>147.13</v>
      </c>
      <c r="J10">
        <v>0.33492213299212698</v>
      </c>
      <c r="K10">
        <v>32.171476716244797</v>
      </c>
      <c r="L10">
        <v>39.058091242948201</v>
      </c>
      <c r="M10">
        <f t="shared" si="3"/>
        <v>80.635781249999994</v>
      </c>
      <c r="N10">
        <v>0.140625</v>
      </c>
      <c r="O10">
        <v>32.659789699999997</v>
      </c>
      <c r="P10">
        <f t="shared" si="4"/>
        <v>0.2135757069677067</v>
      </c>
      <c r="R10">
        <v>146.05000000000001</v>
      </c>
    </row>
    <row r="11" spans="1:27" x14ac:dyDescent="0.2">
      <c r="A11">
        <f t="shared" si="0"/>
        <v>153.26</v>
      </c>
      <c r="B11">
        <v>160.31</v>
      </c>
      <c r="C11">
        <v>2.6064471322168101</v>
      </c>
      <c r="D11">
        <v>190</v>
      </c>
      <c r="E11">
        <v>248</v>
      </c>
      <c r="F11">
        <f t="shared" si="1"/>
        <v>0.56999999999999995</v>
      </c>
      <c r="G11">
        <f t="shared" si="2"/>
        <v>1.488</v>
      </c>
      <c r="H11">
        <v>146.05000000000001</v>
      </c>
      <c r="J11">
        <v>0.33978073429469002</v>
      </c>
      <c r="K11">
        <v>32.409033790178498</v>
      </c>
      <c r="L11">
        <v>39.068390721929099</v>
      </c>
      <c r="M11">
        <f t="shared" si="3"/>
        <v>89.595312499999991</v>
      </c>
      <c r="N11" s="1">
        <v>0.15625</v>
      </c>
      <c r="O11" s="1">
        <v>32.875974499999998</v>
      </c>
      <c r="P11">
        <f t="shared" si="4"/>
        <v>0.2461098710516596</v>
      </c>
      <c r="R11">
        <v>144.72999999999999</v>
      </c>
    </row>
    <row r="12" spans="1:27" x14ac:dyDescent="0.2">
      <c r="A12">
        <f t="shared" si="0"/>
        <v>173.51999999999998</v>
      </c>
      <c r="B12">
        <v>180.57</v>
      </c>
      <c r="C12">
        <v>2.4454540929669699</v>
      </c>
      <c r="D12">
        <v>190</v>
      </c>
      <c r="E12">
        <v>242</v>
      </c>
      <c r="F12">
        <f t="shared" si="1"/>
        <v>0.56999999999999995</v>
      </c>
      <c r="G12">
        <f t="shared" si="2"/>
        <v>1.4520000000000002</v>
      </c>
      <c r="H12">
        <v>144.72999999999999</v>
      </c>
      <c r="J12">
        <v>0.34047143755030401</v>
      </c>
      <c r="K12">
        <v>32.559355892537802</v>
      </c>
      <c r="L12">
        <v>39.081317356346197</v>
      </c>
      <c r="M12">
        <f t="shared" si="3"/>
        <v>98.554843749999989</v>
      </c>
      <c r="N12">
        <v>0.171875</v>
      </c>
      <c r="O12">
        <v>32.6778051</v>
      </c>
      <c r="P12">
        <f t="shared" si="4"/>
        <v>0.27864403513561253</v>
      </c>
      <c r="R12">
        <v>143.38999999999999</v>
      </c>
    </row>
    <row r="13" spans="1:27" x14ac:dyDescent="0.2">
      <c r="A13">
        <f t="shared" si="0"/>
        <v>193.78</v>
      </c>
      <c r="B13">
        <v>200.83</v>
      </c>
      <c r="C13">
        <v>2.2906431237231502</v>
      </c>
      <c r="D13">
        <v>190</v>
      </c>
      <c r="E13">
        <v>236</v>
      </c>
      <c r="F13">
        <f t="shared" si="1"/>
        <v>0.56999999999999995</v>
      </c>
      <c r="G13">
        <f t="shared" si="2"/>
        <v>1.4159999999999999</v>
      </c>
      <c r="H13">
        <v>143.38999999999999</v>
      </c>
      <c r="J13">
        <v>0.34036610164159198</v>
      </c>
      <c r="K13">
        <v>32.724059232535403</v>
      </c>
      <c r="L13">
        <v>39.0959462149846</v>
      </c>
      <c r="M13">
        <f t="shared" si="3"/>
        <v>107.514375</v>
      </c>
      <c r="N13">
        <v>0.1875</v>
      </c>
      <c r="O13">
        <v>32.605743499999996</v>
      </c>
      <c r="P13">
        <f t="shared" si="4"/>
        <v>0.31117819921956547</v>
      </c>
      <c r="R13">
        <v>141.91</v>
      </c>
    </row>
    <row r="14" spans="1:27" x14ac:dyDescent="0.2">
      <c r="A14">
        <f t="shared" si="0"/>
        <v>214.03</v>
      </c>
      <c r="B14">
        <v>221.08</v>
      </c>
      <c r="C14">
        <v>2.1393480678976098</v>
      </c>
      <c r="D14">
        <v>190</v>
      </c>
      <c r="E14">
        <v>229</v>
      </c>
      <c r="F14">
        <f t="shared" si="1"/>
        <v>0.56999999999999995</v>
      </c>
      <c r="G14">
        <f t="shared" si="2"/>
        <v>1.3740000000000001</v>
      </c>
      <c r="H14">
        <v>141.91</v>
      </c>
      <c r="J14">
        <v>0.34062969364940199</v>
      </c>
      <c r="K14">
        <v>32.910917756960401</v>
      </c>
      <c r="L14">
        <v>39.112264648866997</v>
      </c>
      <c r="M14">
        <f t="shared" si="3"/>
        <v>116.47390625</v>
      </c>
      <c r="N14">
        <v>0.203125</v>
      </c>
      <c r="O14">
        <v>32.6778051</v>
      </c>
      <c r="P14">
        <f t="shared" si="4"/>
        <v>0.34369630497968623</v>
      </c>
      <c r="R14">
        <v>140.5</v>
      </c>
    </row>
    <row r="15" spans="1:27" x14ac:dyDescent="0.2">
      <c r="A15">
        <f t="shared" si="0"/>
        <v>233.41</v>
      </c>
      <c r="B15">
        <v>240.46</v>
      </c>
      <c r="C15">
        <v>1.99796084760243</v>
      </c>
      <c r="D15">
        <v>190</v>
      </c>
      <c r="E15">
        <v>223</v>
      </c>
      <c r="F15">
        <f t="shared" si="1"/>
        <v>0.56999999999999995</v>
      </c>
      <c r="G15">
        <f t="shared" si="2"/>
        <v>1.3379999999999999</v>
      </c>
      <c r="H15">
        <v>140.5</v>
      </c>
      <c r="J15">
        <v>0.339241758432137</v>
      </c>
      <c r="K15">
        <v>33.097270337180099</v>
      </c>
      <c r="L15">
        <v>39.129466768874202</v>
      </c>
      <c r="M15">
        <f t="shared" si="3"/>
        <v>125.4334375</v>
      </c>
      <c r="N15">
        <v>0.21875</v>
      </c>
      <c r="O15">
        <v>32.749866699999998</v>
      </c>
      <c r="P15">
        <f t="shared" si="4"/>
        <v>0.3748173365664092</v>
      </c>
      <c r="R15">
        <v>138.75</v>
      </c>
    </row>
    <row r="16" spans="1:27" x14ac:dyDescent="0.2">
      <c r="A16">
        <f t="shared" si="0"/>
        <v>253.67000000000002</v>
      </c>
      <c r="B16">
        <v>260.72000000000003</v>
      </c>
      <c r="C16">
        <v>1.84758442488472</v>
      </c>
      <c r="D16">
        <v>189</v>
      </c>
      <c r="E16">
        <v>216</v>
      </c>
      <c r="F16">
        <f t="shared" si="1"/>
        <v>0.56699999999999995</v>
      </c>
      <c r="G16">
        <f t="shared" si="2"/>
        <v>1.296</v>
      </c>
      <c r="H16">
        <v>138.75</v>
      </c>
      <c r="J16">
        <v>0.33875462188121902</v>
      </c>
      <c r="K16">
        <v>33.261897317891197</v>
      </c>
      <c r="L16">
        <v>39.140075107728102</v>
      </c>
      <c r="M16">
        <f t="shared" si="3"/>
        <v>134.39296874999999</v>
      </c>
      <c r="N16">
        <v>0.234375</v>
      </c>
      <c r="O16">
        <v>32.722843599999997</v>
      </c>
      <c r="P16">
        <f t="shared" si="4"/>
        <v>0.40735150065036213</v>
      </c>
      <c r="R16">
        <v>137.19</v>
      </c>
    </row>
    <row r="17" spans="1:18" x14ac:dyDescent="0.2">
      <c r="A17">
        <f t="shared" si="0"/>
        <v>273.93</v>
      </c>
      <c r="B17">
        <v>280.98</v>
      </c>
      <c r="C17">
        <v>1.6986576272651599</v>
      </c>
      <c r="D17">
        <v>190</v>
      </c>
      <c r="E17">
        <v>208</v>
      </c>
      <c r="F17">
        <f t="shared" si="1"/>
        <v>0.56999999999999995</v>
      </c>
      <c r="G17">
        <f t="shared" si="2"/>
        <v>1.248</v>
      </c>
      <c r="H17">
        <v>137.19</v>
      </c>
      <c r="J17">
        <v>0.332903428763206</v>
      </c>
      <c r="K17">
        <v>33.464209530582501</v>
      </c>
      <c r="L17">
        <v>39.171235361830597</v>
      </c>
      <c r="M17">
        <f t="shared" si="3"/>
        <v>143.35249999999999</v>
      </c>
      <c r="N17">
        <v>0.25</v>
      </c>
      <c r="O17">
        <v>32.758874399999996</v>
      </c>
      <c r="P17">
        <f t="shared" si="4"/>
        <v>0.43988566473431501</v>
      </c>
      <c r="R17">
        <v>135.58000000000001</v>
      </c>
    </row>
    <row r="18" spans="1:18" x14ac:dyDescent="0.2">
      <c r="A18">
        <f t="shared" si="0"/>
        <v>293.31</v>
      </c>
      <c r="B18">
        <v>300.36</v>
      </c>
      <c r="C18">
        <v>1.5523676374747899</v>
      </c>
      <c r="D18">
        <v>191</v>
      </c>
      <c r="E18">
        <v>198</v>
      </c>
      <c r="F18">
        <f t="shared" si="1"/>
        <v>0.57299999999999995</v>
      </c>
      <c r="G18">
        <f t="shared" si="2"/>
        <v>1.1879999999999999</v>
      </c>
      <c r="H18">
        <v>135.58000000000001</v>
      </c>
      <c r="J18">
        <v>0.33257264205236597</v>
      </c>
      <c r="K18">
        <v>33.776261949987401</v>
      </c>
      <c r="L18">
        <v>39.201609709282899</v>
      </c>
      <c r="M18">
        <f t="shared" si="3"/>
        <v>152.31203124999999</v>
      </c>
      <c r="N18">
        <v>0.265625</v>
      </c>
      <c r="O18">
        <v>32.659789699999997</v>
      </c>
      <c r="P18">
        <f t="shared" si="4"/>
        <v>0.47100669632103798</v>
      </c>
      <c r="R18">
        <v>133.6</v>
      </c>
    </row>
    <row r="19" spans="1:18" x14ac:dyDescent="0.2">
      <c r="A19">
        <f t="shared" si="0"/>
        <v>313.57</v>
      </c>
      <c r="B19">
        <v>320.62</v>
      </c>
      <c r="C19">
        <v>1.4209559414652999</v>
      </c>
      <c r="D19">
        <v>190</v>
      </c>
      <c r="E19">
        <v>192</v>
      </c>
      <c r="F19">
        <f t="shared" si="1"/>
        <v>0.56999999999999995</v>
      </c>
      <c r="G19">
        <f t="shared" si="2"/>
        <v>1.1520000000000001</v>
      </c>
      <c r="H19">
        <v>133.6</v>
      </c>
      <c r="J19">
        <v>0.32394901510034102</v>
      </c>
      <c r="K19">
        <v>33.900064718235697</v>
      </c>
      <c r="L19">
        <v>39.218532350071001</v>
      </c>
      <c r="M19">
        <f t="shared" si="3"/>
        <v>161.27156249999999</v>
      </c>
      <c r="N19">
        <v>0.28125</v>
      </c>
      <c r="O19">
        <v>32.857959099999995</v>
      </c>
      <c r="P19">
        <f t="shared" si="4"/>
        <v>0.50354086040499091</v>
      </c>
      <c r="R19">
        <v>131.41999999999999</v>
      </c>
    </row>
    <row r="20" spans="1:18" x14ac:dyDescent="0.2">
      <c r="A20">
        <f t="shared" si="0"/>
        <v>333.83</v>
      </c>
      <c r="B20">
        <v>340.88</v>
      </c>
      <c r="C20">
        <v>1.2853962310292699</v>
      </c>
      <c r="D20">
        <v>189</v>
      </c>
      <c r="E20">
        <v>183</v>
      </c>
      <c r="F20">
        <f t="shared" si="1"/>
        <v>0.56699999999999995</v>
      </c>
      <c r="G20">
        <f t="shared" si="2"/>
        <v>1.0980000000000001</v>
      </c>
      <c r="H20">
        <v>131.41999999999999</v>
      </c>
      <c r="J20">
        <v>0.32152442730702702</v>
      </c>
      <c r="K20">
        <v>34.1495932813298</v>
      </c>
      <c r="L20">
        <v>39.236749558026503</v>
      </c>
      <c r="M20">
        <f t="shared" si="3"/>
        <v>170.23109374999999</v>
      </c>
      <c r="N20">
        <v>0.296875</v>
      </c>
      <c r="O20">
        <v>32.6778051</v>
      </c>
      <c r="P20">
        <f t="shared" si="4"/>
        <v>0.53607502448894384</v>
      </c>
      <c r="R20">
        <v>128.87</v>
      </c>
    </row>
    <row r="21" spans="1:18" x14ac:dyDescent="0.2">
      <c r="A21">
        <f t="shared" si="0"/>
        <v>353.2</v>
      </c>
      <c r="B21">
        <v>360.25</v>
      </c>
      <c r="C21">
        <v>1.1533117189707101</v>
      </c>
      <c r="D21">
        <v>190</v>
      </c>
      <c r="E21">
        <v>174</v>
      </c>
      <c r="F21">
        <f t="shared" si="1"/>
        <v>0.56999999999999995</v>
      </c>
      <c r="G21">
        <f t="shared" si="2"/>
        <v>1.044</v>
      </c>
      <c r="H21">
        <v>128.87</v>
      </c>
      <c r="J21">
        <v>0.31220272436818802</v>
      </c>
      <c r="K21">
        <v>34.422872425554502</v>
      </c>
      <c r="L21">
        <v>39.272111422201696</v>
      </c>
      <c r="M21">
        <f t="shared" si="3"/>
        <v>179.19062499999998</v>
      </c>
      <c r="N21">
        <v>0.3125</v>
      </c>
      <c r="O21">
        <v>32.4616203</v>
      </c>
      <c r="P21">
        <f t="shared" si="4"/>
        <v>0.56717999775183459</v>
      </c>
      <c r="R21">
        <v>126.44</v>
      </c>
    </row>
    <row r="22" spans="1:18" x14ac:dyDescent="0.2">
      <c r="A22">
        <f t="shared" si="0"/>
        <v>373.46</v>
      </c>
      <c r="B22">
        <v>380.51</v>
      </c>
      <c r="C22">
        <v>1.0284037417895</v>
      </c>
      <c r="D22">
        <v>189</v>
      </c>
      <c r="E22">
        <v>165</v>
      </c>
      <c r="F22">
        <f t="shared" si="1"/>
        <v>0.56699999999999995</v>
      </c>
      <c r="G22">
        <f t="shared" si="2"/>
        <v>0.99</v>
      </c>
      <c r="H22">
        <v>126.44</v>
      </c>
      <c r="J22">
        <v>0.302799101104886</v>
      </c>
      <c r="K22">
        <v>34.639713754184797</v>
      </c>
      <c r="L22">
        <v>39.294848652093499</v>
      </c>
      <c r="M22">
        <f t="shared" si="3"/>
        <v>188.15015624999998</v>
      </c>
      <c r="N22" s="1">
        <v>0.328125</v>
      </c>
      <c r="O22" s="1">
        <v>32.902997599999999</v>
      </c>
      <c r="P22">
        <f t="shared" si="4"/>
        <v>0.59971416183578752</v>
      </c>
      <c r="R22">
        <v>122.87</v>
      </c>
    </row>
    <row r="23" spans="1:18" x14ac:dyDescent="0.2">
      <c r="A23">
        <f t="shared" si="0"/>
        <v>393.71999999999997</v>
      </c>
      <c r="B23">
        <v>400.77</v>
      </c>
      <c r="C23">
        <v>0.91094525990492503</v>
      </c>
      <c r="D23">
        <v>186</v>
      </c>
      <c r="E23">
        <v>158</v>
      </c>
      <c r="F23">
        <f t="shared" si="1"/>
        <v>0.55800000000000005</v>
      </c>
      <c r="G23">
        <f t="shared" si="2"/>
        <v>0.94799999999999995</v>
      </c>
      <c r="H23">
        <v>122.87</v>
      </c>
      <c r="J23">
        <v>0.291656184368486</v>
      </c>
      <c r="K23">
        <v>34.772779302631697</v>
      </c>
      <c r="L23">
        <v>39.305033620537898</v>
      </c>
      <c r="M23">
        <f t="shared" si="3"/>
        <v>197.10968749999998</v>
      </c>
      <c r="N23">
        <v>0.34375</v>
      </c>
      <c r="O23">
        <v>32.749866699999998</v>
      </c>
      <c r="P23">
        <f t="shared" si="4"/>
        <v>0.63224832591974045</v>
      </c>
      <c r="R23">
        <v>125.64</v>
      </c>
    </row>
    <row r="24" spans="1:18" x14ac:dyDescent="0.2">
      <c r="A24">
        <f t="shared" si="0"/>
        <v>413.09999999999997</v>
      </c>
      <c r="B24">
        <v>420.15</v>
      </c>
      <c r="C24">
        <v>0.800241912225506</v>
      </c>
      <c r="D24">
        <v>172</v>
      </c>
      <c r="E24">
        <v>153</v>
      </c>
      <c r="F24">
        <f t="shared" si="1"/>
        <v>0.51600000000000001</v>
      </c>
      <c r="G24">
        <f t="shared" si="2"/>
        <v>0.91800000000000004</v>
      </c>
      <c r="H24">
        <v>125.64</v>
      </c>
      <c r="J24">
        <v>0.300320603476879</v>
      </c>
      <c r="K24">
        <v>34.5309113005314</v>
      </c>
      <c r="L24">
        <v>39.224662850051899</v>
      </c>
      <c r="M24">
        <f t="shared" si="3"/>
        <v>206.06921874999998</v>
      </c>
      <c r="N24">
        <v>0.359375</v>
      </c>
      <c r="O24">
        <v>32.912005299999997</v>
      </c>
      <c r="P24">
        <f t="shared" si="4"/>
        <v>0.66336935750646342</v>
      </c>
      <c r="R24">
        <v>126.02</v>
      </c>
    </row>
    <row r="25" spans="1:18" x14ac:dyDescent="0.2">
      <c r="A25">
        <f t="shared" si="0"/>
        <v>433.36</v>
      </c>
      <c r="B25">
        <v>440.41</v>
      </c>
      <c r="C25">
        <v>0.68043637788536104</v>
      </c>
      <c r="D25">
        <v>163</v>
      </c>
      <c r="E25">
        <v>145</v>
      </c>
      <c r="F25">
        <f t="shared" si="1"/>
        <v>0.48899999999999999</v>
      </c>
      <c r="G25">
        <f t="shared" si="2"/>
        <v>0.87</v>
      </c>
      <c r="H25">
        <v>126.02</v>
      </c>
      <c r="J25">
        <v>0.30025366016493699</v>
      </c>
      <c r="K25">
        <v>34.497729059984103</v>
      </c>
      <c r="L25">
        <v>39.183293154446801</v>
      </c>
      <c r="M25">
        <f t="shared" si="3"/>
        <v>215.02875</v>
      </c>
      <c r="N25">
        <v>0.375</v>
      </c>
      <c r="O25">
        <v>32.731851299999995</v>
      </c>
      <c r="P25">
        <f t="shared" si="4"/>
        <v>0.69590352159041635</v>
      </c>
      <c r="R25">
        <v>125.08</v>
      </c>
    </row>
    <row r="26" spans="1:18" x14ac:dyDescent="0.2">
      <c r="A26">
        <f t="shared" si="0"/>
        <v>453.62</v>
      </c>
      <c r="B26">
        <v>460.67</v>
      </c>
      <c r="C26">
        <v>0.57728346487454196</v>
      </c>
      <c r="D26">
        <v>161</v>
      </c>
      <c r="E26">
        <v>135</v>
      </c>
      <c r="F26">
        <f t="shared" si="1"/>
        <v>0.48300000000000004</v>
      </c>
      <c r="G26">
        <f t="shared" si="2"/>
        <v>0.81</v>
      </c>
      <c r="H26">
        <v>125.08</v>
      </c>
      <c r="J26">
        <v>0.28286911029682199</v>
      </c>
      <c r="K26">
        <v>34.738054507619999</v>
      </c>
      <c r="L26">
        <v>39.214486160680501</v>
      </c>
      <c r="M26">
        <f t="shared" si="3"/>
        <v>223.98828125</v>
      </c>
      <c r="N26">
        <v>0.390625</v>
      </c>
      <c r="O26">
        <v>32.785897499999997</v>
      </c>
      <c r="P26">
        <f t="shared" si="4"/>
        <v>0.72843768567436928</v>
      </c>
      <c r="R26">
        <v>125.75</v>
      </c>
    </row>
    <row r="27" spans="1:18" x14ac:dyDescent="0.2">
      <c r="A27">
        <f t="shared" si="0"/>
        <v>472.99</v>
      </c>
      <c r="B27">
        <v>480.04</v>
      </c>
      <c r="C27">
        <v>0.47367437376086702</v>
      </c>
      <c r="D27">
        <v>153</v>
      </c>
      <c r="E27">
        <v>125</v>
      </c>
      <c r="F27">
        <f t="shared" si="1"/>
        <v>0.45900000000000002</v>
      </c>
      <c r="G27">
        <f t="shared" si="2"/>
        <v>0.75</v>
      </c>
      <c r="H27">
        <v>125.75</v>
      </c>
      <c r="J27">
        <v>0.28213795503032801</v>
      </c>
      <c r="K27">
        <v>34.823331455484698</v>
      </c>
      <c r="L27">
        <v>39.185450861978801</v>
      </c>
      <c r="M27">
        <f t="shared" si="3"/>
        <v>232.9478125</v>
      </c>
      <c r="N27">
        <v>0.40625</v>
      </c>
      <c r="O27">
        <v>32.902997599999999</v>
      </c>
      <c r="P27">
        <f t="shared" si="4"/>
        <v>0.75954265893726014</v>
      </c>
      <c r="R27">
        <v>125.69</v>
      </c>
    </row>
    <row r="28" spans="1:18" x14ac:dyDescent="0.2">
      <c r="A28">
        <f t="shared" si="0"/>
        <v>494.13</v>
      </c>
      <c r="B28">
        <v>501.18</v>
      </c>
      <c r="C28">
        <v>0.37848684954270501</v>
      </c>
      <c r="D28">
        <v>137</v>
      </c>
      <c r="E28">
        <v>118</v>
      </c>
      <c r="F28">
        <f t="shared" si="1"/>
        <v>0.41099999999999998</v>
      </c>
      <c r="G28">
        <f t="shared" si="2"/>
        <v>0.70799999999999996</v>
      </c>
      <c r="H28">
        <v>125.69</v>
      </c>
      <c r="J28">
        <v>0.29060282134558502</v>
      </c>
      <c r="K28">
        <v>34.528079362828898</v>
      </c>
      <c r="L28">
        <v>39.061648111158398</v>
      </c>
      <c r="M28">
        <f t="shared" si="3"/>
        <v>241.90734375</v>
      </c>
      <c r="N28">
        <v>0.421875</v>
      </c>
      <c r="O28">
        <v>32.948036099999996</v>
      </c>
      <c r="P28">
        <f t="shared" si="4"/>
        <v>0.79348995551844292</v>
      </c>
      <c r="R28">
        <v>124.11</v>
      </c>
    </row>
    <row r="29" spans="1:18" x14ac:dyDescent="0.2">
      <c r="A29">
        <f t="shared" si="0"/>
        <v>513.51</v>
      </c>
      <c r="B29">
        <v>520.55999999999995</v>
      </c>
      <c r="C29">
        <v>0.29957041279246299</v>
      </c>
      <c r="D29">
        <v>127</v>
      </c>
      <c r="E29">
        <v>109</v>
      </c>
      <c r="F29">
        <f t="shared" si="1"/>
        <v>0.38100000000000001</v>
      </c>
      <c r="G29">
        <f t="shared" si="2"/>
        <v>0.65400000000000003</v>
      </c>
      <c r="H29">
        <v>124.11</v>
      </c>
      <c r="J29">
        <v>0.28921400755938498</v>
      </c>
      <c r="K29">
        <v>34.5024374530418</v>
      </c>
      <c r="L29">
        <v>38.995357581856098</v>
      </c>
      <c r="M29">
        <f t="shared" si="3"/>
        <v>250.86687499999999</v>
      </c>
      <c r="N29">
        <v>0.4375</v>
      </c>
      <c r="O29">
        <v>33.002082299999998</v>
      </c>
      <c r="P29">
        <f t="shared" si="4"/>
        <v>0.82461098710516589</v>
      </c>
      <c r="R29">
        <v>124.53</v>
      </c>
    </row>
    <row r="30" spans="1:18" x14ac:dyDescent="0.2">
      <c r="A30">
        <f t="shared" si="0"/>
        <v>533.7700000000001</v>
      </c>
      <c r="B30">
        <v>540.82000000000005</v>
      </c>
      <c r="C30">
        <v>0.21948579366353899</v>
      </c>
      <c r="D30">
        <v>118</v>
      </c>
      <c r="E30">
        <v>97</v>
      </c>
      <c r="F30">
        <f t="shared" si="1"/>
        <v>0.35399999999999998</v>
      </c>
      <c r="G30">
        <f t="shared" si="2"/>
        <v>0.58199999999999996</v>
      </c>
      <c r="H30">
        <v>124.53</v>
      </c>
      <c r="J30">
        <v>0.28369932466627101</v>
      </c>
      <c r="K30">
        <v>34.586939798668602</v>
      </c>
      <c r="L30">
        <v>38.947132184904198</v>
      </c>
      <c r="M30">
        <f t="shared" si="3"/>
        <v>259.82640624999999</v>
      </c>
      <c r="N30">
        <v>0.453125</v>
      </c>
      <c r="O30">
        <v>33.011089999999996</v>
      </c>
      <c r="P30">
        <f t="shared" si="4"/>
        <v>0.85714515118911905</v>
      </c>
      <c r="R30">
        <v>125.89</v>
      </c>
    </row>
    <row r="31" spans="1:18" x14ac:dyDescent="0.2">
      <c r="A31">
        <f t="shared" si="0"/>
        <v>554.03000000000009</v>
      </c>
      <c r="B31">
        <v>561.08000000000004</v>
      </c>
      <c r="C31">
        <v>0.15110386477983401</v>
      </c>
      <c r="D31">
        <v>102</v>
      </c>
      <c r="E31">
        <v>86</v>
      </c>
      <c r="F31">
        <f t="shared" si="1"/>
        <v>0.30599999999999999</v>
      </c>
      <c r="G31">
        <f t="shared" si="2"/>
        <v>0.51600000000000001</v>
      </c>
      <c r="H31">
        <v>125.89</v>
      </c>
      <c r="J31">
        <v>0.30340859483321098</v>
      </c>
      <c r="K31">
        <v>34.319747604703601</v>
      </c>
      <c r="L31">
        <v>38.740912542984702</v>
      </c>
      <c r="M31">
        <f t="shared" si="3"/>
        <v>268.78593749999999</v>
      </c>
      <c r="N31">
        <v>0.46875</v>
      </c>
      <c r="O31">
        <v>33.209259399999993</v>
      </c>
      <c r="P31">
        <f t="shared" si="4"/>
        <v>0.88967931527307187</v>
      </c>
      <c r="R31">
        <v>122.89</v>
      </c>
    </row>
    <row r="32" spans="1:18" s="1" customFormat="1" x14ac:dyDescent="0.2">
      <c r="A32" s="1">
        <f t="shared" si="0"/>
        <v>573.41000000000008</v>
      </c>
      <c r="B32" s="1">
        <v>580.46</v>
      </c>
      <c r="C32" s="1">
        <v>9.4686898862441901E-2</v>
      </c>
      <c r="D32" s="1">
        <v>91</v>
      </c>
      <c r="E32" s="1">
        <v>73</v>
      </c>
      <c r="F32" s="1">
        <f t="shared" si="1"/>
        <v>0.27300000000000002</v>
      </c>
      <c r="G32" s="1">
        <f t="shared" si="2"/>
        <v>0.43799999999999994</v>
      </c>
      <c r="H32" s="1">
        <v>120.71</v>
      </c>
      <c r="J32" s="1">
        <v>0.31319964437008502</v>
      </c>
      <c r="K32" s="1">
        <v>34.401155100390497</v>
      </c>
      <c r="L32" s="1">
        <v>38.6069500116635</v>
      </c>
      <c r="M32">
        <f t="shared" si="3"/>
        <v>277.74546874999999</v>
      </c>
      <c r="N32" s="1">
        <v>0.484375</v>
      </c>
      <c r="O32" s="1">
        <v>32.479635699999996</v>
      </c>
      <c r="P32">
        <f t="shared" si="4"/>
        <v>0.92080034685979484</v>
      </c>
      <c r="R32" s="1">
        <v>120</v>
      </c>
    </row>
    <row r="33" spans="1:18" x14ac:dyDescent="0.2">
      <c r="A33">
        <f t="shared" si="0"/>
        <v>593.67000000000007</v>
      </c>
      <c r="B33">
        <v>600.72</v>
      </c>
      <c r="C33">
        <v>4.7994381145859501E-2</v>
      </c>
      <c r="D33">
        <v>74</v>
      </c>
      <c r="E33">
        <v>57</v>
      </c>
      <c r="F33">
        <f t="shared" si="1"/>
        <v>0.222</v>
      </c>
      <c r="G33">
        <f t="shared" si="2"/>
        <v>0.34200000000000003</v>
      </c>
      <c r="H33">
        <v>114.42</v>
      </c>
      <c r="K33">
        <v>0</v>
      </c>
      <c r="L33">
        <v>0</v>
      </c>
      <c r="M33">
        <f t="shared" si="3"/>
        <v>286.70499999999998</v>
      </c>
      <c r="N33">
        <v>0.5</v>
      </c>
      <c r="O33">
        <v>32.605743499999996</v>
      </c>
      <c r="P33">
        <f t="shared" si="4"/>
        <v>0.95333451094374777</v>
      </c>
      <c r="R33">
        <v>114.42</v>
      </c>
    </row>
    <row r="34" spans="1:18" x14ac:dyDescent="0.2">
      <c r="A34">
        <f t="shared" si="0"/>
        <v>613.67000000000007</v>
      </c>
      <c r="B34">
        <v>620.72</v>
      </c>
      <c r="C34">
        <v>1.53940176308904E-2</v>
      </c>
      <c r="D34">
        <v>55</v>
      </c>
      <c r="E34">
        <v>37</v>
      </c>
      <c r="F34">
        <f t="shared" si="1"/>
        <v>0.16500000000000001</v>
      </c>
      <c r="G34">
        <f t="shared" si="2"/>
        <v>0.222</v>
      </c>
      <c r="H34">
        <v>99.26</v>
      </c>
      <c r="K34">
        <v>0</v>
      </c>
      <c r="L34">
        <v>0</v>
      </c>
      <c r="M34">
        <f t="shared" si="3"/>
        <v>295.66453124999998</v>
      </c>
      <c r="N34">
        <v>0.515625</v>
      </c>
      <c r="O34">
        <v>32.758874399999996</v>
      </c>
      <c r="P34">
        <f t="shared" si="4"/>
        <v>0.98545115860806454</v>
      </c>
      <c r="R34">
        <v>99.26</v>
      </c>
    </row>
    <row r="35" spans="1:18" x14ac:dyDescent="0.2">
      <c r="A35">
        <f t="shared" si="0"/>
        <v>622.73</v>
      </c>
      <c r="B35">
        <v>629.78</v>
      </c>
      <c r="C35">
        <v>1.7800955125623599E-3</v>
      </c>
      <c r="D35">
        <v>31</v>
      </c>
      <c r="E35">
        <v>15</v>
      </c>
      <c r="F35">
        <f t="shared" si="1"/>
        <v>9.2999999999999999E-2</v>
      </c>
      <c r="G35">
        <f t="shared" si="2"/>
        <v>0.09</v>
      </c>
      <c r="H35">
        <v>42.97</v>
      </c>
      <c r="K35">
        <v>0</v>
      </c>
      <c r="L35">
        <v>0</v>
      </c>
      <c r="M35">
        <f t="shared" si="3"/>
        <v>304.62406249999998</v>
      </c>
      <c r="N35">
        <v>0.53125</v>
      </c>
      <c r="O35">
        <v>32.569712699999997</v>
      </c>
      <c r="P35">
        <f t="shared" si="4"/>
        <v>1</v>
      </c>
      <c r="R35">
        <v>42.97</v>
      </c>
    </row>
    <row r="36" spans="1:18" x14ac:dyDescent="0.2">
      <c r="M36">
        <f t="shared" si="3"/>
        <v>313.58359374999998</v>
      </c>
      <c r="N36">
        <v>0.546875</v>
      </c>
      <c r="O36">
        <v>32.731851299999995</v>
      </c>
    </row>
    <row r="37" spans="1:18" x14ac:dyDescent="0.2">
      <c r="M37">
        <f t="shared" si="3"/>
        <v>322.54312499999997</v>
      </c>
      <c r="N37">
        <v>0.5625</v>
      </c>
      <c r="O37">
        <v>32.704828199999994</v>
      </c>
    </row>
    <row r="38" spans="1:18" x14ac:dyDescent="0.2">
      <c r="M38">
        <f t="shared" si="3"/>
        <v>331.50265624999997</v>
      </c>
      <c r="N38">
        <v>0.578125</v>
      </c>
      <c r="O38">
        <v>32.948036099999996</v>
      </c>
    </row>
    <row r="39" spans="1:18" x14ac:dyDescent="0.2">
      <c r="M39">
        <f t="shared" si="3"/>
        <v>340.46218749999997</v>
      </c>
      <c r="N39">
        <v>0.59375</v>
      </c>
      <c r="O39">
        <v>32.8039129</v>
      </c>
    </row>
    <row r="40" spans="1:18" x14ac:dyDescent="0.2">
      <c r="M40">
        <f t="shared" si="3"/>
        <v>349.42171874999997</v>
      </c>
      <c r="N40">
        <v>0.609375</v>
      </c>
      <c r="O40">
        <v>32.821928299999996</v>
      </c>
    </row>
    <row r="41" spans="1:18" x14ac:dyDescent="0.2">
      <c r="M41">
        <f t="shared" si="3"/>
        <v>358.38124999999997</v>
      </c>
      <c r="N41" s="1">
        <v>0.625</v>
      </c>
      <c r="O41" s="1">
        <v>33.047120799999995</v>
      </c>
    </row>
    <row r="42" spans="1:18" x14ac:dyDescent="0.2">
      <c r="M42">
        <f t="shared" si="3"/>
        <v>367.34078124999996</v>
      </c>
      <c r="N42">
        <v>0.640625</v>
      </c>
      <c r="O42">
        <v>32.993074599999993</v>
      </c>
    </row>
    <row r="43" spans="1:18" x14ac:dyDescent="0.2">
      <c r="M43">
        <f t="shared" si="3"/>
        <v>376.30031249999996</v>
      </c>
      <c r="N43">
        <v>0.65625</v>
      </c>
      <c r="O43">
        <v>32.875974499999998</v>
      </c>
    </row>
    <row r="44" spans="1:18" x14ac:dyDescent="0.2">
      <c r="M44">
        <f t="shared" si="3"/>
        <v>385.25984374999996</v>
      </c>
      <c r="N44">
        <v>0.671875</v>
      </c>
      <c r="O44">
        <v>33.2723133</v>
      </c>
    </row>
    <row r="45" spans="1:18" x14ac:dyDescent="0.2">
      <c r="M45">
        <f t="shared" si="3"/>
        <v>394.21937499999996</v>
      </c>
      <c r="N45">
        <v>0.6875</v>
      </c>
      <c r="O45">
        <v>33.326359500000002</v>
      </c>
    </row>
    <row r="46" spans="1:18" x14ac:dyDescent="0.2">
      <c r="M46">
        <f t="shared" si="3"/>
        <v>403.17890624999995</v>
      </c>
      <c r="N46">
        <v>0.703125</v>
      </c>
      <c r="O46">
        <v>33.353382600000003</v>
      </c>
    </row>
    <row r="47" spans="1:18" x14ac:dyDescent="0.2">
      <c r="M47">
        <f t="shared" si="3"/>
        <v>412.13843749999995</v>
      </c>
      <c r="N47">
        <v>0.71875</v>
      </c>
      <c r="O47">
        <v>33.110174699999995</v>
      </c>
    </row>
    <row r="48" spans="1:18" x14ac:dyDescent="0.2">
      <c r="M48">
        <f t="shared" si="3"/>
        <v>421.09796874999995</v>
      </c>
      <c r="N48">
        <v>0.734375</v>
      </c>
      <c r="O48">
        <v>33.254297899999997</v>
      </c>
    </row>
    <row r="49" spans="13:15" x14ac:dyDescent="0.2">
      <c r="M49">
        <f t="shared" si="3"/>
        <v>430.0575</v>
      </c>
      <c r="N49">
        <v>0.75</v>
      </c>
      <c r="O49">
        <v>33.119182399999993</v>
      </c>
    </row>
    <row r="50" spans="13:15" x14ac:dyDescent="0.2">
      <c r="M50">
        <f t="shared" si="3"/>
        <v>439.01703125</v>
      </c>
      <c r="N50">
        <v>0.765625</v>
      </c>
      <c r="O50">
        <v>33.3353672</v>
      </c>
    </row>
    <row r="51" spans="13:15" x14ac:dyDescent="0.2">
      <c r="M51">
        <f t="shared" si="3"/>
        <v>447.9765625</v>
      </c>
      <c r="N51">
        <v>0.78125</v>
      </c>
      <c r="O51">
        <v>33.5875828</v>
      </c>
    </row>
    <row r="52" spans="13:15" x14ac:dyDescent="0.2">
      <c r="M52">
        <f t="shared" si="3"/>
        <v>456.93609375</v>
      </c>
      <c r="N52">
        <v>0.796875</v>
      </c>
      <c r="O52">
        <v>33.362390300000001</v>
      </c>
    </row>
    <row r="53" spans="13:15" x14ac:dyDescent="0.2">
      <c r="M53">
        <f t="shared" si="3"/>
        <v>465.895625</v>
      </c>
      <c r="N53">
        <v>0.8125</v>
      </c>
      <c r="O53">
        <v>33.407428799999998</v>
      </c>
    </row>
    <row r="54" spans="13:15" x14ac:dyDescent="0.2">
      <c r="M54">
        <f t="shared" si="3"/>
        <v>474.85515624999999</v>
      </c>
      <c r="N54" s="1">
        <v>0.828125</v>
      </c>
      <c r="O54" s="1">
        <v>33.326359500000002</v>
      </c>
    </row>
    <row r="55" spans="13:15" x14ac:dyDescent="0.2">
      <c r="M55">
        <f t="shared" si="3"/>
        <v>483.81468749999999</v>
      </c>
      <c r="N55">
        <v>0.84375</v>
      </c>
      <c r="O55">
        <v>33.506513499999997</v>
      </c>
    </row>
    <row r="56" spans="13:15" x14ac:dyDescent="0.2">
      <c r="M56">
        <f t="shared" si="3"/>
        <v>492.77421874999999</v>
      </c>
      <c r="N56">
        <v>0.859375</v>
      </c>
      <c r="O56">
        <v>32.975059199999997</v>
      </c>
    </row>
    <row r="57" spans="13:15" x14ac:dyDescent="0.2">
      <c r="M57">
        <f t="shared" si="3"/>
        <v>501.73374999999999</v>
      </c>
      <c r="N57">
        <v>0.875</v>
      </c>
      <c r="O57">
        <v>33.128190099999998</v>
      </c>
    </row>
    <row r="58" spans="13:15" x14ac:dyDescent="0.2">
      <c r="M58">
        <f t="shared" si="3"/>
        <v>510.69328124999998</v>
      </c>
      <c r="N58">
        <v>0.890625</v>
      </c>
      <c r="O58">
        <v>33.137197799999996</v>
      </c>
    </row>
    <row r="59" spans="13:15" x14ac:dyDescent="0.2">
      <c r="M59">
        <f t="shared" si="3"/>
        <v>519.65281249999998</v>
      </c>
      <c r="N59">
        <v>0.90625</v>
      </c>
      <c r="O59">
        <v>33.227274799999996</v>
      </c>
    </row>
    <row r="60" spans="13:15" x14ac:dyDescent="0.2">
      <c r="M60">
        <f t="shared" si="3"/>
        <v>528.61234374999992</v>
      </c>
      <c r="N60">
        <v>0.921875</v>
      </c>
      <c r="O60">
        <v>33.182236299999992</v>
      </c>
    </row>
    <row r="61" spans="13:15" x14ac:dyDescent="0.2">
      <c r="M61">
        <f t="shared" si="3"/>
        <v>537.57187499999998</v>
      </c>
      <c r="N61">
        <v>0.9375</v>
      </c>
      <c r="O61">
        <v>33.173228599999995</v>
      </c>
    </row>
    <row r="62" spans="13:15" x14ac:dyDescent="0.2">
      <c r="M62">
        <f t="shared" si="3"/>
        <v>546.53140624999992</v>
      </c>
      <c r="N62">
        <v>0.953125</v>
      </c>
      <c r="O62">
        <v>33.110174699999995</v>
      </c>
    </row>
    <row r="63" spans="13:15" x14ac:dyDescent="0.2">
      <c r="M63">
        <f t="shared" si="3"/>
        <v>555.49093749999997</v>
      </c>
      <c r="N63">
        <v>0.96875</v>
      </c>
      <c r="O63">
        <v>33.164220899999997</v>
      </c>
    </row>
    <row r="64" spans="13:15" x14ac:dyDescent="0.2">
      <c r="M64">
        <f t="shared" si="3"/>
        <v>564.45046874999991</v>
      </c>
      <c r="N64">
        <v>0.984375</v>
      </c>
      <c r="O64">
        <v>33.065136199999998</v>
      </c>
    </row>
    <row r="65" spans="13:15" x14ac:dyDescent="0.2">
      <c r="M65">
        <f t="shared" si="3"/>
        <v>573.41</v>
      </c>
      <c r="N65" s="1">
        <v>1</v>
      </c>
      <c r="O65" s="1">
        <v>33.5875828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6FDD9-3A39-4067-B7BA-60D4A4B9FAB7}">
  <dimension ref="A1:O32"/>
  <sheetViews>
    <sheetView workbookViewId="0">
      <selection activeCell="P6" sqref="P6"/>
    </sheetView>
  </sheetViews>
  <sheetFormatPr defaultRowHeight="14.25" x14ac:dyDescent="0.2"/>
  <sheetData>
    <row r="1" spans="1:15" x14ac:dyDescent="0.2">
      <c r="B1" t="s">
        <v>16</v>
      </c>
      <c r="E1" t="s">
        <v>0</v>
      </c>
      <c r="F1" t="s">
        <v>2</v>
      </c>
      <c r="G1" t="s">
        <v>4</v>
      </c>
      <c r="H1" t="s">
        <v>1</v>
      </c>
      <c r="J1" t="s">
        <v>17</v>
      </c>
      <c r="K1" t="s">
        <v>18</v>
      </c>
    </row>
    <row r="2" spans="1:15" x14ac:dyDescent="0.2">
      <c r="A2">
        <f>B2-4.76</f>
        <v>0</v>
      </c>
      <c r="B2">
        <v>4.76</v>
      </c>
      <c r="C2">
        <v>3.9411129733986998</v>
      </c>
      <c r="D2">
        <v>190</v>
      </c>
      <c r="E2">
        <f>B2-4.76</f>
        <v>0</v>
      </c>
      <c r="F2">
        <f>D2/52*0.312/2</f>
        <v>0.56999999999999995</v>
      </c>
      <c r="G2">
        <v>0</v>
      </c>
      <c r="H2">
        <v>3.9411129733986998</v>
      </c>
      <c r="I2">
        <v>291</v>
      </c>
      <c r="J2">
        <f>I2/52*0.312</f>
        <v>1.746</v>
      </c>
      <c r="K2">
        <v>156.68</v>
      </c>
      <c r="N2">
        <v>0</v>
      </c>
      <c r="O2">
        <v>85.084603700000002</v>
      </c>
    </row>
    <row r="3" spans="1:15" x14ac:dyDescent="0.2">
      <c r="A3">
        <f t="shared" ref="A3:A24" si="0">B3-4.76</f>
        <v>0.70000000000000018</v>
      </c>
      <c r="B3">
        <v>5.46</v>
      </c>
      <c r="C3">
        <v>3.8465634877989201</v>
      </c>
      <c r="D3">
        <v>190</v>
      </c>
      <c r="E3">
        <f t="shared" ref="E3:E24" si="1">B3-4.76</f>
        <v>0.70000000000000018</v>
      </c>
      <c r="F3">
        <f t="shared" ref="F3:F23" si="2">D3/52*0.312/2</f>
        <v>0.56999999999999995</v>
      </c>
      <c r="G3">
        <v>0.70000000000000018</v>
      </c>
      <c r="H3">
        <v>3.8465634877989201</v>
      </c>
      <c r="I3">
        <v>289</v>
      </c>
      <c r="J3">
        <f t="shared" ref="J3:J24" si="3">I3/52*0.312</f>
        <v>1.734</v>
      </c>
      <c r="K3">
        <v>155.1</v>
      </c>
      <c r="N3">
        <v>3.3333333333333333E-2</v>
      </c>
      <c r="O3">
        <v>91.651216999999988</v>
      </c>
    </row>
    <row r="4" spans="1:15" x14ac:dyDescent="0.2">
      <c r="A4">
        <f t="shared" si="0"/>
        <v>1.3200000000000003</v>
      </c>
      <c r="B4">
        <v>6.08</v>
      </c>
      <c r="C4">
        <v>3.7197692167070802</v>
      </c>
      <c r="D4">
        <v>190</v>
      </c>
      <c r="E4">
        <f t="shared" si="1"/>
        <v>1.3200000000000003</v>
      </c>
      <c r="F4">
        <f t="shared" si="2"/>
        <v>0.56999999999999995</v>
      </c>
      <c r="G4">
        <v>1.3200000000000003</v>
      </c>
      <c r="H4">
        <v>3.7197692167070802</v>
      </c>
      <c r="I4">
        <v>285</v>
      </c>
      <c r="J4">
        <f t="shared" si="3"/>
        <v>1.71</v>
      </c>
      <c r="K4">
        <v>153.62</v>
      </c>
      <c r="N4">
        <v>6.6666666666666666E-2</v>
      </c>
      <c r="O4">
        <v>94.308488499999996</v>
      </c>
    </row>
    <row r="5" spans="1:15" x14ac:dyDescent="0.2">
      <c r="A5">
        <f t="shared" si="0"/>
        <v>2.29</v>
      </c>
      <c r="B5">
        <v>7.05</v>
      </c>
      <c r="C5">
        <v>3.5529016756551801</v>
      </c>
      <c r="D5">
        <v>189</v>
      </c>
      <c r="E5">
        <f t="shared" si="1"/>
        <v>2.29</v>
      </c>
      <c r="F5">
        <f t="shared" si="2"/>
        <v>0.56699999999999995</v>
      </c>
      <c r="G5">
        <v>2.29</v>
      </c>
      <c r="H5">
        <v>3.5529016756551801</v>
      </c>
      <c r="I5">
        <v>280</v>
      </c>
      <c r="J5">
        <f t="shared" si="3"/>
        <v>1.6800000000000002</v>
      </c>
      <c r="K5">
        <v>152.24</v>
      </c>
      <c r="N5">
        <v>0.1</v>
      </c>
      <c r="O5">
        <v>94.975058300000001</v>
      </c>
    </row>
    <row r="6" spans="1:15" x14ac:dyDescent="0.2">
      <c r="A6">
        <f t="shared" si="0"/>
        <v>3.26</v>
      </c>
      <c r="B6">
        <v>8.02</v>
      </c>
      <c r="C6">
        <v>3.38138719128106</v>
      </c>
      <c r="D6">
        <v>190</v>
      </c>
      <c r="E6">
        <f t="shared" si="1"/>
        <v>3.26</v>
      </c>
      <c r="F6">
        <f t="shared" si="2"/>
        <v>0.56999999999999995</v>
      </c>
      <c r="G6">
        <v>3.26</v>
      </c>
      <c r="H6">
        <v>3.38138719128106</v>
      </c>
      <c r="I6">
        <v>274</v>
      </c>
      <c r="J6">
        <f t="shared" si="3"/>
        <v>1.6439999999999999</v>
      </c>
      <c r="K6">
        <v>151.49</v>
      </c>
      <c r="N6">
        <v>0.13333333333333333</v>
      </c>
      <c r="O6">
        <v>95.227273899999986</v>
      </c>
    </row>
    <row r="7" spans="1:15" x14ac:dyDescent="0.2">
      <c r="A7">
        <f t="shared" si="0"/>
        <v>4.3100000000000005</v>
      </c>
      <c r="B7">
        <v>9.07</v>
      </c>
      <c r="C7">
        <v>3.1640292674368302</v>
      </c>
      <c r="D7">
        <v>189</v>
      </c>
      <c r="E7">
        <f t="shared" si="1"/>
        <v>4.3100000000000005</v>
      </c>
      <c r="F7">
        <f t="shared" si="2"/>
        <v>0.56699999999999995</v>
      </c>
      <c r="G7">
        <v>4.3100000000000005</v>
      </c>
      <c r="H7">
        <v>3.1640292674368302</v>
      </c>
      <c r="I7">
        <v>271</v>
      </c>
      <c r="J7">
        <f t="shared" si="3"/>
        <v>1.6260000000000001</v>
      </c>
      <c r="K7">
        <v>150.97999999999999</v>
      </c>
      <c r="N7">
        <v>0.16666666666666666</v>
      </c>
      <c r="O7">
        <v>95.434450999999996</v>
      </c>
    </row>
    <row r="8" spans="1:15" x14ac:dyDescent="0.2">
      <c r="A8">
        <f t="shared" si="0"/>
        <v>5.3000000000000007</v>
      </c>
      <c r="B8">
        <v>10.06</v>
      </c>
      <c r="C8">
        <v>2.9839580083025599</v>
      </c>
      <c r="D8">
        <v>190</v>
      </c>
      <c r="E8">
        <f t="shared" si="1"/>
        <v>5.3000000000000007</v>
      </c>
      <c r="F8">
        <f t="shared" si="2"/>
        <v>0.56999999999999995</v>
      </c>
      <c r="G8">
        <v>5.3000000000000007</v>
      </c>
      <c r="H8">
        <v>2.9839580083025599</v>
      </c>
      <c r="I8">
        <v>260</v>
      </c>
      <c r="J8">
        <f t="shared" si="3"/>
        <v>1.56</v>
      </c>
      <c r="K8">
        <v>149.76</v>
      </c>
      <c r="N8">
        <v>0.2</v>
      </c>
      <c r="O8">
        <v>95.479489499999985</v>
      </c>
    </row>
    <row r="9" spans="1:15" x14ac:dyDescent="0.2">
      <c r="A9">
        <f t="shared" si="0"/>
        <v>7.3100000000000005</v>
      </c>
      <c r="B9">
        <v>12.07</v>
      </c>
      <c r="C9">
        <v>2.5838916782028698</v>
      </c>
      <c r="D9">
        <v>190</v>
      </c>
      <c r="E9">
        <f t="shared" si="1"/>
        <v>7.3100000000000005</v>
      </c>
      <c r="F9">
        <f t="shared" si="2"/>
        <v>0.56999999999999995</v>
      </c>
      <c r="G9">
        <v>7.3100000000000005</v>
      </c>
      <c r="H9">
        <v>2.5838916782028698</v>
      </c>
      <c r="I9">
        <v>247</v>
      </c>
      <c r="J9">
        <f t="shared" si="3"/>
        <v>1.482</v>
      </c>
      <c r="K9">
        <v>147.88</v>
      </c>
      <c r="N9">
        <v>0.23333333333333334</v>
      </c>
      <c r="O9">
        <v>95.740712799999997</v>
      </c>
    </row>
    <row r="10" spans="1:15" x14ac:dyDescent="0.2">
      <c r="A10">
        <f t="shared" si="0"/>
        <v>9.33</v>
      </c>
      <c r="B10">
        <v>14.09</v>
      </c>
      <c r="C10">
        <v>2.22149863605464</v>
      </c>
      <c r="D10">
        <v>191</v>
      </c>
      <c r="E10">
        <f t="shared" si="1"/>
        <v>9.33</v>
      </c>
      <c r="F10">
        <f t="shared" si="2"/>
        <v>0.57299999999999995</v>
      </c>
      <c r="G10">
        <v>9.33</v>
      </c>
      <c r="H10">
        <v>2.22149863605464</v>
      </c>
      <c r="I10">
        <v>232</v>
      </c>
      <c r="J10">
        <f t="shared" si="3"/>
        <v>1.3920000000000001</v>
      </c>
      <c r="K10">
        <v>144.32</v>
      </c>
      <c r="N10">
        <v>0.26666666666666666</v>
      </c>
      <c r="O10">
        <v>95.560558799999995</v>
      </c>
    </row>
    <row r="11" spans="1:15" x14ac:dyDescent="0.2">
      <c r="A11">
        <f t="shared" si="0"/>
        <v>11.270000000000001</v>
      </c>
      <c r="B11">
        <v>16.03</v>
      </c>
      <c r="C11">
        <v>1.8965479936473999</v>
      </c>
      <c r="D11">
        <v>190</v>
      </c>
      <c r="E11">
        <f t="shared" si="1"/>
        <v>11.270000000000001</v>
      </c>
      <c r="F11">
        <f t="shared" si="2"/>
        <v>0.56999999999999995</v>
      </c>
      <c r="G11">
        <v>11.270000000000001</v>
      </c>
      <c r="H11">
        <v>1.8965479936473999</v>
      </c>
      <c r="I11">
        <v>215</v>
      </c>
      <c r="J11">
        <f t="shared" si="3"/>
        <v>1.29</v>
      </c>
      <c r="K11">
        <v>142.83000000000001</v>
      </c>
      <c r="N11">
        <v>0.3</v>
      </c>
      <c r="O11">
        <v>96.101020800000001</v>
      </c>
    </row>
    <row r="12" spans="1:15" x14ac:dyDescent="0.2">
      <c r="A12">
        <f t="shared" si="0"/>
        <v>13.299999999999999</v>
      </c>
      <c r="B12">
        <v>18.059999999999999</v>
      </c>
      <c r="C12">
        <v>1.54811987119831</v>
      </c>
      <c r="D12">
        <v>190</v>
      </c>
      <c r="E12">
        <f t="shared" si="1"/>
        <v>13.299999999999999</v>
      </c>
      <c r="F12">
        <f t="shared" si="2"/>
        <v>0.56999999999999995</v>
      </c>
      <c r="G12">
        <v>13.299999999999999</v>
      </c>
      <c r="H12">
        <v>1.54811987119831</v>
      </c>
      <c r="I12">
        <v>199</v>
      </c>
      <c r="J12">
        <f t="shared" si="3"/>
        <v>1.194</v>
      </c>
      <c r="K12">
        <v>140.38999999999999</v>
      </c>
      <c r="N12">
        <v>0.33333333333333331</v>
      </c>
      <c r="O12">
        <v>96.515374999999992</v>
      </c>
    </row>
    <row r="13" spans="1:15" x14ac:dyDescent="0.2">
      <c r="A13">
        <f t="shared" si="0"/>
        <v>15.319999999999999</v>
      </c>
      <c r="B13">
        <v>20.079999999999998</v>
      </c>
      <c r="C13">
        <v>1.2021460174788801</v>
      </c>
      <c r="D13">
        <v>190</v>
      </c>
      <c r="E13">
        <f t="shared" si="1"/>
        <v>15.319999999999999</v>
      </c>
      <c r="F13">
        <f t="shared" si="2"/>
        <v>0.56999999999999995</v>
      </c>
      <c r="G13">
        <v>15.319999999999999</v>
      </c>
      <c r="H13">
        <v>1.2021460174788801</v>
      </c>
      <c r="I13">
        <v>177</v>
      </c>
      <c r="J13">
        <f t="shared" si="3"/>
        <v>1.0620000000000001</v>
      </c>
      <c r="K13">
        <v>133.5</v>
      </c>
      <c r="N13">
        <v>0.36666666666666664</v>
      </c>
      <c r="O13">
        <v>96.560413499999996</v>
      </c>
    </row>
    <row r="14" spans="1:15" x14ac:dyDescent="0.2">
      <c r="A14">
        <f t="shared" si="0"/>
        <v>17.259999999999998</v>
      </c>
      <c r="B14">
        <v>22.02</v>
      </c>
      <c r="C14">
        <v>0.92174509412061401</v>
      </c>
      <c r="D14">
        <v>184</v>
      </c>
      <c r="E14">
        <f t="shared" si="1"/>
        <v>17.259999999999998</v>
      </c>
      <c r="F14">
        <f t="shared" si="2"/>
        <v>0.55199999999999994</v>
      </c>
      <c r="G14">
        <v>17.259999999999998</v>
      </c>
      <c r="H14">
        <v>0.92174509412061401</v>
      </c>
      <c r="I14">
        <v>159</v>
      </c>
      <c r="J14">
        <f t="shared" si="3"/>
        <v>0.95399999999999996</v>
      </c>
      <c r="K14">
        <v>127.21</v>
      </c>
      <c r="N14">
        <v>0.4</v>
      </c>
      <c r="O14">
        <v>96.839652199999989</v>
      </c>
    </row>
    <row r="15" spans="1:15" x14ac:dyDescent="0.2">
      <c r="A15">
        <f t="shared" si="0"/>
        <v>19.29</v>
      </c>
      <c r="B15">
        <v>24.05</v>
      </c>
      <c r="C15">
        <v>0.63752374276816803</v>
      </c>
      <c r="D15">
        <v>167</v>
      </c>
      <c r="E15">
        <f t="shared" si="1"/>
        <v>19.29</v>
      </c>
      <c r="F15">
        <f t="shared" si="2"/>
        <v>0.501</v>
      </c>
      <c r="G15">
        <v>19.29</v>
      </c>
      <c r="H15">
        <v>0.63752374276816803</v>
      </c>
      <c r="I15">
        <v>139</v>
      </c>
      <c r="J15">
        <f t="shared" si="3"/>
        <v>0.83399999999999996</v>
      </c>
      <c r="K15">
        <v>126.07</v>
      </c>
      <c r="N15">
        <v>0.43333333333333335</v>
      </c>
      <c r="O15">
        <v>97.019806199999991</v>
      </c>
    </row>
    <row r="16" spans="1:15" x14ac:dyDescent="0.2">
      <c r="A16">
        <f t="shared" si="0"/>
        <v>21.310000000000002</v>
      </c>
      <c r="B16">
        <v>26.07</v>
      </c>
      <c r="C16">
        <v>0.41000351438863297</v>
      </c>
      <c r="D16">
        <v>145</v>
      </c>
      <c r="E16">
        <f t="shared" si="1"/>
        <v>21.310000000000002</v>
      </c>
      <c r="F16">
        <f t="shared" si="2"/>
        <v>0.435</v>
      </c>
      <c r="G16">
        <v>21.310000000000002</v>
      </c>
      <c r="H16">
        <v>0.41000351438863297</v>
      </c>
      <c r="I16">
        <v>120</v>
      </c>
      <c r="J16">
        <f t="shared" si="3"/>
        <v>0.72</v>
      </c>
      <c r="K16">
        <v>128.27000000000001</v>
      </c>
      <c r="N16">
        <v>0.46666666666666667</v>
      </c>
      <c r="O16">
        <v>97.803476099999997</v>
      </c>
    </row>
    <row r="17" spans="1:15" x14ac:dyDescent="0.2">
      <c r="A17">
        <f t="shared" si="0"/>
        <v>23.25</v>
      </c>
      <c r="B17">
        <v>28.01</v>
      </c>
      <c r="C17">
        <v>0.25086504524679898</v>
      </c>
      <c r="D17">
        <v>126</v>
      </c>
      <c r="E17">
        <f t="shared" si="1"/>
        <v>23.25</v>
      </c>
      <c r="F17">
        <f t="shared" si="2"/>
        <v>0.37799999999999995</v>
      </c>
      <c r="G17">
        <v>23.25</v>
      </c>
      <c r="H17">
        <v>0.25086504524679898</v>
      </c>
      <c r="I17">
        <v>100</v>
      </c>
      <c r="J17">
        <f t="shared" si="3"/>
        <v>0.6</v>
      </c>
      <c r="K17">
        <v>125.38</v>
      </c>
      <c r="N17">
        <v>0.5</v>
      </c>
      <c r="O17">
        <v>97.136906299999993</v>
      </c>
    </row>
    <row r="18" spans="1:15" x14ac:dyDescent="0.2">
      <c r="A18">
        <f t="shared" si="0"/>
        <v>24.310000000000002</v>
      </c>
      <c r="B18">
        <v>29.07</v>
      </c>
      <c r="C18">
        <v>0.18448595707798199</v>
      </c>
      <c r="D18">
        <v>111</v>
      </c>
      <c r="E18">
        <f t="shared" si="1"/>
        <v>24.310000000000002</v>
      </c>
      <c r="F18">
        <f t="shared" si="2"/>
        <v>0.33300000000000002</v>
      </c>
      <c r="G18">
        <v>24.310000000000002</v>
      </c>
      <c r="H18">
        <v>0.18448595707798199</v>
      </c>
      <c r="I18">
        <v>92</v>
      </c>
      <c r="J18">
        <f t="shared" si="3"/>
        <v>0.55199999999999994</v>
      </c>
      <c r="K18">
        <v>128.72999999999999</v>
      </c>
      <c r="N18">
        <v>0.53333333333333333</v>
      </c>
      <c r="O18">
        <v>97.091867799999989</v>
      </c>
    </row>
    <row r="19" spans="1:15" x14ac:dyDescent="0.2">
      <c r="A19">
        <f t="shared" si="0"/>
        <v>25.28</v>
      </c>
      <c r="B19">
        <v>30.04</v>
      </c>
      <c r="C19">
        <v>0.13427124904101201</v>
      </c>
      <c r="D19">
        <v>108</v>
      </c>
      <c r="E19">
        <f t="shared" si="1"/>
        <v>25.28</v>
      </c>
      <c r="F19">
        <f t="shared" si="2"/>
        <v>0.32400000000000001</v>
      </c>
      <c r="G19">
        <v>25.28</v>
      </c>
      <c r="H19">
        <v>0.13427124904101201</v>
      </c>
      <c r="I19">
        <v>78</v>
      </c>
      <c r="J19">
        <f t="shared" si="3"/>
        <v>0.46799999999999997</v>
      </c>
      <c r="K19">
        <v>125.28</v>
      </c>
      <c r="N19">
        <v>0.56666666666666665</v>
      </c>
      <c r="O19">
        <v>97.623322099999996</v>
      </c>
    </row>
    <row r="20" spans="1:15" x14ac:dyDescent="0.2">
      <c r="A20">
        <f t="shared" si="0"/>
        <v>26.33</v>
      </c>
      <c r="B20">
        <v>31.09</v>
      </c>
      <c r="C20">
        <v>9.1667539295818001E-2</v>
      </c>
      <c r="D20">
        <v>99</v>
      </c>
      <c r="E20">
        <f t="shared" si="1"/>
        <v>26.33</v>
      </c>
      <c r="F20">
        <f t="shared" si="2"/>
        <v>0.29699999999999999</v>
      </c>
      <c r="G20">
        <v>26.33</v>
      </c>
      <c r="H20">
        <v>9.1667539295818001E-2</v>
      </c>
      <c r="I20">
        <v>68</v>
      </c>
      <c r="J20">
        <f t="shared" si="3"/>
        <v>0.40800000000000003</v>
      </c>
      <c r="K20">
        <v>124.97</v>
      </c>
      <c r="N20">
        <v>0.6</v>
      </c>
      <c r="O20">
        <v>97.407137299999988</v>
      </c>
    </row>
    <row r="21" spans="1:15" x14ac:dyDescent="0.2">
      <c r="A21">
        <f t="shared" si="0"/>
        <v>27.300000000000004</v>
      </c>
      <c r="B21">
        <v>32.06</v>
      </c>
      <c r="C21">
        <v>5.7887966411953401E-2</v>
      </c>
      <c r="D21">
        <v>85</v>
      </c>
      <c r="E21">
        <f t="shared" si="1"/>
        <v>27.300000000000004</v>
      </c>
      <c r="F21">
        <f t="shared" si="2"/>
        <v>0.255</v>
      </c>
      <c r="G21">
        <v>27.300000000000004</v>
      </c>
      <c r="H21">
        <v>5.7887966411953401E-2</v>
      </c>
      <c r="I21">
        <v>58</v>
      </c>
      <c r="J21">
        <f t="shared" si="3"/>
        <v>0.34800000000000003</v>
      </c>
      <c r="K21">
        <v>122.24</v>
      </c>
      <c r="N21">
        <v>0.6333333333333333</v>
      </c>
      <c r="O21">
        <v>97.235990999999999</v>
      </c>
    </row>
    <row r="22" spans="1:15" x14ac:dyDescent="0.2">
      <c r="A22">
        <f t="shared" si="0"/>
        <v>28.270000000000003</v>
      </c>
      <c r="B22">
        <v>33.03</v>
      </c>
      <c r="C22">
        <v>2.9481082452405102E-2</v>
      </c>
      <c r="D22">
        <v>79</v>
      </c>
      <c r="E22">
        <f t="shared" si="1"/>
        <v>28.270000000000003</v>
      </c>
      <c r="F22">
        <f t="shared" si="2"/>
        <v>0.23699999999999999</v>
      </c>
      <c r="G22">
        <v>28.270000000000003</v>
      </c>
      <c r="H22">
        <v>2.9481082452405102E-2</v>
      </c>
      <c r="I22">
        <v>26</v>
      </c>
      <c r="J22">
        <f t="shared" si="3"/>
        <v>0.156</v>
      </c>
      <c r="K22">
        <v>109.02</v>
      </c>
      <c r="N22">
        <v>0.66666666666666663</v>
      </c>
      <c r="O22">
        <v>97.425152699999998</v>
      </c>
    </row>
    <row r="23" spans="1:15" x14ac:dyDescent="0.2">
      <c r="A23">
        <f t="shared" si="0"/>
        <v>29.330000000000005</v>
      </c>
      <c r="B23">
        <v>34.090000000000003</v>
      </c>
      <c r="C23">
        <v>2.53671668725292E-3</v>
      </c>
      <c r="D23">
        <v>48</v>
      </c>
      <c r="E23">
        <f t="shared" si="1"/>
        <v>29.330000000000005</v>
      </c>
      <c r="F23">
        <f t="shared" si="2"/>
        <v>0.14400000000000002</v>
      </c>
      <c r="G23">
        <v>29.330000000000005</v>
      </c>
      <c r="H23">
        <v>2.53671668725292E-3</v>
      </c>
      <c r="I23">
        <v>11</v>
      </c>
      <c r="J23">
        <f t="shared" si="3"/>
        <v>6.6000000000000003E-2</v>
      </c>
      <c r="K23">
        <v>94.16</v>
      </c>
      <c r="N23">
        <v>0.7</v>
      </c>
      <c r="O23">
        <v>97.938591599999995</v>
      </c>
    </row>
    <row r="24" spans="1:15" x14ac:dyDescent="0.2">
      <c r="A24">
        <f t="shared" si="0"/>
        <v>30.25</v>
      </c>
      <c r="B24">
        <v>35.01</v>
      </c>
      <c r="C24">
        <v>1.0872612351102799E-3</v>
      </c>
      <c r="D24">
        <v>30</v>
      </c>
      <c r="E24">
        <f t="shared" si="1"/>
        <v>30.25</v>
      </c>
      <c r="F24">
        <v>9.8999999999999991E-2</v>
      </c>
      <c r="G24">
        <v>30.25</v>
      </c>
      <c r="H24">
        <v>1.0872612351102799E-3</v>
      </c>
      <c r="I24">
        <v>5</v>
      </c>
      <c r="J24">
        <f t="shared" si="3"/>
        <v>3.0000000000000002E-2</v>
      </c>
      <c r="K24">
        <v>78.59</v>
      </c>
      <c r="N24">
        <v>0.73333333333333328</v>
      </c>
      <c r="O24">
        <v>98.181799499999997</v>
      </c>
    </row>
    <row r="25" spans="1:15" x14ac:dyDescent="0.2">
      <c r="N25">
        <v>0.76666666666666672</v>
      </c>
      <c r="O25">
        <v>98.217830299999989</v>
      </c>
    </row>
    <row r="26" spans="1:15" x14ac:dyDescent="0.2">
      <c r="N26">
        <v>0.8</v>
      </c>
      <c r="O26">
        <v>98.4159997</v>
      </c>
    </row>
    <row r="27" spans="1:15" x14ac:dyDescent="0.2">
      <c r="N27">
        <v>0.83333333333333337</v>
      </c>
      <c r="O27">
        <v>98.659207599999988</v>
      </c>
    </row>
    <row r="28" spans="1:15" x14ac:dyDescent="0.2">
      <c r="N28">
        <v>0.8666666666666667</v>
      </c>
      <c r="O28">
        <v>98.857376999999985</v>
      </c>
    </row>
    <row r="29" spans="1:15" x14ac:dyDescent="0.2">
      <c r="N29">
        <v>0.9</v>
      </c>
      <c r="O29">
        <v>98.929438599999997</v>
      </c>
    </row>
    <row r="30" spans="1:15" x14ac:dyDescent="0.2">
      <c r="N30">
        <v>0.93333333333333335</v>
      </c>
      <c r="O30">
        <v>99.298754299999999</v>
      </c>
    </row>
    <row r="31" spans="1:15" x14ac:dyDescent="0.2">
      <c r="N31">
        <v>0.96666666666666667</v>
      </c>
      <c r="O31">
        <v>99.370815899999997</v>
      </c>
    </row>
    <row r="32" spans="1:15" x14ac:dyDescent="0.2">
      <c r="N32">
        <v>1</v>
      </c>
      <c r="O32">
        <v>99.568985299999994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CC8F8-B434-4EFA-96D9-93520AA8F90E}">
  <dimension ref="A1:P43"/>
  <sheetViews>
    <sheetView workbookViewId="0">
      <selection activeCell="J1" sqref="J1:L1048576"/>
    </sheetView>
  </sheetViews>
  <sheetFormatPr defaultRowHeight="14.25" x14ac:dyDescent="0.2"/>
  <sheetData>
    <row r="1" spans="1:16" x14ac:dyDescent="0.2">
      <c r="A1" t="s">
        <v>9</v>
      </c>
    </row>
    <row r="2" spans="1:16" x14ac:dyDescent="0.2">
      <c r="A2">
        <f>B2-8.81</f>
        <v>0</v>
      </c>
      <c r="B2">
        <v>8.81</v>
      </c>
      <c r="C2">
        <v>3.97122836225742</v>
      </c>
      <c r="D2">
        <v>190</v>
      </c>
      <c r="E2">
        <v>294</v>
      </c>
      <c r="F2">
        <f>D2/52*0.312/2</f>
        <v>0.56999999999999995</v>
      </c>
      <c r="G2">
        <f>E2/52*0.312</f>
        <v>1.764</v>
      </c>
      <c r="H2">
        <v>158.46</v>
      </c>
      <c r="I2">
        <f>J2*391.96</f>
        <v>0</v>
      </c>
      <c r="J2">
        <v>0</v>
      </c>
      <c r="K2">
        <v>39.289456899999998</v>
      </c>
      <c r="L2">
        <v>39.289456899999998</v>
      </c>
      <c r="N2">
        <v>0.57387156983065901</v>
      </c>
      <c r="O2">
        <v>37.358120563938499</v>
      </c>
      <c r="P2">
        <v>47.7970789987248</v>
      </c>
    </row>
    <row r="3" spans="1:16" x14ac:dyDescent="0.2">
      <c r="A3">
        <f t="shared" ref="A3:A43" si="0">B3-8.81</f>
        <v>6.16</v>
      </c>
      <c r="B3">
        <v>14.97</v>
      </c>
      <c r="C3">
        <v>3.90433965749471</v>
      </c>
      <c r="D3">
        <v>191</v>
      </c>
      <c r="E3">
        <v>292</v>
      </c>
      <c r="F3">
        <f t="shared" ref="F3:F43" si="1">D3/52*0.312/2</f>
        <v>0.57299999999999995</v>
      </c>
      <c r="G3">
        <f t="shared" ref="G3:G43" si="2">E3/52*0.312</f>
        <v>1.7519999999999998</v>
      </c>
      <c r="H3">
        <v>156.58000000000001</v>
      </c>
      <c r="I3">
        <f t="shared" ref="I3:I38" si="3">J3*391.96</f>
        <v>12.248749999999999</v>
      </c>
      <c r="J3">
        <v>3.125E-2</v>
      </c>
      <c r="K3">
        <v>41.955736100000003</v>
      </c>
      <c r="L3">
        <v>39.955736100000003</v>
      </c>
      <c r="N3">
        <v>0.568259587869549</v>
      </c>
      <c r="O3">
        <v>37.676967461664503</v>
      </c>
      <c r="P3">
        <v>47.856934248365398</v>
      </c>
    </row>
    <row r="4" spans="1:16" x14ac:dyDescent="0.2">
      <c r="A4">
        <f t="shared" si="0"/>
        <v>11.450000000000001</v>
      </c>
      <c r="B4">
        <v>20.260000000000002</v>
      </c>
      <c r="C4">
        <v>3.80505145008493</v>
      </c>
      <c r="D4">
        <v>190</v>
      </c>
      <c r="E4">
        <v>289</v>
      </c>
      <c r="F4">
        <f t="shared" si="1"/>
        <v>0.56999999999999995</v>
      </c>
      <c r="G4">
        <f t="shared" si="2"/>
        <v>1.734</v>
      </c>
      <c r="H4">
        <v>156.08000000000001</v>
      </c>
      <c r="I4">
        <f t="shared" si="3"/>
        <v>24.497499999999999</v>
      </c>
      <c r="J4">
        <v>6.25E-2</v>
      </c>
      <c r="K4">
        <v>41.379243299999999</v>
      </c>
      <c r="L4">
        <v>40.379243299999999</v>
      </c>
      <c r="N4">
        <v>0.56348093724248305</v>
      </c>
      <c r="O4">
        <v>37.562648899605499</v>
      </c>
      <c r="P4">
        <v>47.868132378928898</v>
      </c>
    </row>
    <row r="5" spans="1:16" x14ac:dyDescent="0.2">
      <c r="A5">
        <f t="shared" si="0"/>
        <v>22.019999999999996</v>
      </c>
      <c r="B5">
        <v>30.83</v>
      </c>
      <c r="C5">
        <v>3.6328107111707002</v>
      </c>
      <c r="D5">
        <v>190</v>
      </c>
      <c r="E5">
        <v>285</v>
      </c>
      <c r="F5">
        <f t="shared" si="1"/>
        <v>0.56999999999999995</v>
      </c>
      <c r="G5">
        <f t="shared" si="2"/>
        <v>1.71</v>
      </c>
      <c r="H5">
        <v>155.5</v>
      </c>
      <c r="I5">
        <f t="shared" si="3"/>
        <v>36.746249999999996</v>
      </c>
      <c r="J5">
        <v>9.375E-2</v>
      </c>
      <c r="K5">
        <v>41.514358799999997</v>
      </c>
      <c r="L5">
        <v>40.514358799999997</v>
      </c>
      <c r="N5">
        <v>0.55299003494740395</v>
      </c>
      <c r="O5">
        <v>37.738310290573502</v>
      </c>
      <c r="P5">
        <v>47.9330196835366</v>
      </c>
    </row>
    <row r="6" spans="1:16" x14ac:dyDescent="0.2">
      <c r="A6">
        <f t="shared" si="0"/>
        <v>31.71</v>
      </c>
      <c r="B6">
        <v>40.520000000000003</v>
      </c>
      <c r="C6">
        <v>3.4609135054131399</v>
      </c>
      <c r="D6">
        <v>190</v>
      </c>
      <c r="E6">
        <v>280</v>
      </c>
      <c r="F6">
        <f t="shared" si="1"/>
        <v>0.56999999999999995</v>
      </c>
      <c r="G6">
        <f t="shared" si="2"/>
        <v>1.6800000000000002</v>
      </c>
      <c r="H6">
        <v>154.54</v>
      </c>
      <c r="I6">
        <f t="shared" si="3"/>
        <v>48.994999999999997</v>
      </c>
      <c r="J6">
        <v>0.125</v>
      </c>
      <c r="K6">
        <v>41.271150900000002</v>
      </c>
      <c r="L6">
        <v>40.271150900000002</v>
      </c>
      <c r="N6">
        <v>0.54378096294441902</v>
      </c>
      <c r="O6">
        <v>37.901431292922403</v>
      </c>
      <c r="P6">
        <v>47.991933735622197</v>
      </c>
    </row>
    <row r="7" spans="1:16" x14ac:dyDescent="0.2">
      <c r="A7">
        <f t="shared" si="0"/>
        <v>41.4</v>
      </c>
      <c r="B7">
        <v>50.21</v>
      </c>
      <c r="C7">
        <v>3.3098064173592401</v>
      </c>
      <c r="D7">
        <v>190</v>
      </c>
      <c r="E7">
        <v>275</v>
      </c>
      <c r="F7">
        <f t="shared" si="1"/>
        <v>0.56999999999999995</v>
      </c>
      <c r="G7">
        <f t="shared" si="2"/>
        <v>1.65</v>
      </c>
      <c r="H7">
        <v>153.1</v>
      </c>
      <c r="I7">
        <f t="shared" si="3"/>
        <v>61.243749999999999</v>
      </c>
      <c r="J7">
        <v>0.15625</v>
      </c>
      <c r="K7">
        <v>41.586420400000002</v>
      </c>
      <c r="L7">
        <v>40.586420400000002</v>
      </c>
      <c r="N7">
        <v>0.53433691965042895</v>
      </c>
      <c r="O7">
        <v>38.074047852347597</v>
      </c>
      <c r="P7">
        <v>48.050140007772001</v>
      </c>
    </row>
    <row r="8" spans="1:16" x14ac:dyDescent="0.2">
      <c r="A8">
        <f t="shared" si="0"/>
        <v>51.97</v>
      </c>
      <c r="B8">
        <v>60.78</v>
      </c>
      <c r="C8">
        <v>3.1212347059379302</v>
      </c>
      <c r="D8">
        <v>190</v>
      </c>
      <c r="E8">
        <v>269</v>
      </c>
      <c r="F8">
        <f t="shared" si="1"/>
        <v>0.56999999999999995</v>
      </c>
      <c r="G8">
        <f t="shared" si="2"/>
        <v>1.6140000000000001</v>
      </c>
      <c r="H8">
        <v>152.61000000000001</v>
      </c>
      <c r="I8">
        <f t="shared" si="3"/>
        <v>73.492499999999993</v>
      </c>
      <c r="J8">
        <v>0.1875</v>
      </c>
      <c r="K8">
        <v>41.631458899999998</v>
      </c>
      <c r="L8">
        <v>40.631458899999998</v>
      </c>
      <c r="N8">
        <v>0.52439624621252401</v>
      </c>
      <c r="O8">
        <v>38.296317134560397</v>
      </c>
      <c r="P8">
        <v>48.112661561308997</v>
      </c>
    </row>
    <row r="9" spans="1:16" x14ac:dyDescent="0.2">
      <c r="A9">
        <f t="shared" si="0"/>
        <v>61.66</v>
      </c>
      <c r="B9">
        <v>70.47</v>
      </c>
      <c r="C9">
        <v>2.9622736865155401</v>
      </c>
      <c r="D9">
        <v>190</v>
      </c>
      <c r="E9">
        <v>263</v>
      </c>
      <c r="F9">
        <f t="shared" si="1"/>
        <v>0.56999999999999995</v>
      </c>
      <c r="G9">
        <f t="shared" si="2"/>
        <v>1.5779999999999998</v>
      </c>
      <c r="H9">
        <v>152.25</v>
      </c>
      <c r="I9">
        <f t="shared" si="3"/>
        <v>85.741249999999994</v>
      </c>
      <c r="J9">
        <v>0.21875</v>
      </c>
      <c r="K9">
        <v>41.649474300000001</v>
      </c>
      <c r="L9">
        <v>40.649474300000001</v>
      </c>
      <c r="N9">
        <v>0.51787006494894605</v>
      </c>
      <c r="O9">
        <v>38.692560739105197</v>
      </c>
      <c r="P9">
        <v>48.167641479018499</v>
      </c>
    </row>
    <row r="10" spans="1:16" x14ac:dyDescent="0.2">
      <c r="A10">
        <f t="shared" si="0"/>
        <v>71.34</v>
      </c>
      <c r="B10">
        <v>80.150000000000006</v>
      </c>
      <c r="C10">
        <v>2.8076077646045499</v>
      </c>
      <c r="D10">
        <v>189</v>
      </c>
      <c r="E10">
        <v>258</v>
      </c>
      <c r="F10">
        <f t="shared" si="1"/>
        <v>0.56699999999999995</v>
      </c>
      <c r="G10">
        <f t="shared" si="2"/>
        <v>1.548</v>
      </c>
      <c r="H10">
        <v>151.27000000000001</v>
      </c>
      <c r="I10">
        <f t="shared" si="3"/>
        <v>97.99</v>
      </c>
      <c r="J10">
        <v>0.25</v>
      </c>
      <c r="K10">
        <v>40.721681199999999</v>
      </c>
      <c r="L10">
        <v>40.721681199999999</v>
      </c>
      <c r="N10">
        <v>0.50874342847125797</v>
      </c>
      <c r="O10">
        <v>38.803880861265696</v>
      </c>
      <c r="P10">
        <v>48.204815576850699</v>
      </c>
    </row>
    <row r="11" spans="1:16" x14ac:dyDescent="0.2">
      <c r="A11">
        <f t="shared" si="0"/>
        <v>81.91</v>
      </c>
      <c r="B11">
        <v>90.72</v>
      </c>
      <c r="C11">
        <v>2.63120764498156</v>
      </c>
      <c r="D11">
        <v>190</v>
      </c>
      <c r="E11">
        <v>251</v>
      </c>
      <c r="F11">
        <f t="shared" si="1"/>
        <v>0.56999999999999995</v>
      </c>
      <c r="G11">
        <f t="shared" si="2"/>
        <v>1.506</v>
      </c>
      <c r="H11">
        <v>150.19</v>
      </c>
      <c r="I11">
        <f t="shared" si="3"/>
        <v>110.23875</v>
      </c>
      <c r="J11">
        <v>0.28125</v>
      </c>
      <c r="K11">
        <v>41.145043099999995</v>
      </c>
      <c r="L11">
        <v>41.145043099999995</v>
      </c>
      <c r="N11">
        <v>0.49779468499273</v>
      </c>
      <c r="O11">
        <v>39.137312472531598</v>
      </c>
      <c r="P11">
        <v>48.283876645085897</v>
      </c>
    </row>
    <row r="12" spans="1:16" x14ac:dyDescent="0.2">
      <c r="A12">
        <f t="shared" si="0"/>
        <v>91.6</v>
      </c>
      <c r="B12">
        <v>100.41</v>
      </c>
      <c r="C12">
        <v>2.4809620193323898</v>
      </c>
      <c r="D12">
        <v>190</v>
      </c>
      <c r="E12">
        <v>245</v>
      </c>
      <c r="F12">
        <f t="shared" si="1"/>
        <v>0.56999999999999995</v>
      </c>
      <c r="G12">
        <f t="shared" si="2"/>
        <v>1.47</v>
      </c>
      <c r="H12">
        <v>148.12</v>
      </c>
      <c r="I12">
        <f t="shared" si="3"/>
        <v>122.4875</v>
      </c>
      <c r="J12">
        <v>0.3125</v>
      </c>
      <c r="K12">
        <v>40.856796699999997</v>
      </c>
      <c r="L12">
        <v>40.856796699999997</v>
      </c>
      <c r="N12">
        <v>0.48788496506521101</v>
      </c>
      <c r="O12">
        <v>39.3576125718402</v>
      </c>
      <c r="P12">
        <v>48.3384798328863</v>
      </c>
    </row>
    <row r="13" spans="1:16" x14ac:dyDescent="0.2">
      <c r="A13">
        <f t="shared" si="0"/>
        <v>102.17</v>
      </c>
      <c r="B13">
        <v>110.98</v>
      </c>
      <c r="C13">
        <v>2.32696772594843</v>
      </c>
      <c r="D13">
        <v>190</v>
      </c>
      <c r="E13">
        <v>239</v>
      </c>
      <c r="F13">
        <f t="shared" si="1"/>
        <v>0.56999999999999995</v>
      </c>
      <c r="G13">
        <f t="shared" si="2"/>
        <v>1.4339999999999999</v>
      </c>
      <c r="H13">
        <v>147.38</v>
      </c>
      <c r="I13">
        <f t="shared" si="3"/>
        <v>134.73624999999998</v>
      </c>
      <c r="J13">
        <v>0.34375</v>
      </c>
      <c r="K13">
        <v>40.568550299999998</v>
      </c>
      <c r="L13">
        <v>40.568550299999998</v>
      </c>
      <c r="N13">
        <v>0.47370747641646899</v>
      </c>
      <c r="O13">
        <v>39.449488485022997</v>
      </c>
      <c r="P13">
        <v>48.398634393556598</v>
      </c>
    </row>
    <row r="14" spans="1:16" x14ac:dyDescent="0.2">
      <c r="A14">
        <f t="shared" si="0"/>
        <v>111.87</v>
      </c>
      <c r="B14">
        <v>120.68</v>
      </c>
      <c r="C14">
        <v>2.1910558304095602</v>
      </c>
      <c r="D14">
        <v>189</v>
      </c>
      <c r="E14">
        <v>233</v>
      </c>
      <c r="F14">
        <f t="shared" si="1"/>
        <v>0.56699999999999995</v>
      </c>
      <c r="G14">
        <f t="shared" si="2"/>
        <v>1.3979999999999999</v>
      </c>
      <c r="H14">
        <v>146.15</v>
      </c>
      <c r="I14">
        <f t="shared" si="3"/>
        <v>146.98499999999999</v>
      </c>
      <c r="J14">
        <v>0.375</v>
      </c>
      <c r="K14">
        <v>40.784735099999999</v>
      </c>
      <c r="L14">
        <v>40.784735099999999</v>
      </c>
      <c r="N14">
        <v>0.46423512686371798</v>
      </c>
      <c r="O14">
        <v>39.616536134689397</v>
      </c>
      <c r="P14">
        <v>48.435340721943298</v>
      </c>
    </row>
    <row r="15" spans="1:16" x14ac:dyDescent="0.2">
      <c r="A15">
        <f t="shared" si="0"/>
        <v>121.55000000000001</v>
      </c>
      <c r="B15">
        <v>130.36000000000001</v>
      </c>
      <c r="C15">
        <v>2.0364572579618798</v>
      </c>
      <c r="D15">
        <v>191</v>
      </c>
      <c r="E15">
        <v>225</v>
      </c>
      <c r="F15">
        <f t="shared" si="1"/>
        <v>0.57299999999999995</v>
      </c>
      <c r="G15">
        <f t="shared" si="2"/>
        <v>1.3499999999999999</v>
      </c>
      <c r="H15">
        <v>144.41</v>
      </c>
      <c r="I15">
        <f t="shared" si="3"/>
        <v>153.109375</v>
      </c>
      <c r="J15">
        <v>0.390625</v>
      </c>
      <c r="K15">
        <v>40.865804399999995</v>
      </c>
      <c r="L15">
        <v>40.865804399999995</v>
      </c>
      <c r="N15">
        <v>0.45298950284547201</v>
      </c>
      <c r="O15">
        <v>40.040439324577598</v>
      </c>
      <c r="P15">
        <v>48.5197118638253</v>
      </c>
    </row>
    <row r="16" spans="1:16" x14ac:dyDescent="0.2">
      <c r="A16">
        <f t="shared" si="0"/>
        <v>131.24</v>
      </c>
      <c r="B16">
        <v>140.05000000000001</v>
      </c>
      <c r="C16">
        <v>1.9187409141523</v>
      </c>
      <c r="D16">
        <v>190</v>
      </c>
      <c r="E16">
        <v>221</v>
      </c>
      <c r="F16">
        <f t="shared" si="1"/>
        <v>0.56999999999999995</v>
      </c>
      <c r="G16">
        <f t="shared" si="2"/>
        <v>1.3260000000000001</v>
      </c>
      <c r="H16">
        <v>143.78</v>
      </c>
      <c r="I16">
        <f t="shared" si="3"/>
        <v>159.23374999999999</v>
      </c>
      <c r="J16">
        <v>0.40625</v>
      </c>
      <c r="K16">
        <v>40.676642699999995</v>
      </c>
      <c r="L16">
        <v>40.676642699999995</v>
      </c>
      <c r="N16">
        <v>0.44096728489609099</v>
      </c>
      <c r="O16">
        <v>40.201445289547102</v>
      </c>
      <c r="P16">
        <v>48.555757497047999</v>
      </c>
    </row>
    <row r="17" spans="1:16" x14ac:dyDescent="0.2">
      <c r="A17">
        <f t="shared" si="0"/>
        <v>141.81</v>
      </c>
      <c r="B17">
        <v>150.62</v>
      </c>
      <c r="C17">
        <v>1.79438903656988</v>
      </c>
      <c r="D17">
        <v>190</v>
      </c>
      <c r="E17">
        <v>214</v>
      </c>
      <c r="F17">
        <f t="shared" si="1"/>
        <v>0.56999999999999995</v>
      </c>
      <c r="G17">
        <f t="shared" si="2"/>
        <v>1.2839999999999998</v>
      </c>
      <c r="H17">
        <v>142.04</v>
      </c>
      <c r="I17">
        <f t="shared" si="3"/>
        <v>165.358125</v>
      </c>
      <c r="J17">
        <v>0.421875</v>
      </c>
      <c r="K17">
        <v>40.604581099999997</v>
      </c>
      <c r="L17">
        <v>40.604581099999997</v>
      </c>
      <c r="N17">
        <v>0.42895081643111499</v>
      </c>
      <c r="O17">
        <v>40.509170116496897</v>
      </c>
      <c r="P17">
        <v>48.6111924008665</v>
      </c>
    </row>
    <row r="18" spans="1:16" x14ac:dyDescent="0.2">
      <c r="A18">
        <f t="shared" si="0"/>
        <v>151.5</v>
      </c>
      <c r="B18">
        <v>160.31</v>
      </c>
      <c r="C18">
        <v>1.6760528062642599</v>
      </c>
      <c r="D18">
        <v>189</v>
      </c>
      <c r="E18">
        <v>209</v>
      </c>
      <c r="F18">
        <f t="shared" si="1"/>
        <v>0.56699999999999995</v>
      </c>
      <c r="G18">
        <f t="shared" si="2"/>
        <v>1.254</v>
      </c>
      <c r="H18">
        <v>140.13999999999999</v>
      </c>
      <c r="I18">
        <f t="shared" si="3"/>
        <v>171.48249999999999</v>
      </c>
      <c r="J18">
        <v>0.4375</v>
      </c>
      <c r="K18">
        <v>40.676642699999995</v>
      </c>
      <c r="L18">
        <v>40.676642699999995</v>
      </c>
      <c r="N18">
        <v>0.41399752429824499</v>
      </c>
      <c r="O18">
        <v>40.563039427122199</v>
      </c>
      <c r="P18">
        <v>48.648494127073</v>
      </c>
    </row>
    <row r="19" spans="1:16" x14ac:dyDescent="0.2">
      <c r="A19">
        <f t="shared" si="0"/>
        <v>162.07</v>
      </c>
      <c r="B19">
        <v>170.88</v>
      </c>
      <c r="C19">
        <v>1.5705251884993301</v>
      </c>
      <c r="D19">
        <v>191</v>
      </c>
      <c r="E19">
        <v>202</v>
      </c>
      <c r="F19">
        <f t="shared" si="1"/>
        <v>0.57299999999999995</v>
      </c>
      <c r="G19">
        <f t="shared" si="2"/>
        <v>1.212</v>
      </c>
      <c r="H19">
        <v>137.33000000000001</v>
      </c>
      <c r="I19">
        <f t="shared" si="3"/>
        <v>177.606875</v>
      </c>
      <c r="J19">
        <v>0.453125</v>
      </c>
      <c r="K19">
        <v>40.991912199999994</v>
      </c>
      <c r="L19">
        <v>40.991912199999994</v>
      </c>
      <c r="N19">
        <v>0.39838651907079298</v>
      </c>
      <c r="O19">
        <v>41.029036014366604</v>
      </c>
      <c r="P19">
        <v>48.729877849364001</v>
      </c>
    </row>
    <row r="20" spans="1:16" x14ac:dyDescent="0.2">
      <c r="A20">
        <f t="shared" si="0"/>
        <v>171.76</v>
      </c>
      <c r="B20">
        <v>180.57</v>
      </c>
      <c r="C20">
        <v>1.47303081792838</v>
      </c>
      <c r="D20">
        <v>189</v>
      </c>
      <c r="E20">
        <v>197</v>
      </c>
      <c r="F20">
        <f t="shared" si="1"/>
        <v>0.56699999999999995</v>
      </c>
      <c r="G20">
        <f t="shared" si="2"/>
        <v>1.1819999999999999</v>
      </c>
      <c r="H20">
        <v>137.13999999999999</v>
      </c>
      <c r="I20">
        <f t="shared" si="3"/>
        <v>183.73124999999999</v>
      </c>
      <c r="J20">
        <v>0.46875</v>
      </c>
      <c r="K20">
        <v>40.802750499999995</v>
      </c>
      <c r="L20">
        <v>40.802750499999995</v>
      </c>
      <c r="N20">
        <v>0.383526153062068</v>
      </c>
      <c r="O20">
        <v>41.047749897292803</v>
      </c>
      <c r="P20">
        <v>48.753262771823799</v>
      </c>
    </row>
    <row r="21" spans="1:16" x14ac:dyDescent="0.2">
      <c r="A21">
        <f t="shared" si="0"/>
        <v>181.45</v>
      </c>
      <c r="B21">
        <v>190.26</v>
      </c>
      <c r="C21">
        <v>1.3727425473291801</v>
      </c>
      <c r="D21">
        <v>190</v>
      </c>
      <c r="E21">
        <v>190</v>
      </c>
      <c r="F21">
        <f t="shared" si="1"/>
        <v>0.56999999999999995</v>
      </c>
      <c r="G21">
        <f t="shared" si="2"/>
        <v>1.1399999999999999</v>
      </c>
      <c r="H21">
        <v>135.81</v>
      </c>
      <c r="I21">
        <f t="shared" si="3"/>
        <v>189.855625</v>
      </c>
      <c r="J21">
        <v>0.484375</v>
      </c>
      <c r="K21">
        <v>40.505496399999998</v>
      </c>
      <c r="L21">
        <v>40.505496399999998</v>
      </c>
      <c r="N21">
        <v>0.36936703398320397</v>
      </c>
      <c r="O21">
        <v>41.430281604564698</v>
      </c>
      <c r="P21">
        <v>48.814286023992501</v>
      </c>
    </row>
    <row r="22" spans="1:16" x14ac:dyDescent="0.2">
      <c r="A22">
        <f t="shared" si="0"/>
        <v>192.02</v>
      </c>
      <c r="B22">
        <v>200.83</v>
      </c>
      <c r="C22">
        <v>1.27108336737737</v>
      </c>
      <c r="D22">
        <v>189</v>
      </c>
      <c r="E22">
        <v>184</v>
      </c>
      <c r="F22">
        <f t="shared" si="1"/>
        <v>0.56699999999999995</v>
      </c>
      <c r="G22">
        <f t="shared" si="2"/>
        <v>1.1039999999999999</v>
      </c>
      <c r="H22">
        <v>134.09</v>
      </c>
      <c r="I22">
        <f t="shared" si="3"/>
        <v>195.98</v>
      </c>
      <c r="J22">
        <v>0.5</v>
      </c>
      <c r="K22">
        <v>40.532519499999999</v>
      </c>
      <c r="L22">
        <v>40.532519499999999</v>
      </c>
      <c r="N22">
        <v>0.35133133910755598</v>
      </c>
      <c r="O22">
        <v>41.592429464860601</v>
      </c>
      <c r="P22">
        <v>48.854749886208303</v>
      </c>
    </row>
    <row r="23" spans="1:16" x14ac:dyDescent="0.2">
      <c r="A23">
        <f t="shared" si="0"/>
        <v>201.7</v>
      </c>
      <c r="B23">
        <v>210.51</v>
      </c>
      <c r="C23">
        <v>1.1723912960231599</v>
      </c>
      <c r="D23">
        <v>190</v>
      </c>
      <c r="E23">
        <v>177</v>
      </c>
      <c r="F23">
        <f t="shared" si="1"/>
        <v>0.56999999999999995</v>
      </c>
      <c r="G23">
        <f t="shared" si="2"/>
        <v>1.0620000000000001</v>
      </c>
      <c r="H23">
        <v>132.74</v>
      </c>
      <c r="I23">
        <f t="shared" si="3"/>
        <v>208.22874999999999</v>
      </c>
      <c r="J23">
        <v>0.53125</v>
      </c>
      <c r="K23">
        <v>40.370380900000001</v>
      </c>
      <c r="L23">
        <v>40.370380900000001</v>
      </c>
      <c r="N23">
        <v>0.332337588104473</v>
      </c>
      <c r="O23">
        <v>41.883881651958397</v>
      </c>
      <c r="P23">
        <v>48.914209465044102</v>
      </c>
    </row>
    <row r="24" spans="1:16" x14ac:dyDescent="0.2">
      <c r="A24">
        <f t="shared" si="0"/>
        <v>212.27</v>
      </c>
      <c r="B24">
        <v>221.08</v>
      </c>
      <c r="C24">
        <v>1.0798906252051701</v>
      </c>
      <c r="D24">
        <v>189</v>
      </c>
      <c r="E24">
        <v>171</v>
      </c>
      <c r="F24">
        <f t="shared" si="1"/>
        <v>0.56699999999999995</v>
      </c>
      <c r="G24">
        <f t="shared" si="2"/>
        <v>1.026</v>
      </c>
      <c r="H24">
        <v>130.72999999999999</v>
      </c>
      <c r="I24">
        <f t="shared" si="3"/>
        <v>220.47749999999999</v>
      </c>
      <c r="J24">
        <v>0.5625</v>
      </c>
      <c r="K24">
        <v>40.595573399999999</v>
      </c>
      <c r="L24">
        <v>40.595573399999999</v>
      </c>
      <c r="N24">
        <v>0.31244364143882197</v>
      </c>
      <c r="O24">
        <v>42.080957644073699</v>
      </c>
      <c r="P24">
        <v>48.953940031915998</v>
      </c>
    </row>
    <row r="25" spans="1:16" s="1" customFormat="1" x14ac:dyDescent="0.2">
      <c r="A25" s="1">
        <f t="shared" si="0"/>
        <v>221.96</v>
      </c>
      <c r="B25" s="1">
        <v>230.77</v>
      </c>
      <c r="C25" s="1">
        <v>0.99417986602300801</v>
      </c>
      <c r="D25" s="1">
        <v>188</v>
      </c>
      <c r="E25" s="1">
        <v>164</v>
      </c>
      <c r="F25" s="1">
        <f t="shared" si="1"/>
        <v>0.56400000000000006</v>
      </c>
      <c r="G25" s="1">
        <f t="shared" si="2"/>
        <v>0.98399999999999999</v>
      </c>
      <c r="H25" s="1">
        <v>128.15</v>
      </c>
      <c r="I25">
        <f t="shared" si="3"/>
        <v>232.72624999999999</v>
      </c>
      <c r="J25" s="1">
        <v>0.59375</v>
      </c>
      <c r="K25" s="1">
        <v>40.676642699999995</v>
      </c>
      <c r="L25" s="1">
        <v>40.676642699999995</v>
      </c>
      <c r="N25" s="1">
        <v>0.297958601714154</v>
      </c>
      <c r="O25" s="1">
        <v>42.374523476390898</v>
      </c>
      <c r="P25" s="1">
        <v>48.988619528864</v>
      </c>
    </row>
    <row r="26" spans="1:16" x14ac:dyDescent="0.2">
      <c r="A26">
        <f t="shared" si="0"/>
        <v>231.65</v>
      </c>
      <c r="B26">
        <v>240.46</v>
      </c>
      <c r="C26">
        <v>0.90943642835162897</v>
      </c>
      <c r="D26">
        <v>187</v>
      </c>
      <c r="E26">
        <v>158</v>
      </c>
      <c r="F26">
        <f t="shared" si="1"/>
        <v>0.56100000000000005</v>
      </c>
      <c r="G26">
        <f t="shared" si="2"/>
        <v>0.94799999999999995</v>
      </c>
      <c r="H26">
        <v>126</v>
      </c>
      <c r="I26">
        <f t="shared" si="3"/>
        <v>244.97499999999999</v>
      </c>
      <c r="J26">
        <v>0.625</v>
      </c>
      <c r="K26">
        <v>40.739696599999995</v>
      </c>
      <c r="L26">
        <v>40.739696599999995</v>
      </c>
      <c r="N26">
        <v>0.27467502363851598</v>
      </c>
      <c r="O26">
        <v>42.481442404241299</v>
      </c>
      <c r="P26">
        <v>49.025289854499498</v>
      </c>
    </row>
    <row r="27" spans="1:16" x14ac:dyDescent="0.2">
      <c r="A27">
        <f t="shared" si="0"/>
        <v>241.34</v>
      </c>
      <c r="B27">
        <v>250.15</v>
      </c>
      <c r="C27">
        <v>0.82262755059014603</v>
      </c>
      <c r="D27">
        <v>180</v>
      </c>
      <c r="E27">
        <v>153</v>
      </c>
      <c r="F27">
        <f t="shared" si="1"/>
        <v>0.54</v>
      </c>
      <c r="G27">
        <f t="shared" si="2"/>
        <v>0.91800000000000004</v>
      </c>
      <c r="H27">
        <v>125.36</v>
      </c>
      <c r="I27">
        <f t="shared" si="3"/>
        <v>257.22375</v>
      </c>
      <c r="J27">
        <v>0.65625</v>
      </c>
      <c r="K27">
        <v>40.883819799999998</v>
      </c>
      <c r="L27">
        <v>40.883819799999998</v>
      </c>
      <c r="N27">
        <v>0.27026944167609801</v>
      </c>
      <c r="O27">
        <v>42.486704948766601</v>
      </c>
      <c r="P27">
        <v>48.995371495374698</v>
      </c>
    </row>
    <row r="28" spans="1:16" x14ac:dyDescent="0.2">
      <c r="A28">
        <f t="shared" si="0"/>
        <v>251.91000000000003</v>
      </c>
      <c r="B28">
        <v>260.72000000000003</v>
      </c>
      <c r="C28">
        <v>0.74870617076088797</v>
      </c>
      <c r="D28">
        <v>177</v>
      </c>
      <c r="E28">
        <v>148</v>
      </c>
      <c r="F28">
        <f t="shared" si="1"/>
        <v>0.53100000000000003</v>
      </c>
      <c r="G28">
        <f t="shared" si="2"/>
        <v>0.88800000000000001</v>
      </c>
      <c r="H28">
        <v>124.94</v>
      </c>
      <c r="I28">
        <f t="shared" si="3"/>
        <v>269.47249999999997</v>
      </c>
      <c r="J28">
        <v>0.6875</v>
      </c>
      <c r="K28">
        <v>41.063973799999992</v>
      </c>
      <c r="L28">
        <v>41.063973799999992</v>
      </c>
      <c r="N28">
        <v>0.24904392779707901</v>
      </c>
      <c r="O28">
        <v>42.604462421039102</v>
      </c>
      <c r="P28">
        <v>49.015585324340798</v>
      </c>
    </row>
    <row r="29" spans="1:16" x14ac:dyDescent="0.2">
      <c r="A29">
        <f t="shared" si="0"/>
        <v>261.60000000000002</v>
      </c>
      <c r="B29">
        <v>270.41000000000003</v>
      </c>
      <c r="C29">
        <v>0.674686905187728</v>
      </c>
      <c r="D29">
        <v>174</v>
      </c>
      <c r="E29">
        <v>141</v>
      </c>
      <c r="F29">
        <f t="shared" si="1"/>
        <v>0.52200000000000002</v>
      </c>
      <c r="G29">
        <f t="shared" si="2"/>
        <v>0.84600000000000009</v>
      </c>
      <c r="H29">
        <v>124.18</v>
      </c>
      <c r="I29">
        <f t="shared" si="3"/>
        <v>281.72125</v>
      </c>
      <c r="J29">
        <v>0.71875</v>
      </c>
      <c r="K29">
        <v>41.036950699999991</v>
      </c>
      <c r="L29">
        <v>41.036950699999991</v>
      </c>
      <c r="N29">
        <v>0.231718350469069</v>
      </c>
      <c r="O29">
        <v>42.7451143895181</v>
      </c>
      <c r="P29">
        <v>49.032306750734698</v>
      </c>
    </row>
    <row r="30" spans="1:16" x14ac:dyDescent="0.2">
      <c r="A30">
        <f t="shared" si="0"/>
        <v>272.17</v>
      </c>
      <c r="B30">
        <v>280.98</v>
      </c>
      <c r="C30">
        <v>0.59311974963601999</v>
      </c>
      <c r="D30">
        <v>168</v>
      </c>
      <c r="E30">
        <v>135</v>
      </c>
      <c r="F30">
        <f t="shared" si="1"/>
        <v>0.504</v>
      </c>
      <c r="G30">
        <f t="shared" si="2"/>
        <v>0.81</v>
      </c>
      <c r="H30">
        <v>124.89</v>
      </c>
      <c r="I30">
        <f t="shared" si="3"/>
        <v>293.96999999999997</v>
      </c>
      <c r="J30">
        <v>0.75</v>
      </c>
      <c r="K30">
        <v>40.955881399999996</v>
      </c>
      <c r="L30">
        <v>40.955881399999996</v>
      </c>
      <c r="N30">
        <v>0.21955926726566699</v>
      </c>
      <c r="O30">
        <v>42.804363477576302</v>
      </c>
      <c r="P30">
        <v>49.019306692473897</v>
      </c>
    </row>
    <row r="31" spans="1:16" x14ac:dyDescent="0.2">
      <c r="A31">
        <f t="shared" si="0"/>
        <v>281.86</v>
      </c>
      <c r="B31">
        <v>290.67</v>
      </c>
      <c r="C31">
        <v>0.52408858549771098</v>
      </c>
      <c r="D31">
        <v>159</v>
      </c>
      <c r="E31">
        <v>130</v>
      </c>
      <c r="F31">
        <f t="shared" si="1"/>
        <v>0.47699999999999998</v>
      </c>
      <c r="G31">
        <f t="shared" si="2"/>
        <v>0.78</v>
      </c>
      <c r="H31">
        <v>124.09</v>
      </c>
      <c r="I31">
        <f t="shared" si="3"/>
        <v>306.21875</v>
      </c>
      <c r="J31">
        <v>0.78125</v>
      </c>
      <c r="K31">
        <v>41.090996899999993</v>
      </c>
      <c r="L31">
        <v>41.090996899999993</v>
      </c>
      <c r="N31">
        <v>0.21489246567757</v>
      </c>
      <c r="O31">
        <v>42.608503800682897</v>
      </c>
      <c r="P31">
        <v>48.962899296736197</v>
      </c>
    </row>
    <row r="32" spans="1:16" x14ac:dyDescent="0.2">
      <c r="A32">
        <f t="shared" si="0"/>
        <v>291.55</v>
      </c>
      <c r="B32">
        <v>300.36</v>
      </c>
      <c r="C32">
        <v>0.45367836899862501</v>
      </c>
      <c r="D32">
        <v>159</v>
      </c>
      <c r="E32">
        <v>122</v>
      </c>
      <c r="F32">
        <f t="shared" si="1"/>
        <v>0.47699999999999998</v>
      </c>
      <c r="G32">
        <f t="shared" si="2"/>
        <v>0.73199999999999998</v>
      </c>
      <c r="H32">
        <v>124.97</v>
      </c>
      <c r="I32">
        <f t="shared" si="3"/>
        <v>318.46749999999997</v>
      </c>
      <c r="J32">
        <v>0.8125</v>
      </c>
      <c r="K32">
        <v>41.4693203</v>
      </c>
      <c r="L32">
        <v>41.4693203</v>
      </c>
      <c r="N32">
        <v>0.18993730990804999</v>
      </c>
      <c r="O32">
        <v>43.028811698098899</v>
      </c>
      <c r="P32">
        <v>49.020629234417001</v>
      </c>
    </row>
    <row r="33" spans="1:16" x14ac:dyDescent="0.2">
      <c r="A33">
        <f t="shared" si="0"/>
        <v>301.24</v>
      </c>
      <c r="B33">
        <v>310.05</v>
      </c>
      <c r="C33">
        <v>0.38866476151031898</v>
      </c>
      <c r="D33">
        <v>153</v>
      </c>
      <c r="E33">
        <v>115</v>
      </c>
      <c r="F33">
        <f t="shared" si="1"/>
        <v>0.45900000000000002</v>
      </c>
      <c r="G33">
        <f t="shared" si="2"/>
        <v>0.69000000000000006</v>
      </c>
      <c r="H33">
        <v>125.41</v>
      </c>
      <c r="I33">
        <f t="shared" si="3"/>
        <v>330.71625</v>
      </c>
      <c r="J33">
        <v>0.84375</v>
      </c>
      <c r="K33">
        <v>41.370235600000001</v>
      </c>
      <c r="L33">
        <v>41.370235600000001</v>
      </c>
      <c r="N33">
        <v>0.180431262467421</v>
      </c>
      <c r="O33">
        <v>43.108300547096398</v>
      </c>
      <c r="P33">
        <v>49.002481063985101</v>
      </c>
    </row>
    <row r="34" spans="1:16" x14ac:dyDescent="0.2">
      <c r="A34">
        <f t="shared" si="0"/>
        <v>311.81</v>
      </c>
      <c r="B34">
        <v>320.62</v>
      </c>
      <c r="C34">
        <v>0.33516112640749302</v>
      </c>
      <c r="D34">
        <v>140</v>
      </c>
      <c r="E34">
        <v>112</v>
      </c>
      <c r="F34">
        <f t="shared" si="1"/>
        <v>0.42000000000000004</v>
      </c>
      <c r="G34">
        <f t="shared" si="2"/>
        <v>0.67199999999999993</v>
      </c>
      <c r="H34">
        <v>124.53</v>
      </c>
      <c r="I34">
        <f t="shared" si="3"/>
        <v>342.96499999999997</v>
      </c>
      <c r="J34">
        <v>0.875</v>
      </c>
      <c r="K34">
        <v>40.928858299999995</v>
      </c>
      <c r="L34">
        <v>40.928858299999995</v>
      </c>
      <c r="N34">
        <v>0.183498897195916</v>
      </c>
      <c r="O34">
        <v>42.678188235878302</v>
      </c>
      <c r="P34">
        <v>48.884356527471901</v>
      </c>
    </row>
    <row r="35" spans="1:16" x14ac:dyDescent="0.2">
      <c r="A35">
        <f t="shared" si="0"/>
        <v>321.5</v>
      </c>
      <c r="B35">
        <v>330.31</v>
      </c>
      <c r="C35">
        <v>0.27767539066934899</v>
      </c>
      <c r="D35">
        <v>138</v>
      </c>
      <c r="E35">
        <v>102</v>
      </c>
      <c r="F35">
        <f t="shared" si="1"/>
        <v>0.41399999999999998</v>
      </c>
      <c r="G35">
        <f t="shared" si="2"/>
        <v>0.61199999999999999</v>
      </c>
      <c r="H35">
        <v>124.21</v>
      </c>
      <c r="I35">
        <f t="shared" si="3"/>
        <v>355.21375</v>
      </c>
      <c r="J35">
        <v>0.90625</v>
      </c>
      <c r="K35">
        <v>41.036950699999991</v>
      </c>
      <c r="L35">
        <v>41.036950699999991</v>
      </c>
      <c r="N35">
        <v>0.16432758278055001</v>
      </c>
      <c r="O35">
        <v>43.085224261218997</v>
      </c>
      <c r="P35">
        <v>48.924137235378502</v>
      </c>
    </row>
    <row r="36" spans="1:16" x14ac:dyDescent="0.2">
      <c r="A36">
        <f t="shared" si="0"/>
        <v>332.07</v>
      </c>
      <c r="B36">
        <v>340.88</v>
      </c>
      <c r="C36">
        <v>0.220707753825265</v>
      </c>
      <c r="D36">
        <v>129</v>
      </c>
      <c r="E36">
        <v>94</v>
      </c>
      <c r="F36">
        <f t="shared" si="1"/>
        <v>0.38700000000000001</v>
      </c>
      <c r="G36">
        <f t="shared" si="2"/>
        <v>0.56400000000000006</v>
      </c>
      <c r="H36">
        <v>124.2</v>
      </c>
      <c r="I36">
        <f t="shared" si="3"/>
        <v>367.46249999999998</v>
      </c>
      <c r="J36">
        <v>0.9375</v>
      </c>
      <c r="K36">
        <v>41.072981499999997</v>
      </c>
      <c r="L36">
        <v>41.072981499999997</v>
      </c>
      <c r="N36">
        <v>0.169237668535723</v>
      </c>
      <c r="O36">
        <v>43.151499217504004</v>
      </c>
      <c r="P36">
        <v>48.8535963001586</v>
      </c>
    </row>
    <row r="37" spans="1:16" x14ac:dyDescent="0.2">
      <c r="A37">
        <f t="shared" si="0"/>
        <v>341.75</v>
      </c>
      <c r="B37">
        <v>350.56</v>
      </c>
      <c r="C37">
        <v>0.17565028428842799</v>
      </c>
      <c r="D37">
        <v>120</v>
      </c>
      <c r="E37">
        <v>87</v>
      </c>
      <c r="F37">
        <f t="shared" si="1"/>
        <v>0.36</v>
      </c>
      <c r="G37">
        <f t="shared" si="2"/>
        <v>0.52200000000000002</v>
      </c>
      <c r="H37">
        <v>126.87</v>
      </c>
      <c r="I37">
        <f t="shared" si="3"/>
        <v>379.71125000000001</v>
      </c>
      <c r="J37">
        <v>0.96875</v>
      </c>
      <c r="K37">
        <v>41.316189399999999</v>
      </c>
      <c r="L37">
        <v>41.316189399999999</v>
      </c>
      <c r="N37">
        <v>0.173283122701135</v>
      </c>
      <c r="O37">
        <v>43.062549263067602</v>
      </c>
      <c r="P37">
        <v>48.764609434575299</v>
      </c>
    </row>
    <row r="38" spans="1:16" x14ac:dyDescent="0.2">
      <c r="A38">
        <f t="shared" si="0"/>
        <v>351.44</v>
      </c>
      <c r="B38">
        <v>360.25</v>
      </c>
      <c r="C38">
        <v>0.13397148455319199</v>
      </c>
      <c r="D38">
        <v>110</v>
      </c>
      <c r="E38">
        <v>79</v>
      </c>
      <c r="F38">
        <f t="shared" si="1"/>
        <v>0.33</v>
      </c>
      <c r="G38">
        <f t="shared" si="2"/>
        <v>0.47399999999999998</v>
      </c>
      <c r="H38">
        <v>126.47</v>
      </c>
      <c r="I38">
        <f t="shared" si="3"/>
        <v>391.96</v>
      </c>
      <c r="J38">
        <v>1</v>
      </c>
      <c r="K38">
        <v>41.5323742</v>
      </c>
      <c r="L38">
        <v>41.5323742</v>
      </c>
      <c r="N38">
        <v>0.19168568812224501</v>
      </c>
      <c r="O38">
        <v>43.019170391011798</v>
      </c>
      <c r="P38">
        <v>48.631748265788502</v>
      </c>
    </row>
    <row r="39" spans="1:16" x14ac:dyDescent="0.2">
      <c r="A39">
        <f t="shared" si="0"/>
        <v>362.01</v>
      </c>
      <c r="B39">
        <v>370.82</v>
      </c>
      <c r="C39">
        <v>9.5007190516660706E-2</v>
      </c>
      <c r="D39">
        <v>101</v>
      </c>
      <c r="E39">
        <v>69</v>
      </c>
      <c r="F39">
        <f t="shared" si="1"/>
        <v>0.30299999999999999</v>
      </c>
      <c r="G39">
        <f t="shared" si="2"/>
        <v>0.41399999999999998</v>
      </c>
      <c r="H39">
        <v>123.69</v>
      </c>
      <c r="K39">
        <v>41.271150900000002</v>
      </c>
      <c r="L39">
        <v>41.271150900000002</v>
      </c>
      <c r="N39">
        <v>0.20942193596998801</v>
      </c>
      <c r="O39">
        <v>43.1689928424531</v>
      </c>
      <c r="P39">
        <v>48.5072574241699</v>
      </c>
    </row>
    <row r="40" spans="1:16" x14ac:dyDescent="0.2">
      <c r="A40">
        <f t="shared" si="0"/>
        <v>371.7</v>
      </c>
      <c r="B40">
        <v>380.51</v>
      </c>
      <c r="C40">
        <v>6.0288118066554902E-2</v>
      </c>
      <c r="D40">
        <v>91</v>
      </c>
      <c r="E40">
        <v>58</v>
      </c>
      <c r="F40">
        <f t="shared" si="1"/>
        <v>0.27300000000000002</v>
      </c>
      <c r="G40">
        <f t="shared" si="2"/>
        <v>0.34800000000000003</v>
      </c>
      <c r="H40">
        <v>125.02</v>
      </c>
      <c r="K40">
        <v>41.352220199999998</v>
      </c>
      <c r="L40">
        <v>41.352220199999998</v>
      </c>
      <c r="N40">
        <v>0.24474643190509801</v>
      </c>
      <c r="O40">
        <v>43.2486820702035</v>
      </c>
      <c r="P40">
        <v>48.303962126205803</v>
      </c>
    </row>
    <row r="41" spans="1:16" x14ac:dyDescent="0.2">
      <c r="A41">
        <f t="shared" si="0"/>
        <v>382.27</v>
      </c>
      <c r="B41">
        <v>391.08</v>
      </c>
      <c r="C41">
        <v>3.1731267040094699E-2</v>
      </c>
      <c r="D41">
        <v>76</v>
      </c>
      <c r="E41">
        <v>45</v>
      </c>
      <c r="F41">
        <f t="shared" si="1"/>
        <v>0.22799999999999998</v>
      </c>
      <c r="G41">
        <f t="shared" si="2"/>
        <v>0.27</v>
      </c>
      <c r="H41">
        <v>124.2</v>
      </c>
      <c r="N41">
        <v>0.33395503701093499</v>
      </c>
      <c r="O41">
        <v>43.1314484806989</v>
      </c>
      <c r="P41">
        <v>47.776233787341901</v>
      </c>
    </row>
    <row r="42" spans="1:16" s="1" customFormat="1" x14ac:dyDescent="0.2">
      <c r="A42" s="1">
        <f t="shared" si="0"/>
        <v>391.96</v>
      </c>
      <c r="B42" s="1">
        <v>400.77</v>
      </c>
      <c r="C42" s="1">
        <v>1.22123068391143E-2</v>
      </c>
      <c r="D42" s="1">
        <v>61</v>
      </c>
      <c r="E42" s="1">
        <v>30</v>
      </c>
      <c r="F42" s="1">
        <f t="shared" si="1"/>
        <v>0.183</v>
      </c>
      <c r="G42" s="1">
        <f t="shared" si="2"/>
        <v>0.18</v>
      </c>
      <c r="H42" s="1">
        <v>121.85</v>
      </c>
      <c r="N42" s="1">
        <v>0.46450543427409902</v>
      </c>
      <c r="O42" s="1">
        <v>43.046080470103199</v>
      </c>
      <c r="P42" s="1">
        <v>46.828306014095901</v>
      </c>
    </row>
    <row r="43" spans="1:16" x14ac:dyDescent="0.2">
      <c r="A43">
        <f t="shared" si="0"/>
        <v>401.65</v>
      </c>
      <c r="B43">
        <v>410.46</v>
      </c>
      <c r="C43">
        <v>1.7800955125623599E-3</v>
      </c>
      <c r="D43">
        <v>31</v>
      </c>
      <c r="E43">
        <v>15</v>
      </c>
      <c r="F43">
        <f t="shared" si="1"/>
        <v>9.2999999999999999E-2</v>
      </c>
      <c r="G43">
        <f t="shared" si="2"/>
        <v>0.09</v>
      </c>
      <c r="H43">
        <v>101.76</v>
      </c>
      <c r="O43">
        <v>0</v>
      </c>
      <c r="P43">
        <v>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2964E-AF15-4FD1-98A6-040A5B1903CB}">
  <dimension ref="A1:U34"/>
  <sheetViews>
    <sheetView zoomScale="70" zoomScaleNormal="70" workbookViewId="0">
      <selection activeCell="W7" sqref="W7"/>
    </sheetView>
  </sheetViews>
  <sheetFormatPr defaultRowHeight="14.25" x14ac:dyDescent="0.2"/>
  <sheetData>
    <row r="1" spans="1:21" x14ac:dyDescent="0.2">
      <c r="A1" t="s">
        <v>10</v>
      </c>
      <c r="T1" s="1">
        <v>0</v>
      </c>
      <c r="U1" s="1">
        <v>42.045813099999997</v>
      </c>
    </row>
    <row r="2" spans="1:21" x14ac:dyDescent="0.2">
      <c r="A2">
        <f>B2-7.93</f>
        <v>0</v>
      </c>
      <c r="B2">
        <v>7.93</v>
      </c>
      <c r="C2">
        <v>3.9875795226388902</v>
      </c>
      <c r="D2">
        <v>190</v>
      </c>
      <c r="E2">
        <v>295</v>
      </c>
      <c r="F2">
        <f>D2/52*0.312/2</f>
        <v>0.56999999999999995</v>
      </c>
      <c r="G2">
        <f>E2/52*0.312</f>
        <v>1.77</v>
      </c>
      <c r="H2">
        <v>153.47999999999999</v>
      </c>
      <c r="I2">
        <f>J2*232.53</f>
        <v>0</v>
      </c>
      <c r="J2">
        <v>0</v>
      </c>
      <c r="K2">
        <v>42.045813099999997</v>
      </c>
      <c r="M2">
        <v>0.67145115904932995</v>
      </c>
      <c r="N2">
        <v>42.833174079288803</v>
      </c>
      <c r="O2">
        <v>56.261633679045403</v>
      </c>
      <c r="P2">
        <f>A2/247.51</f>
        <v>0</v>
      </c>
      <c r="R2">
        <v>155</v>
      </c>
      <c r="T2" s="1">
        <v>0.125</v>
      </c>
      <c r="U2" s="1">
        <v>44.946292499999998</v>
      </c>
    </row>
    <row r="3" spans="1:21" x14ac:dyDescent="0.2">
      <c r="A3">
        <f t="shared" ref="A3:A28" si="0">B3-7.93</f>
        <v>7.92</v>
      </c>
      <c r="B3">
        <v>15.85</v>
      </c>
      <c r="C3">
        <v>3.7720590346563401</v>
      </c>
      <c r="D3">
        <v>190</v>
      </c>
      <c r="E3">
        <v>290</v>
      </c>
      <c r="F3">
        <f t="shared" ref="F3:F28" si="1">D3/52*0.312/2</f>
        <v>0.56999999999999995</v>
      </c>
      <c r="G3">
        <f t="shared" ref="G3:G28" si="2">E3/52*0.312</f>
        <v>1.74</v>
      </c>
      <c r="H3">
        <v>150.34</v>
      </c>
      <c r="I3">
        <f t="shared" ref="I3:I34" si="3">J3*232.53</f>
        <v>7.2665625</v>
      </c>
      <c r="J3">
        <v>3.125E-2</v>
      </c>
      <c r="K3">
        <v>45.2525543</v>
      </c>
      <c r="M3">
        <v>0.65869471415723602</v>
      </c>
      <c r="N3">
        <v>43.224657001022301</v>
      </c>
      <c r="O3">
        <v>56.422878884707401</v>
      </c>
      <c r="P3">
        <f t="shared" ref="P3:P28" si="4">A3/247.51</f>
        <v>3.1998707122944531E-2</v>
      </c>
      <c r="R3">
        <v>153.47999999999999</v>
      </c>
      <c r="T3" s="1">
        <v>0.34375</v>
      </c>
      <c r="U3" s="1">
        <v>45.270569699999996</v>
      </c>
    </row>
    <row r="4" spans="1:21" x14ac:dyDescent="0.2">
      <c r="A4">
        <f t="shared" si="0"/>
        <v>12.330000000000002</v>
      </c>
      <c r="B4">
        <v>20.260000000000002</v>
      </c>
      <c r="C4">
        <v>3.6404435937968902</v>
      </c>
      <c r="D4">
        <v>190</v>
      </c>
      <c r="E4">
        <v>286</v>
      </c>
      <c r="F4">
        <f t="shared" si="1"/>
        <v>0.56999999999999995</v>
      </c>
      <c r="G4">
        <f t="shared" si="2"/>
        <v>1.716</v>
      </c>
      <c r="H4">
        <v>148.43</v>
      </c>
      <c r="I4">
        <f t="shared" si="3"/>
        <v>14.533125</v>
      </c>
      <c r="J4">
        <v>6.25E-2</v>
      </c>
      <c r="K4">
        <v>44.486899799999996</v>
      </c>
      <c r="M4">
        <v>0.65118787197800199</v>
      </c>
      <c r="N4">
        <v>43.296832928472398</v>
      </c>
      <c r="O4">
        <v>56.512318122071697</v>
      </c>
      <c r="P4">
        <f t="shared" si="4"/>
        <v>4.9816169043675015E-2</v>
      </c>
      <c r="R4">
        <v>150.34</v>
      </c>
      <c r="T4" s="1">
        <v>0.5</v>
      </c>
      <c r="U4" s="1">
        <v>46.018208799999996</v>
      </c>
    </row>
    <row r="5" spans="1:21" x14ac:dyDescent="0.2">
      <c r="A5">
        <f t="shared" si="0"/>
        <v>22.9</v>
      </c>
      <c r="B5">
        <v>30.83</v>
      </c>
      <c r="C5">
        <v>3.3192697803609801</v>
      </c>
      <c r="D5">
        <v>189</v>
      </c>
      <c r="E5">
        <v>277</v>
      </c>
      <c r="F5">
        <f t="shared" si="1"/>
        <v>0.56699999999999995</v>
      </c>
      <c r="G5">
        <f t="shared" si="2"/>
        <v>1.6619999999999999</v>
      </c>
      <c r="H5">
        <v>147.01</v>
      </c>
      <c r="I5">
        <f t="shared" si="3"/>
        <v>21.799687500000001</v>
      </c>
      <c r="J5">
        <v>9.375E-2</v>
      </c>
      <c r="K5">
        <v>44.468884399999993</v>
      </c>
      <c r="M5">
        <v>0.63401791159837195</v>
      </c>
      <c r="N5">
        <v>43.537215799117902</v>
      </c>
      <c r="O5">
        <v>56.685144124821903</v>
      </c>
      <c r="P5">
        <f t="shared" si="4"/>
        <v>9.2521514282251222E-2</v>
      </c>
      <c r="R5">
        <v>148.43</v>
      </c>
      <c r="T5" s="1">
        <v>0.625</v>
      </c>
      <c r="U5" s="1">
        <v>46.720809399999993</v>
      </c>
    </row>
    <row r="6" spans="1:21" x14ac:dyDescent="0.2">
      <c r="A6">
        <f t="shared" si="0"/>
        <v>32.590000000000003</v>
      </c>
      <c r="B6">
        <v>40.520000000000003</v>
      </c>
      <c r="C6">
        <v>3.0438111540166699</v>
      </c>
      <c r="D6">
        <v>190</v>
      </c>
      <c r="E6">
        <v>268</v>
      </c>
      <c r="F6">
        <f t="shared" si="1"/>
        <v>0.56999999999999995</v>
      </c>
      <c r="G6">
        <f t="shared" si="2"/>
        <v>1.6080000000000001</v>
      </c>
      <c r="H6">
        <v>146.38</v>
      </c>
      <c r="I6">
        <f t="shared" si="3"/>
        <v>29.06625</v>
      </c>
      <c r="J6">
        <v>0.125</v>
      </c>
      <c r="K6">
        <v>44.946292499999998</v>
      </c>
      <c r="M6">
        <v>0.61711546970476705</v>
      </c>
      <c r="N6">
        <v>44.320642525773998</v>
      </c>
      <c r="O6">
        <v>56.901165567005698</v>
      </c>
      <c r="P6">
        <f t="shared" si="4"/>
        <v>0.13167144761827806</v>
      </c>
      <c r="R6">
        <v>147.01</v>
      </c>
      <c r="T6" s="1">
        <v>0.78125</v>
      </c>
      <c r="U6" s="1">
        <v>47.2522637</v>
      </c>
    </row>
    <row r="7" spans="1:21" x14ac:dyDescent="0.2">
      <c r="A7">
        <f t="shared" si="0"/>
        <v>42.28</v>
      </c>
      <c r="B7">
        <v>50.21</v>
      </c>
      <c r="C7">
        <v>2.7881905920055399</v>
      </c>
      <c r="D7">
        <v>190</v>
      </c>
      <c r="E7">
        <v>259</v>
      </c>
      <c r="F7">
        <f t="shared" si="1"/>
        <v>0.56999999999999995</v>
      </c>
      <c r="G7">
        <f t="shared" si="2"/>
        <v>1.554</v>
      </c>
      <c r="H7">
        <v>144.61000000000001</v>
      </c>
      <c r="I7">
        <f t="shared" si="3"/>
        <v>36.332812500000003</v>
      </c>
      <c r="J7">
        <v>0.15625</v>
      </c>
      <c r="K7">
        <v>44.667053799999998</v>
      </c>
      <c r="M7">
        <v>0.59871064729884704</v>
      </c>
      <c r="N7">
        <v>44.683779989234601</v>
      </c>
      <c r="O7">
        <v>57.079049396071902</v>
      </c>
      <c r="P7">
        <f t="shared" si="4"/>
        <v>0.17082138095430488</v>
      </c>
      <c r="R7">
        <v>146.38</v>
      </c>
      <c r="T7" s="1">
        <v>1</v>
      </c>
      <c r="U7" s="1">
        <v>47.702648699999997</v>
      </c>
    </row>
    <row r="8" spans="1:21" x14ac:dyDescent="0.2">
      <c r="A8">
        <f t="shared" si="0"/>
        <v>52.85</v>
      </c>
      <c r="B8">
        <v>60.78</v>
      </c>
      <c r="C8">
        <v>2.5212694007769998</v>
      </c>
      <c r="D8">
        <v>191</v>
      </c>
      <c r="E8">
        <v>249</v>
      </c>
      <c r="F8">
        <f t="shared" si="1"/>
        <v>0.57299999999999995</v>
      </c>
      <c r="G8">
        <f t="shared" si="2"/>
        <v>1.494</v>
      </c>
      <c r="H8">
        <v>142.69999999999999</v>
      </c>
      <c r="I8">
        <f t="shared" si="3"/>
        <v>43.599375000000002</v>
      </c>
      <c r="J8">
        <v>0.1875</v>
      </c>
      <c r="K8">
        <v>44.297738099999997</v>
      </c>
      <c r="M8">
        <v>0.57482260431687604</v>
      </c>
      <c r="N8">
        <v>45.012697210954101</v>
      </c>
      <c r="O8">
        <v>57.2964421415464</v>
      </c>
      <c r="P8">
        <f t="shared" si="4"/>
        <v>0.2135267261928811</v>
      </c>
      <c r="R8">
        <v>144.61000000000001</v>
      </c>
    </row>
    <row r="9" spans="1:21" x14ac:dyDescent="0.2">
      <c r="A9">
        <f t="shared" si="0"/>
        <v>62.54</v>
      </c>
      <c r="B9">
        <v>70.47</v>
      </c>
      <c r="C9">
        <v>2.2795442036036602</v>
      </c>
      <c r="D9">
        <v>190</v>
      </c>
      <c r="E9">
        <v>240</v>
      </c>
      <c r="F9">
        <f t="shared" si="1"/>
        <v>0.56999999999999995</v>
      </c>
      <c r="G9">
        <f t="shared" si="2"/>
        <v>1.44</v>
      </c>
      <c r="H9">
        <v>140.25</v>
      </c>
      <c r="I9">
        <f t="shared" si="3"/>
        <v>50.865937500000001</v>
      </c>
      <c r="J9">
        <v>0.21875</v>
      </c>
      <c r="K9">
        <v>44.603999899999998</v>
      </c>
      <c r="M9">
        <v>0.55753706847550499</v>
      </c>
      <c r="N9">
        <v>45.637574270712399</v>
      </c>
      <c r="O9">
        <v>57.429876555150798</v>
      </c>
      <c r="P9">
        <f t="shared" si="4"/>
        <v>0.25267665952890794</v>
      </c>
      <c r="R9">
        <v>142.69999999999999</v>
      </c>
    </row>
    <row r="10" spans="1:21" x14ac:dyDescent="0.2">
      <c r="A10">
        <f t="shared" si="0"/>
        <v>72.22</v>
      </c>
      <c r="B10">
        <v>80.150000000000006</v>
      </c>
      <c r="C10">
        <v>2.0667020867211101</v>
      </c>
      <c r="D10">
        <v>190</v>
      </c>
      <c r="E10">
        <v>230</v>
      </c>
      <c r="F10">
        <f t="shared" si="1"/>
        <v>0.56999999999999995</v>
      </c>
      <c r="G10">
        <f t="shared" si="2"/>
        <v>1.3800000000000001</v>
      </c>
      <c r="H10">
        <v>138.4</v>
      </c>
      <c r="I10">
        <f t="shared" si="3"/>
        <v>58.1325</v>
      </c>
      <c r="J10">
        <v>0.25</v>
      </c>
      <c r="K10">
        <v>45.108431099999997</v>
      </c>
      <c r="M10">
        <v>0.53463997115329698</v>
      </c>
      <c r="N10">
        <v>45.892804556421297</v>
      </c>
      <c r="O10">
        <v>57.590227099996198</v>
      </c>
      <c r="P10">
        <f t="shared" si="4"/>
        <v>0.29178619045695126</v>
      </c>
      <c r="R10">
        <v>140.25</v>
      </c>
    </row>
    <row r="11" spans="1:21" x14ac:dyDescent="0.2">
      <c r="A11">
        <f t="shared" si="0"/>
        <v>82.789999999999992</v>
      </c>
      <c r="B11">
        <v>90.72</v>
      </c>
      <c r="C11">
        <v>1.83949570344767</v>
      </c>
      <c r="D11">
        <v>190</v>
      </c>
      <c r="E11">
        <v>219</v>
      </c>
      <c r="F11">
        <f t="shared" si="1"/>
        <v>0.56999999999999995</v>
      </c>
      <c r="G11">
        <f t="shared" si="2"/>
        <v>1.3140000000000001</v>
      </c>
      <c r="H11">
        <v>136.12</v>
      </c>
      <c r="I11">
        <f t="shared" si="3"/>
        <v>65.399062499999999</v>
      </c>
      <c r="J11">
        <v>0.28125</v>
      </c>
      <c r="K11">
        <v>45.207515799999996</v>
      </c>
      <c r="M11">
        <v>0.51102653024684097</v>
      </c>
      <c r="N11">
        <v>46.542263771736799</v>
      </c>
      <c r="O11">
        <v>57.755068489572302</v>
      </c>
      <c r="P11">
        <f t="shared" si="4"/>
        <v>0.33449153569552742</v>
      </c>
      <c r="R11">
        <v>138.4</v>
      </c>
    </row>
    <row r="12" spans="1:21" x14ac:dyDescent="0.2">
      <c r="A12">
        <f t="shared" si="0"/>
        <v>92.47999999999999</v>
      </c>
      <c r="B12">
        <v>100.41</v>
      </c>
      <c r="C12">
        <v>1.6628657134902201</v>
      </c>
      <c r="D12">
        <v>189</v>
      </c>
      <c r="E12">
        <v>210</v>
      </c>
      <c r="F12">
        <f t="shared" si="1"/>
        <v>0.56699999999999995</v>
      </c>
      <c r="G12">
        <f t="shared" si="2"/>
        <v>1.26</v>
      </c>
      <c r="H12">
        <v>133.1</v>
      </c>
      <c r="I12">
        <f t="shared" si="3"/>
        <v>72.665625000000006</v>
      </c>
      <c r="J12">
        <v>0.3125</v>
      </c>
      <c r="K12">
        <v>45.279577399999994</v>
      </c>
      <c r="M12">
        <v>0.488285321737155</v>
      </c>
      <c r="N12">
        <v>47.010326932147102</v>
      </c>
      <c r="O12">
        <v>57.8777163859137</v>
      </c>
      <c r="P12">
        <f t="shared" si="4"/>
        <v>0.37364146903155426</v>
      </c>
      <c r="R12">
        <v>136.12</v>
      </c>
    </row>
    <row r="13" spans="1:21" x14ac:dyDescent="0.2">
      <c r="A13">
        <f t="shared" si="0"/>
        <v>103.05000000000001</v>
      </c>
      <c r="B13">
        <v>110.98</v>
      </c>
      <c r="C13">
        <v>1.4922442456774301</v>
      </c>
      <c r="D13">
        <v>190</v>
      </c>
      <c r="E13">
        <v>200</v>
      </c>
      <c r="F13">
        <f t="shared" si="1"/>
        <v>0.56999999999999995</v>
      </c>
      <c r="G13">
        <f t="shared" si="2"/>
        <v>1.2</v>
      </c>
      <c r="H13">
        <v>130.57</v>
      </c>
      <c r="I13">
        <f t="shared" si="3"/>
        <v>79.932187499999998</v>
      </c>
      <c r="J13">
        <v>0.34375</v>
      </c>
      <c r="K13">
        <v>45.270569699999996</v>
      </c>
      <c r="M13">
        <v>0.45466074815531299</v>
      </c>
      <c r="N13">
        <v>47.406243823538396</v>
      </c>
      <c r="O13">
        <v>58.054346755333697</v>
      </c>
      <c r="P13">
        <f t="shared" si="4"/>
        <v>0.41634681427013054</v>
      </c>
      <c r="R13">
        <v>133.1</v>
      </c>
    </row>
    <row r="14" spans="1:21" x14ac:dyDescent="0.2">
      <c r="A14">
        <f t="shared" si="0"/>
        <v>112.74000000000001</v>
      </c>
      <c r="B14">
        <v>120.67</v>
      </c>
      <c r="C14">
        <v>1.3440891677268501</v>
      </c>
      <c r="D14">
        <v>190</v>
      </c>
      <c r="E14">
        <v>191</v>
      </c>
      <c r="F14">
        <f t="shared" si="1"/>
        <v>0.56999999999999995</v>
      </c>
      <c r="G14">
        <f t="shared" si="2"/>
        <v>1.1459999999999999</v>
      </c>
      <c r="H14">
        <v>128.41999999999999</v>
      </c>
      <c r="I14">
        <f t="shared" si="3"/>
        <v>87.198750000000004</v>
      </c>
      <c r="J14">
        <v>0.375</v>
      </c>
      <c r="K14">
        <v>45.405685199999994</v>
      </c>
      <c r="M14">
        <v>0.42468311273001103</v>
      </c>
      <c r="N14">
        <v>47.866965275796602</v>
      </c>
      <c r="O14">
        <v>58.187744005521601</v>
      </c>
      <c r="P14">
        <f t="shared" si="4"/>
        <v>0.45549674760615738</v>
      </c>
      <c r="R14">
        <v>130.57</v>
      </c>
    </row>
    <row r="15" spans="1:21" x14ac:dyDescent="0.2">
      <c r="A15">
        <f t="shared" si="0"/>
        <v>122.43</v>
      </c>
      <c r="B15">
        <v>130.36000000000001</v>
      </c>
      <c r="C15">
        <v>1.2086337895828501</v>
      </c>
      <c r="D15">
        <v>191</v>
      </c>
      <c r="E15">
        <v>183</v>
      </c>
      <c r="F15">
        <f t="shared" si="1"/>
        <v>0.57299999999999995</v>
      </c>
      <c r="G15">
        <f t="shared" si="2"/>
        <v>1.0980000000000001</v>
      </c>
      <c r="H15">
        <v>125.48</v>
      </c>
      <c r="I15">
        <f t="shared" si="3"/>
        <v>94.465312499999996</v>
      </c>
      <c r="J15">
        <v>0.40625</v>
      </c>
      <c r="K15">
        <v>45.747977800000001</v>
      </c>
      <c r="M15">
        <v>0.39004438415364201</v>
      </c>
      <c r="N15">
        <v>48.438397829609897</v>
      </c>
      <c r="O15">
        <v>58.332317253584698</v>
      </c>
      <c r="P15">
        <f t="shared" si="4"/>
        <v>0.49464668094218422</v>
      </c>
      <c r="R15">
        <v>128.41999999999999</v>
      </c>
    </row>
    <row r="16" spans="1:21" x14ac:dyDescent="0.2">
      <c r="A16">
        <f t="shared" si="0"/>
        <v>132.12</v>
      </c>
      <c r="B16">
        <v>140.05000000000001</v>
      </c>
      <c r="C16">
        <v>1.06584410577844</v>
      </c>
      <c r="D16">
        <v>190</v>
      </c>
      <c r="E16">
        <v>173</v>
      </c>
      <c r="F16">
        <f t="shared" si="1"/>
        <v>0.56999999999999995</v>
      </c>
      <c r="G16">
        <f t="shared" si="2"/>
        <v>1.038</v>
      </c>
      <c r="H16">
        <v>122.47</v>
      </c>
      <c r="I16">
        <f t="shared" si="3"/>
        <v>101.731875</v>
      </c>
      <c r="J16">
        <v>0.4375</v>
      </c>
      <c r="K16">
        <v>45.919124099999998</v>
      </c>
      <c r="M16">
        <v>0.35868669649692198</v>
      </c>
      <c r="N16">
        <v>48.907730049494802</v>
      </c>
      <c r="O16">
        <v>58.435308137439002</v>
      </c>
      <c r="P16">
        <f t="shared" si="4"/>
        <v>0.53379661427821101</v>
      </c>
      <c r="R16">
        <v>125.48</v>
      </c>
    </row>
    <row r="17" spans="1:21" x14ac:dyDescent="0.2">
      <c r="A17">
        <f t="shared" si="0"/>
        <v>142.69</v>
      </c>
      <c r="B17">
        <v>150.62</v>
      </c>
      <c r="C17">
        <v>0.91307567441428805</v>
      </c>
      <c r="D17">
        <v>175</v>
      </c>
      <c r="E17">
        <v>166</v>
      </c>
      <c r="F17">
        <f t="shared" si="1"/>
        <v>0.52500000000000002</v>
      </c>
      <c r="G17">
        <f t="shared" si="2"/>
        <v>0.99600000000000011</v>
      </c>
      <c r="H17">
        <v>124.83</v>
      </c>
      <c r="I17">
        <f t="shared" si="3"/>
        <v>108.99843749999999</v>
      </c>
      <c r="J17">
        <v>0.46875</v>
      </c>
      <c r="K17">
        <v>45.865077900000003</v>
      </c>
      <c r="M17">
        <v>0.35246463076586299</v>
      </c>
      <c r="N17">
        <v>48.441468518404697</v>
      </c>
      <c r="O17">
        <v>58.298378853923097</v>
      </c>
      <c r="P17">
        <f t="shared" si="4"/>
        <v>0.57650195951678718</v>
      </c>
      <c r="R17">
        <v>122.47</v>
      </c>
    </row>
    <row r="18" spans="1:21" x14ac:dyDescent="0.2">
      <c r="A18">
        <f t="shared" si="0"/>
        <v>152.38</v>
      </c>
      <c r="B18">
        <v>160.31</v>
      </c>
      <c r="C18">
        <v>0.79135500634295797</v>
      </c>
      <c r="D18">
        <v>173</v>
      </c>
      <c r="E18">
        <v>156</v>
      </c>
      <c r="F18">
        <f t="shared" si="1"/>
        <v>0.51900000000000002</v>
      </c>
      <c r="G18">
        <f t="shared" si="2"/>
        <v>0.93599999999999994</v>
      </c>
      <c r="H18">
        <v>122.27</v>
      </c>
      <c r="I18">
        <f t="shared" si="3"/>
        <v>116.265</v>
      </c>
      <c r="J18">
        <v>0.5</v>
      </c>
      <c r="K18">
        <v>46.018208799999996</v>
      </c>
      <c r="M18">
        <v>0.32122803945866502</v>
      </c>
      <c r="N18">
        <v>48.896001593865797</v>
      </c>
      <c r="O18">
        <v>58.388618482577797</v>
      </c>
      <c r="P18">
        <f t="shared" si="4"/>
        <v>0.61565189285281408</v>
      </c>
      <c r="R18">
        <v>124.83</v>
      </c>
    </row>
    <row r="19" spans="1:21" x14ac:dyDescent="0.2">
      <c r="A19">
        <f t="shared" si="0"/>
        <v>162.94999999999999</v>
      </c>
      <c r="B19">
        <v>170.88</v>
      </c>
      <c r="C19">
        <v>0.66537520571293296</v>
      </c>
      <c r="D19">
        <v>165</v>
      </c>
      <c r="E19">
        <v>147</v>
      </c>
      <c r="F19">
        <f t="shared" si="1"/>
        <v>0.495</v>
      </c>
      <c r="G19">
        <f t="shared" si="2"/>
        <v>0.88200000000000001</v>
      </c>
      <c r="H19">
        <v>120.1</v>
      </c>
      <c r="I19">
        <f t="shared" si="3"/>
        <v>123.53156250000001</v>
      </c>
      <c r="J19">
        <v>0.53125</v>
      </c>
      <c r="K19">
        <v>46.324470599999998</v>
      </c>
      <c r="M19">
        <v>0.300291026871297</v>
      </c>
      <c r="N19">
        <v>48.988334160623197</v>
      </c>
      <c r="O19">
        <v>58.372764513198298</v>
      </c>
      <c r="P19">
        <f t="shared" si="4"/>
        <v>0.65835723809139024</v>
      </c>
      <c r="R19">
        <v>122.27</v>
      </c>
    </row>
    <row r="20" spans="1:21" x14ac:dyDescent="0.2">
      <c r="A20">
        <f t="shared" si="0"/>
        <v>172.64</v>
      </c>
      <c r="B20">
        <v>180.57</v>
      </c>
      <c r="C20">
        <v>0.53938929782678902</v>
      </c>
      <c r="D20">
        <v>149</v>
      </c>
      <c r="E20">
        <v>138</v>
      </c>
      <c r="F20">
        <f t="shared" si="1"/>
        <v>0.44700000000000001</v>
      </c>
      <c r="G20">
        <f t="shared" si="2"/>
        <v>0.82799999999999996</v>
      </c>
      <c r="H20">
        <v>125.41</v>
      </c>
      <c r="I20">
        <f t="shared" si="3"/>
        <v>130.798125</v>
      </c>
      <c r="J20">
        <v>0.5625</v>
      </c>
      <c r="K20">
        <v>46.243401299999995</v>
      </c>
      <c r="M20">
        <v>0.312352419490186</v>
      </c>
      <c r="N20">
        <v>48.523696815258297</v>
      </c>
      <c r="O20">
        <v>58.151328829571803</v>
      </c>
      <c r="P20">
        <f t="shared" si="4"/>
        <v>0.69750717142741703</v>
      </c>
      <c r="R20">
        <v>120.1</v>
      </c>
    </row>
    <row r="21" spans="1:21" x14ac:dyDescent="0.2">
      <c r="A21">
        <f t="shared" si="0"/>
        <v>182.32999999999998</v>
      </c>
      <c r="B21">
        <v>190.26</v>
      </c>
      <c r="C21">
        <v>0.44788970807423201</v>
      </c>
      <c r="D21">
        <v>148</v>
      </c>
      <c r="E21">
        <v>127</v>
      </c>
      <c r="F21">
        <f t="shared" si="1"/>
        <v>0.44400000000000001</v>
      </c>
      <c r="G21">
        <f t="shared" si="2"/>
        <v>0.76200000000000001</v>
      </c>
      <c r="H21">
        <v>124.96</v>
      </c>
      <c r="I21">
        <f t="shared" si="3"/>
        <v>138.06468749999999</v>
      </c>
      <c r="J21">
        <v>0.59375</v>
      </c>
      <c r="K21">
        <v>46.621724699999994</v>
      </c>
      <c r="M21">
        <v>0.27878217263447103</v>
      </c>
      <c r="N21">
        <v>49.204933021876897</v>
      </c>
      <c r="O21">
        <v>58.272717584458</v>
      </c>
      <c r="P21">
        <f t="shared" si="4"/>
        <v>0.73665710476344382</v>
      </c>
      <c r="R21">
        <v>125.41</v>
      </c>
    </row>
    <row r="22" spans="1:21" x14ac:dyDescent="0.2">
      <c r="A22">
        <f t="shared" si="0"/>
        <v>192.9</v>
      </c>
      <c r="B22">
        <v>200.83</v>
      </c>
      <c r="C22">
        <v>0.34788627311456399</v>
      </c>
      <c r="D22">
        <v>132</v>
      </c>
      <c r="E22">
        <v>119</v>
      </c>
      <c r="F22">
        <f t="shared" si="1"/>
        <v>0.39599999999999996</v>
      </c>
      <c r="G22">
        <f t="shared" si="2"/>
        <v>0.71399999999999997</v>
      </c>
      <c r="H22">
        <v>122.13</v>
      </c>
      <c r="I22">
        <f t="shared" si="3"/>
        <v>145.33125000000001</v>
      </c>
      <c r="J22">
        <v>0.625</v>
      </c>
      <c r="K22">
        <v>46.720809399999993</v>
      </c>
      <c r="M22">
        <v>0.292099934627568</v>
      </c>
      <c r="N22">
        <v>48.624922235568498</v>
      </c>
      <c r="O22">
        <v>58.006614598578501</v>
      </c>
      <c r="P22">
        <f t="shared" si="4"/>
        <v>0.7793624500020202</v>
      </c>
      <c r="R22">
        <v>124.96</v>
      </c>
    </row>
    <row r="23" spans="1:21" x14ac:dyDescent="0.2">
      <c r="A23">
        <f t="shared" si="0"/>
        <v>202.57999999999998</v>
      </c>
      <c r="B23">
        <v>210.51</v>
      </c>
      <c r="C23">
        <v>0.26386484883320299</v>
      </c>
      <c r="D23">
        <v>122</v>
      </c>
      <c r="E23">
        <v>109</v>
      </c>
      <c r="F23">
        <f t="shared" si="1"/>
        <v>0.36599999999999999</v>
      </c>
      <c r="G23">
        <f t="shared" si="2"/>
        <v>0.65400000000000003</v>
      </c>
      <c r="H23">
        <v>123.35</v>
      </c>
      <c r="I23">
        <f t="shared" si="3"/>
        <v>152.5978125</v>
      </c>
      <c r="J23">
        <v>0.65625</v>
      </c>
      <c r="K23">
        <v>47.0360789</v>
      </c>
      <c r="M23">
        <v>0.29884010354240498</v>
      </c>
      <c r="N23">
        <v>48.635097737778601</v>
      </c>
      <c r="O23">
        <v>57.843076630720702</v>
      </c>
      <c r="P23">
        <f t="shared" si="4"/>
        <v>0.81847198093006335</v>
      </c>
      <c r="R23">
        <v>122.13</v>
      </c>
    </row>
    <row r="24" spans="1:21" x14ac:dyDescent="0.2">
      <c r="A24">
        <f t="shared" si="0"/>
        <v>213.15</v>
      </c>
      <c r="B24">
        <v>221.08</v>
      </c>
      <c r="C24">
        <v>0.173581281632256</v>
      </c>
      <c r="D24">
        <v>111</v>
      </c>
      <c r="E24">
        <v>92</v>
      </c>
      <c r="F24">
        <f t="shared" si="1"/>
        <v>0.33300000000000002</v>
      </c>
      <c r="G24">
        <f t="shared" si="2"/>
        <v>0.55199999999999994</v>
      </c>
      <c r="H24">
        <v>122.17</v>
      </c>
      <c r="I24">
        <f t="shared" si="3"/>
        <v>159.864375</v>
      </c>
      <c r="J24">
        <v>0.6875</v>
      </c>
      <c r="K24">
        <v>46.621724699999994</v>
      </c>
      <c r="M24">
        <v>0.32466781576090198</v>
      </c>
      <c r="N24">
        <v>48.871278137810599</v>
      </c>
      <c r="O24">
        <v>57.606751229949701</v>
      </c>
      <c r="P24">
        <f t="shared" si="4"/>
        <v>0.86117732616863973</v>
      </c>
      <c r="R24">
        <v>123.35</v>
      </c>
    </row>
    <row r="25" spans="1:21" x14ac:dyDescent="0.2">
      <c r="A25">
        <f t="shared" si="0"/>
        <v>222.84</v>
      </c>
      <c r="B25">
        <v>230.77</v>
      </c>
      <c r="C25">
        <v>0.10869541758443101</v>
      </c>
      <c r="D25">
        <v>95</v>
      </c>
      <c r="E25">
        <v>79</v>
      </c>
      <c r="F25">
        <f t="shared" si="1"/>
        <v>0.28499999999999998</v>
      </c>
      <c r="G25">
        <f t="shared" si="2"/>
        <v>0.47399999999999998</v>
      </c>
      <c r="H25">
        <v>120.12</v>
      </c>
      <c r="I25">
        <f t="shared" si="3"/>
        <v>167.13093749999999</v>
      </c>
      <c r="J25">
        <v>0.71875</v>
      </c>
      <c r="K25">
        <v>46.864932600000003</v>
      </c>
      <c r="M25">
        <v>0.38975085007687699</v>
      </c>
      <c r="N25">
        <v>48.488100544626903</v>
      </c>
      <c r="O25">
        <v>56.960457074257803</v>
      </c>
      <c r="P25">
        <f t="shared" si="4"/>
        <v>0.90032725950466652</v>
      </c>
      <c r="R25">
        <v>122.17</v>
      </c>
    </row>
    <row r="26" spans="1:21" s="1" customFormat="1" x14ac:dyDescent="0.2">
      <c r="A26" s="1">
        <f t="shared" si="0"/>
        <v>232.53</v>
      </c>
      <c r="B26" s="1">
        <v>240.46</v>
      </c>
      <c r="C26" s="1">
        <v>5.4475706701701002E-2</v>
      </c>
      <c r="D26" s="1">
        <v>71</v>
      </c>
      <c r="E26" s="1">
        <v>66</v>
      </c>
      <c r="F26" s="1">
        <f t="shared" si="1"/>
        <v>0.21299999999999999</v>
      </c>
      <c r="G26" s="1">
        <f t="shared" si="2"/>
        <v>0.39599999999999996</v>
      </c>
      <c r="H26" s="1">
        <v>120.41</v>
      </c>
      <c r="I26">
        <f t="shared" si="3"/>
        <v>174.39750000000001</v>
      </c>
      <c r="J26" s="1">
        <v>0.75</v>
      </c>
      <c r="K26" s="1">
        <v>46.964017300000002</v>
      </c>
      <c r="M26" s="1">
        <v>0.52223967327735699</v>
      </c>
      <c r="N26" s="1">
        <v>46.263384325447902</v>
      </c>
      <c r="O26" s="1">
        <v>54.901420423490698</v>
      </c>
      <c r="P26">
        <f t="shared" si="4"/>
        <v>0.93947719284069331</v>
      </c>
      <c r="R26">
        <v>120.12</v>
      </c>
      <c r="T26"/>
      <c r="U26"/>
    </row>
    <row r="27" spans="1:21" x14ac:dyDescent="0.2">
      <c r="A27">
        <f t="shared" si="0"/>
        <v>242.22</v>
      </c>
      <c r="B27">
        <v>250.15</v>
      </c>
      <c r="C27">
        <v>1.52667831284201E-2</v>
      </c>
      <c r="D27">
        <v>52</v>
      </c>
      <c r="E27">
        <v>40</v>
      </c>
      <c r="F27">
        <f t="shared" si="1"/>
        <v>0.156</v>
      </c>
      <c r="G27">
        <f t="shared" si="2"/>
        <v>0.24000000000000002</v>
      </c>
      <c r="H27">
        <v>111.7</v>
      </c>
      <c r="I27">
        <f t="shared" si="3"/>
        <v>181.6640625</v>
      </c>
      <c r="J27">
        <v>0.78125</v>
      </c>
      <c r="K27">
        <v>47.2522637</v>
      </c>
      <c r="M27">
        <v>0.69341910113753402</v>
      </c>
      <c r="N27">
        <v>44.519979756592598</v>
      </c>
      <c r="O27">
        <v>51.041255187759802</v>
      </c>
      <c r="P27">
        <f t="shared" si="4"/>
        <v>0.97862712617672021</v>
      </c>
      <c r="R27">
        <v>111.7</v>
      </c>
    </row>
    <row r="28" spans="1:21" x14ac:dyDescent="0.2">
      <c r="A28">
        <f t="shared" si="0"/>
        <v>247.51</v>
      </c>
      <c r="B28">
        <v>255.44</v>
      </c>
      <c r="C28">
        <v>1.7800955125623599E-3</v>
      </c>
      <c r="D28">
        <v>31</v>
      </c>
      <c r="E28">
        <v>15</v>
      </c>
      <c r="F28">
        <f t="shared" si="1"/>
        <v>9.2999999999999999E-2</v>
      </c>
      <c r="G28">
        <f t="shared" si="2"/>
        <v>0.09</v>
      </c>
      <c r="H28">
        <v>95.92</v>
      </c>
      <c r="I28">
        <f t="shared" si="3"/>
        <v>188.93062499999999</v>
      </c>
      <c r="J28">
        <v>0.8125</v>
      </c>
      <c r="K28">
        <v>47.171194399999997</v>
      </c>
      <c r="M28">
        <v>0.90888905728809299</v>
      </c>
      <c r="N28">
        <v>32.6748743850113</v>
      </c>
      <c r="O28">
        <v>35.297388959925499</v>
      </c>
      <c r="P28">
        <f t="shared" si="4"/>
        <v>1</v>
      </c>
      <c r="R28">
        <v>95.92</v>
      </c>
    </row>
    <row r="29" spans="1:21" x14ac:dyDescent="0.2">
      <c r="I29">
        <f t="shared" si="3"/>
        <v>196.19718750000001</v>
      </c>
      <c r="J29">
        <v>0.84375</v>
      </c>
      <c r="K29">
        <v>47.162186699999999</v>
      </c>
    </row>
    <row r="30" spans="1:21" x14ac:dyDescent="0.2">
      <c r="I30">
        <f t="shared" si="3"/>
        <v>203.46375</v>
      </c>
      <c r="J30">
        <v>0.875</v>
      </c>
      <c r="K30">
        <v>47.1892098</v>
      </c>
    </row>
    <row r="31" spans="1:21" x14ac:dyDescent="0.2">
      <c r="I31">
        <f t="shared" si="3"/>
        <v>210.7303125</v>
      </c>
      <c r="J31">
        <v>0.90625</v>
      </c>
      <c r="K31">
        <v>47.225240599999999</v>
      </c>
    </row>
    <row r="32" spans="1:21" x14ac:dyDescent="0.2">
      <c r="I32">
        <f t="shared" si="3"/>
        <v>217.99687499999999</v>
      </c>
      <c r="J32">
        <v>0.9375</v>
      </c>
      <c r="K32">
        <v>47.657610199999993</v>
      </c>
    </row>
    <row r="33" spans="9:11" x14ac:dyDescent="0.2">
      <c r="I33">
        <f t="shared" si="3"/>
        <v>225.26343750000001</v>
      </c>
      <c r="J33">
        <v>0.96875</v>
      </c>
      <c r="K33">
        <v>47.468448499999994</v>
      </c>
    </row>
    <row r="34" spans="9:11" x14ac:dyDescent="0.2">
      <c r="I34">
        <f t="shared" si="3"/>
        <v>232.53</v>
      </c>
      <c r="J34">
        <v>1</v>
      </c>
      <c r="K34">
        <v>47.702648699999997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B031D-4341-47EB-B76F-E27B343A1082}">
  <dimension ref="A1:AD39"/>
  <sheetViews>
    <sheetView topLeftCell="M1" workbookViewId="0">
      <selection activeCell="R2" sqref="R2:R36"/>
    </sheetView>
  </sheetViews>
  <sheetFormatPr defaultRowHeight="14.25" x14ac:dyDescent="0.2"/>
  <cols>
    <col min="1" max="1" width="10.5" customWidth="1"/>
  </cols>
  <sheetData>
    <row r="1" spans="1:30" x14ac:dyDescent="0.2">
      <c r="A1" t="s">
        <v>8</v>
      </c>
      <c r="B1" t="s">
        <v>0</v>
      </c>
      <c r="C1" t="s">
        <v>1</v>
      </c>
      <c r="D1" t="s">
        <v>2</v>
      </c>
      <c r="E1" t="s">
        <v>3</v>
      </c>
      <c r="G1" t="s">
        <v>4</v>
      </c>
      <c r="H1" t="s">
        <v>5</v>
      </c>
      <c r="I1" t="s">
        <v>6</v>
      </c>
      <c r="J1" t="s">
        <v>7</v>
      </c>
      <c r="L1" t="s">
        <v>4</v>
      </c>
      <c r="M1" t="s">
        <v>5</v>
      </c>
      <c r="N1" t="s">
        <v>6</v>
      </c>
      <c r="O1" t="s">
        <v>7</v>
      </c>
      <c r="Q1" t="s">
        <v>4</v>
      </c>
      <c r="R1" t="s">
        <v>5</v>
      </c>
      <c r="T1" t="s">
        <v>4</v>
      </c>
      <c r="U1" t="s">
        <v>6</v>
      </c>
      <c r="V1" t="s">
        <v>4</v>
      </c>
    </row>
    <row r="2" spans="1:30" x14ac:dyDescent="0.2">
      <c r="B2">
        <v>8.81</v>
      </c>
      <c r="C2">
        <v>4.0692218313700597</v>
      </c>
      <c r="D2">
        <v>190</v>
      </c>
      <c r="E2">
        <v>295</v>
      </c>
      <c r="G2">
        <v>8.81</v>
      </c>
      <c r="H2">
        <v>4.0692218313700597</v>
      </c>
      <c r="I2">
        <v>190</v>
      </c>
      <c r="J2">
        <v>295</v>
      </c>
      <c r="L2">
        <f>G2-8.81</f>
        <v>0</v>
      </c>
      <c r="M2">
        <v>4.0692218313700597</v>
      </c>
      <c r="N2">
        <f>I2/52*0.312/2</f>
        <v>0.56999999999999995</v>
      </c>
      <c r="O2">
        <f>J2/52*0.312</f>
        <v>1.77</v>
      </c>
      <c r="Q2">
        <v>0</v>
      </c>
      <c r="R2">
        <v>4.0692218313700597</v>
      </c>
      <c r="T2">
        <v>0</v>
      </c>
      <c r="U2">
        <v>0.56999999999999995</v>
      </c>
      <c r="V2">
        <v>0</v>
      </c>
      <c r="W2">
        <v>151.53</v>
      </c>
      <c r="X2">
        <f>Y2*171.76</f>
        <v>0</v>
      </c>
      <c r="Y2">
        <v>0</v>
      </c>
      <c r="Z2">
        <v>48.549372499999997</v>
      </c>
      <c r="AA2">
        <v>48.549372499999997</v>
      </c>
      <c r="AB2">
        <v>0.574840762215162</v>
      </c>
      <c r="AC2">
        <v>48.260686056407998</v>
      </c>
      <c r="AD2">
        <v>66.202705146660705</v>
      </c>
    </row>
    <row r="3" spans="1:30" x14ac:dyDescent="0.2">
      <c r="B3">
        <v>10.57</v>
      </c>
      <c r="C3">
        <v>3.9873910459292299</v>
      </c>
      <c r="D3">
        <v>191</v>
      </c>
      <c r="E3">
        <v>292</v>
      </c>
      <c r="G3">
        <v>10.57</v>
      </c>
      <c r="H3">
        <v>3.9873910459292299</v>
      </c>
      <c r="I3">
        <v>191</v>
      </c>
      <c r="J3">
        <v>292</v>
      </c>
      <c r="L3">
        <f t="shared" ref="L3:L39" si="0">G3-8.81</f>
        <v>1.7599999999999998</v>
      </c>
      <c r="M3">
        <v>3.9873910459292299</v>
      </c>
      <c r="N3">
        <f t="shared" ref="N3:N39" si="1">I3/52*0.312/2</f>
        <v>0.57299999999999995</v>
      </c>
      <c r="O3">
        <f t="shared" ref="O3:O39" si="2">J3/52*0.312</f>
        <v>1.7519999999999998</v>
      </c>
      <c r="Q3">
        <v>1.7599999999999998</v>
      </c>
      <c r="R3">
        <v>3.9873910459292299</v>
      </c>
      <c r="T3">
        <v>1.7599999999999998</v>
      </c>
      <c r="U3">
        <v>0.57299999999999995</v>
      </c>
      <c r="V3">
        <v>1.7599999999999998</v>
      </c>
      <c r="W3">
        <v>152.63</v>
      </c>
      <c r="X3">
        <f t="shared" ref="X3:X18" si="3">Y3*171.76</f>
        <v>10.734999999999999</v>
      </c>
      <c r="Y3">
        <v>6.25E-2</v>
      </c>
      <c r="Z3">
        <v>56.124848199999995</v>
      </c>
      <c r="AA3" s="1">
        <v>51.124848200000002</v>
      </c>
      <c r="AB3">
        <v>0.57263500218441399</v>
      </c>
      <c r="AC3">
        <v>48.562729997448102</v>
      </c>
      <c r="AD3">
        <v>66.260516389370807</v>
      </c>
    </row>
    <row r="4" spans="1:30" x14ac:dyDescent="0.2">
      <c r="B4">
        <v>14.97</v>
      </c>
      <c r="C4">
        <v>3.8169695907543302</v>
      </c>
      <c r="D4">
        <v>190</v>
      </c>
      <c r="E4">
        <v>289</v>
      </c>
      <c r="G4">
        <v>14.97</v>
      </c>
      <c r="H4">
        <v>3.8169695907543302</v>
      </c>
      <c r="I4">
        <v>190</v>
      </c>
      <c r="J4">
        <v>289</v>
      </c>
      <c r="L4">
        <f t="shared" si="0"/>
        <v>6.16</v>
      </c>
      <c r="M4">
        <v>3.8169695907543302</v>
      </c>
      <c r="N4">
        <f t="shared" si="1"/>
        <v>0.56999999999999995</v>
      </c>
      <c r="O4">
        <f t="shared" si="2"/>
        <v>1.734</v>
      </c>
      <c r="Q4">
        <v>6.16</v>
      </c>
      <c r="R4">
        <v>3.8169695907543302</v>
      </c>
      <c r="T4">
        <v>6.16</v>
      </c>
      <c r="U4">
        <v>0.56999999999999995</v>
      </c>
      <c r="V4">
        <v>6.16</v>
      </c>
      <c r="W4">
        <v>152.44999999999999</v>
      </c>
      <c r="X4">
        <f t="shared" si="3"/>
        <v>21.47</v>
      </c>
      <c r="Y4">
        <v>0.125</v>
      </c>
      <c r="Z4">
        <v>56.178894399999997</v>
      </c>
      <c r="AA4" s="1">
        <v>52.178894399999997</v>
      </c>
      <c r="AB4">
        <v>0.57047521107371302</v>
      </c>
      <c r="AC4">
        <v>48.7175092857902</v>
      </c>
      <c r="AD4">
        <v>66.267711324516696</v>
      </c>
    </row>
    <row r="5" spans="1:30" x14ac:dyDescent="0.2">
      <c r="B5">
        <v>20.260000000000002</v>
      </c>
      <c r="C5">
        <v>3.6191757529479598</v>
      </c>
      <c r="D5">
        <v>190</v>
      </c>
      <c r="E5">
        <v>283</v>
      </c>
      <c r="G5">
        <v>20.260000000000002</v>
      </c>
      <c r="H5">
        <v>3.6191757529479598</v>
      </c>
      <c r="I5">
        <v>190</v>
      </c>
      <c r="J5">
        <v>283</v>
      </c>
      <c r="L5">
        <f t="shared" si="0"/>
        <v>11.450000000000001</v>
      </c>
      <c r="M5">
        <v>3.6191757529479598</v>
      </c>
      <c r="N5">
        <f t="shared" si="1"/>
        <v>0.56999999999999995</v>
      </c>
      <c r="O5">
        <f t="shared" si="2"/>
        <v>1.698</v>
      </c>
      <c r="Q5">
        <v>11.450000000000001</v>
      </c>
      <c r="R5">
        <v>3.6191757529479598</v>
      </c>
      <c r="T5">
        <v>11.450000000000001</v>
      </c>
      <c r="U5">
        <v>0.56999999999999995</v>
      </c>
      <c r="V5">
        <v>11.450000000000001</v>
      </c>
      <c r="W5">
        <v>151.13999999999999</v>
      </c>
      <c r="X5">
        <f t="shared" si="3"/>
        <v>32.204999999999998</v>
      </c>
      <c r="Y5">
        <v>0.1875</v>
      </c>
      <c r="Z5">
        <v>56.016755799999999</v>
      </c>
      <c r="AA5" s="1">
        <v>53.016755799999999</v>
      </c>
      <c r="AB5">
        <v>0.56695495183207001</v>
      </c>
      <c r="AC5">
        <v>49.132546889603098</v>
      </c>
      <c r="AD5">
        <v>66.3253191298122</v>
      </c>
    </row>
    <row r="6" spans="1:30" x14ac:dyDescent="0.2">
      <c r="B6">
        <v>25.54</v>
      </c>
      <c r="C6">
        <v>3.4403820978645001</v>
      </c>
      <c r="D6">
        <v>190</v>
      </c>
      <c r="E6">
        <v>278</v>
      </c>
      <c r="G6">
        <v>25.54</v>
      </c>
      <c r="H6">
        <v>3.4403820978645001</v>
      </c>
      <c r="I6">
        <v>190</v>
      </c>
      <c r="J6">
        <v>278</v>
      </c>
      <c r="L6">
        <f t="shared" si="0"/>
        <v>16.729999999999997</v>
      </c>
      <c r="M6">
        <v>3.4403820978645001</v>
      </c>
      <c r="N6">
        <f t="shared" si="1"/>
        <v>0.56999999999999995</v>
      </c>
      <c r="O6">
        <f t="shared" si="2"/>
        <v>1.6679999999999999</v>
      </c>
      <c r="Q6">
        <v>16.729999999999997</v>
      </c>
      <c r="R6">
        <v>3.4403820978645001</v>
      </c>
      <c r="T6">
        <v>16.729999999999997</v>
      </c>
      <c r="U6">
        <v>0.56999999999999995</v>
      </c>
      <c r="V6">
        <v>16.729999999999997</v>
      </c>
      <c r="W6">
        <v>149.47999999999999</v>
      </c>
      <c r="X6">
        <f t="shared" si="3"/>
        <v>42.94</v>
      </c>
      <c r="Y6">
        <v>0.25</v>
      </c>
      <c r="Z6">
        <v>55.115985799999997</v>
      </c>
      <c r="AA6">
        <v>55.115985799999997</v>
      </c>
      <c r="AB6">
        <v>0.56196393773450104</v>
      </c>
      <c r="AC6">
        <v>49.153568015890301</v>
      </c>
      <c r="AD6">
        <v>66.387880985329105</v>
      </c>
    </row>
    <row r="7" spans="1:30" x14ac:dyDescent="0.2">
      <c r="B7">
        <v>30.83</v>
      </c>
      <c r="C7">
        <v>3.2632499557373</v>
      </c>
      <c r="D7">
        <v>191</v>
      </c>
      <c r="E7">
        <v>270</v>
      </c>
      <c r="G7">
        <v>30.83</v>
      </c>
      <c r="H7">
        <v>3.2632499557373</v>
      </c>
      <c r="I7">
        <v>191</v>
      </c>
      <c r="J7">
        <v>270</v>
      </c>
      <c r="L7">
        <f t="shared" si="0"/>
        <v>22.019999999999996</v>
      </c>
      <c r="M7">
        <v>3.2632499557373</v>
      </c>
      <c r="N7">
        <f t="shared" si="1"/>
        <v>0.57299999999999995</v>
      </c>
      <c r="O7">
        <f t="shared" si="2"/>
        <v>1.62</v>
      </c>
      <c r="Q7">
        <v>22.019999999999996</v>
      </c>
      <c r="R7">
        <v>3.2632499557373</v>
      </c>
      <c r="T7">
        <v>22.019999999999996</v>
      </c>
      <c r="U7">
        <v>0.57299999999999995</v>
      </c>
      <c r="V7">
        <v>22.019999999999996</v>
      </c>
      <c r="W7">
        <v>148.82</v>
      </c>
      <c r="X7">
        <f t="shared" si="3"/>
        <v>53.674999999999997</v>
      </c>
      <c r="Y7">
        <v>0.3125</v>
      </c>
      <c r="Z7">
        <v>55.106978099999999</v>
      </c>
      <c r="AA7">
        <v>55.106978099999999</v>
      </c>
      <c r="AB7">
        <v>0.55746784468504396</v>
      </c>
      <c r="AC7">
        <v>49.775439689159903</v>
      </c>
      <c r="AD7">
        <v>66.485789289756298</v>
      </c>
    </row>
    <row r="8" spans="1:30" x14ac:dyDescent="0.2">
      <c r="B8">
        <v>35.229999999999997</v>
      </c>
      <c r="C8">
        <v>3.1358461465556302</v>
      </c>
      <c r="D8">
        <v>190</v>
      </c>
      <c r="E8">
        <v>267</v>
      </c>
      <c r="G8">
        <v>35.229999999999997</v>
      </c>
      <c r="H8">
        <v>3.1358461465556302</v>
      </c>
      <c r="I8">
        <v>190</v>
      </c>
      <c r="J8">
        <v>267</v>
      </c>
      <c r="L8">
        <f t="shared" si="0"/>
        <v>26.419999999999995</v>
      </c>
      <c r="M8">
        <v>3.1358461465556302</v>
      </c>
      <c r="N8">
        <f t="shared" si="1"/>
        <v>0.56999999999999995</v>
      </c>
      <c r="O8">
        <f t="shared" si="2"/>
        <v>1.6020000000000001</v>
      </c>
      <c r="Q8">
        <v>26.419999999999995</v>
      </c>
      <c r="R8">
        <v>3.1358461465556302</v>
      </c>
      <c r="T8">
        <v>26.419999999999995</v>
      </c>
      <c r="U8">
        <v>0.56999999999999995</v>
      </c>
      <c r="V8">
        <v>26.419999999999995</v>
      </c>
      <c r="W8">
        <v>148.11000000000001</v>
      </c>
      <c r="X8">
        <f t="shared" si="3"/>
        <v>64.41</v>
      </c>
      <c r="Y8">
        <v>0.375</v>
      </c>
      <c r="Z8">
        <v>55.179039699999997</v>
      </c>
      <c r="AA8">
        <v>55.179039699999997</v>
      </c>
      <c r="AB8">
        <v>0.55362220671387596</v>
      </c>
      <c r="AC8">
        <v>49.600151264456599</v>
      </c>
      <c r="AD8">
        <v>66.503845516510097</v>
      </c>
    </row>
    <row r="9" spans="1:30" x14ac:dyDescent="0.2">
      <c r="B9">
        <v>40.520000000000003</v>
      </c>
      <c r="C9">
        <v>2.98651643967824</v>
      </c>
      <c r="D9">
        <v>191</v>
      </c>
      <c r="E9">
        <v>262</v>
      </c>
      <c r="G9">
        <v>40.520000000000003</v>
      </c>
      <c r="H9">
        <v>2.98651643967824</v>
      </c>
      <c r="I9">
        <v>191</v>
      </c>
      <c r="J9">
        <v>262</v>
      </c>
      <c r="L9">
        <f t="shared" si="0"/>
        <v>31.71</v>
      </c>
      <c r="M9">
        <v>2.98651643967824</v>
      </c>
      <c r="N9">
        <f t="shared" si="1"/>
        <v>0.57299999999999995</v>
      </c>
      <c r="O9">
        <f t="shared" si="2"/>
        <v>1.5720000000000001</v>
      </c>
      <c r="Q9">
        <v>31.71</v>
      </c>
      <c r="R9">
        <v>2.98651643967824</v>
      </c>
      <c r="T9">
        <v>31.71</v>
      </c>
      <c r="U9">
        <v>0.57299999999999995</v>
      </c>
      <c r="V9">
        <v>31.71</v>
      </c>
      <c r="W9">
        <v>146.91999999999999</v>
      </c>
      <c r="X9">
        <f t="shared" si="3"/>
        <v>75.144999999999996</v>
      </c>
      <c r="Y9">
        <v>0.4375</v>
      </c>
      <c r="Z9">
        <v>55.404232199999996</v>
      </c>
      <c r="AA9">
        <v>55.404232199999996</v>
      </c>
      <c r="AB9">
        <v>0.54672286879542098</v>
      </c>
      <c r="AC9">
        <v>50.198166609348597</v>
      </c>
      <c r="AD9">
        <v>66.603420916977797</v>
      </c>
    </row>
    <row r="10" spans="1:30" x14ac:dyDescent="0.2">
      <c r="B10">
        <v>44.92</v>
      </c>
      <c r="C10">
        <v>2.8723725014060202</v>
      </c>
      <c r="D10">
        <v>191</v>
      </c>
      <c r="E10">
        <v>258</v>
      </c>
      <c r="G10">
        <v>44.92</v>
      </c>
      <c r="H10">
        <v>2.8723725014060202</v>
      </c>
      <c r="I10">
        <v>191</v>
      </c>
      <c r="J10">
        <v>258</v>
      </c>
      <c r="L10">
        <f t="shared" si="0"/>
        <v>36.11</v>
      </c>
      <c r="M10">
        <v>2.8723725014060202</v>
      </c>
      <c r="N10">
        <f t="shared" si="1"/>
        <v>0.57299999999999995</v>
      </c>
      <c r="O10">
        <f t="shared" si="2"/>
        <v>1.548</v>
      </c>
      <c r="Q10">
        <v>36.11</v>
      </c>
      <c r="R10">
        <v>2.8723725014060202</v>
      </c>
      <c r="T10">
        <v>36.11</v>
      </c>
      <c r="U10">
        <v>0.57299999999999995</v>
      </c>
      <c r="V10">
        <v>36.11</v>
      </c>
      <c r="W10">
        <v>145.76</v>
      </c>
      <c r="X10">
        <f t="shared" si="3"/>
        <v>85.88</v>
      </c>
      <c r="Y10">
        <v>0.5</v>
      </c>
      <c r="Z10">
        <v>55.692478599999994</v>
      </c>
      <c r="AA10">
        <v>55.692478599999994</v>
      </c>
      <c r="AB10">
        <v>0.54118455992010295</v>
      </c>
      <c r="AC10">
        <v>50.2227040744242</v>
      </c>
      <c r="AD10">
        <v>66.660262334703305</v>
      </c>
    </row>
    <row r="11" spans="1:30" x14ac:dyDescent="0.2">
      <c r="B11">
        <v>50.21</v>
      </c>
      <c r="C11">
        <v>2.71997084470099</v>
      </c>
      <c r="D11">
        <v>190</v>
      </c>
      <c r="E11">
        <v>253</v>
      </c>
      <c r="G11">
        <v>50.21</v>
      </c>
      <c r="H11">
        <v>2.71997084470099</v>
      </c>
      <c r="I11">
        <v>190</v>
      </c>
      <c r="J11">
        <v>253</v>
      </c>
      <c r="L11">
        <f t="shared" si="0"/>
        <v>41.4</v>
      </c>
      <c r="M11">
        <v>2.71997084470099</v>
      </c>
      <c r="N11">
        <f t="shared" si="1"/>
        <v>0.56999999999999995</v>
      </c>
      <c r="O11">
        <f t="shared" si="2"/>
        <v>1.5179999999999998</v>
      </c>
      <c r="Q11">
        <v>41.4</v>
      </c>
      <c r="R11">
        <v>2.71997084470099</v>
      </c>
      <c r="T11">
        <v>41.4</v>
      </c>
      <c r="U11">
        <v>0.56999999999999995</v>
      </c>
      <c r="V11">
        <v>41.4</v>
      </c>
      <c r="W11">
        <v>144.88</v>
      </c>
      <c r="X11">
        <f t="shared" si="3"/>
        <v>96.614999999999995</v>
      </c>
      <c r="Y11">
        <v>0.5625</v>
      </c>
      <c r="Z11">
        <v>55.422247599999999</v>
      </c>
      <c r="AA11">
        <v>55.422247599999999</v>
      </c>
      <c r="AB11">
        <v>0.53705959204570597</v>
      </c>
      <c r="AC11">
        <v>50.556086028645304</v>
      </c>
      <c r="AD11">
        <v>66.691621570626396</v>
      </c>
    </row>
    <row r="12" spans="1:30" x14ac:dyDescent="0.2">
      <c r="B12">
        <v>55.49</v>
      </c>
      <c r="C12">
        <v>2.56054295947754</v>
      </c>
      <c r="D12">
        <v>190</v>
      </c>
      <c r="E12">
        <v>246</v>
      </c>
      <c r="G12">
        <v>55.49</v>
      </c>
      <c r="H12">
        <v>2.56054295947754</v>
      </c>
      <c r="I12">
        <v>190</v>
      </c>
      <c r="J12">
        <v>246</v>
      </c>
      <c r="L12">
        <f t="shared" si="0"/>
        <v>46.68</v>
      </c>
      <c r="M12">
        <v>2.56054295947754</v>
      </c>
      <c r="N12">
        <f t="shared" si="1"/>
        <v>0.56999999999999995</v>
      </c>
      <c r="O12">
        <f t="shared" si="2"/>
        <v>1.476</v>
      </c>
      <c r="Q12">
        <v>46.68</v>
      </c>
      <c r="R12">
        <v>2.56054295947754</v>
      </c>
      <c r="T12">
        <v>46.68</v>
      </c>
      <c r="U12">
        <v>0.56999999999999995</v>
      </c>
      <c r="V12">
        <v>46.68</v>
      </c>
      <c r="W12">
        <v>144.29</v>
      </c>
      <c r="X12">
        <f t="shared" si="3"/>
        <v>107.35</v>
      </c>
      <c r="Y12">
        <v>0.625</v>
      </c>
      <c r="Z12">
        <v>56.2599637</v>
      </c>
      <c r="AA12">
        <v>56.2599637</v>
      </c>
      <c r="AB12">
        <v>0.53127637003895301</v>
      </c>
      <c r="AC12">
        <v>50.7400382122133</v>
      </c>
      <c r="AD12">
        <v>66.762773606577895</v>
      </c>
    </row>
    <row r="13" spans="1:30" x14ac:dyDescent="0.2">
      <c r="B13">
        <v>60.78</v>
      </c>
      <c r="C13">
        <v>2.4178353843387201</v>
      </c>
      <c r="D13">
        <v>190</v>
      </c>
      <c r="E13">
        <v>241</v>
      </c>
      <c r="G13">
        <v>60.78</v>
      </c>
      <c r="H13">
        <v>2.4178353843387201</v>
      </c>
      <c r="I13">
        <v>190</v>
      </c>
      <c r="J13">
        <v>241</v>
      </c>
      <c r="L13">
        <f t="shared" si="0"/>
        <v>51.97</v>
      </c>
      <c r="M13">
        <v>2.4178353843387201</v>
      </c>
      <c r="N13">
        <f t="shared" si="1"/>
        <v>0.56999999999999995</v>
      </c>
      <c r="O13">
        <f t="shared" si="2"/>
        <v>1.4460000000000002</v>
      </c>
      <c r="Q13">
        <v>51.97</v>
      </c>
      <c r="R13">
        <v>2.4178353843387201</v>
      </c>
      <c r="T13">
        <v>51.97</v>
      </c>
      <c r="U13">
        <v>0.56999999999999995</v>
      </c>
      <c r="V13">
        <v>51.97</v>
      </c>
      <c r="W13">
        <v>143.19999999999999</v>
      </c>
      <c r="X13">
        <f t="shared" si="3"/>
        <v>118.08499999999999</v>
      </c>
      <c r="Y13">
        <v>0.6875</v>
      </c>
      <c r="Z13">
        <v>56.440117700000002</v>
      </c>
      <c r="AA13">
        <v>56.440117700000002</v>
      </c>
      <c r="AB13">
        <v>0.52361759998278701</v>
      </c>
      <c r="AC13">
        <v>50.916887556943202</v>
      </c>
      <c r="AD13">
        <v>66.835507931232698</v>
      </c>
    </row>
    <row r="14" spans="1:30" x14ac:dyDescent="0.2">
      <c r="B14">
        <v>65.180000000000007</v>
      </c>
      <c r="C14">
        <v>2.3031685970843498</v>
      </c>
      <c r="D14">
        <v>190</v>
      </c>
      <c r="E14">
        <v>236</v>
      </c>
      <c r="G14">
        <v>65.180000000000007</v>
      </c>
      <c r="H14">
        <v>2.3031685970843498</v>
      </c>
      <c r="I14">
        <v>190</v>
      </c>
      <c r="J14">
        <v>236</v>
      </c>
      <c r="L14">
        <f t="shared" si="0"/>
        <v>56.370000000000005</v>
      </c>
      <c r="M14">
        <v>2.3031685970843498</v>
      </c>
      <c r="N14">
        <f t="shared" si="1"/>
        <v>0.56999999999999995</v>
      </c>
      <c r="O14">
        <f t="shared" si="2"/>
        <v>1.4159999999999999</v>
      </c>
      <c r="Q14">
        <v>56.370000000000005</v>
      </c>
      <c r="R14">
        <v>2.3031685970843498</v>
      </c>
      <c r="T14">
        <v>56.370000000000005</v>
      </c>
      <c r="U14">
        <v>0.56999999999999995</v>
      </c>
      <c r="V14">
        <v>56.370000000000005</v>
      </c>
      <c r="W14">
        <v>142.31</v>
      </c>
      <c r="X14">
        <f t="shared" si="3"/>
        <v>128.82</v>
      </c>
      <c r="Y14">
        <v>0.75</v>
      </c>
      <c r="Z14">
        <v>56.818441100000001</v>
      </c>
      <c r="AA14">
        <v>56.818441100000001</v>
      </c>
      <c r="AB14">
        <v>0.51835036780745503</v>
      </c>
      <c r="AC14">
        <v>51.3677001188872</v>
      </c>
      <c r="AD14">
        <v>66.894644721082699</v>
      </c>
    </row>
    <row r="15" spans="1:30" x14ac:dyDescent="0.2">
      <c r="B15">
        <v>70.47</v>
      </c>
      <c r="C15">
        <v>2.1760694721245901</v>
      </c>
      <c r="D15">
        <v>189</v>
      </c>
      <c r="E15">
        <v>232</v>
      </c>
      <c r="G15">
        <v>70.47</v>
      </c>
      <c r="H15">
        <v>2.1760694721245901</v>
      </c>
      <c r="I15">
        <v>189</v>
      </c>
      <c r="J15">
        <v>232</v>
      </c>
      <c r="L15">
        <f t="shared" si="0"/>
        <v>61.66</v>
      </c>
      <c r="M15">
        <v>2.1760694721245901</v>
      </c>
      <c r="N15">
        <f t="shared" si="1"/>
        <v>0.56699999999999995</v>
      </c>
      <c r="O15">
        <f t="shared" si="2"/>
        <v>1.3920000000000001</v>
      </c>
      <c r="Q15">
        <v>61.66</v>
      </c>
      <c r="R15">
        <v>2.1760694721245901</v>
      </c>
      <c r="T15">
        <v>61.66</v>
      </c>
      <c r="U15">
        <v>0.56699999999999995</v>
      </c>
      <c r="V15">
        <v>61.66</v>
      </c>
      <c r="W15">
        <v>140.68</v>
      </c>
      <c r="X15">
        <f t="shared" si="3"/>
        <v>139.55500000000001</v>
      </c>
      <c r="Y15">
        <v>0.8125</v>
      </c>
      <c r="Z15">
        <v>56.935541199999996</v>
      </c>
      <c r="AA15">
        <v>56.935541199999996</v>
      </c>
      <c r="AB15">
        <v>0.51080257024740205</v>
      </c>
      <c r="AC15">
        <v>51.429691462665502</v>
      </c>
      <c r="AD15">
        <v>66.937923777119096</v>
      </c>
    </row>
    <row r="16" spans="1:30" x14ac:dyDescent="0.2">
      <c r="B16">
        <v>75.75</v>
      </c>
      <c r="C16">
        <v>2.03906217234245</v>
      </c>
      <c r="D16">
        <v>190</v>
      </c>
      <c r="E16">
        <v>225</v>
      </c>
      <c r="G16">
        <v>75.75</v>
      </c>
      <c r="H16">
        <v>2.03906217234245</v>
      </c>
      <c r="I16">
        <v>190</v>
      </c>
      <c r="J16">
        <v>225</v>
      </c>
      <c r="L16">
        <f t="shared" si="0"/>
        <v>66.94</v>
      </c>
      <c r="M16">
        <v>2.03906217234245</v>
      </c>
      <c r="N16">
        <f t="shared" si="1"/>
        <v>0.56999999999999995</v>
      </c>
      <c r="O16">
        <f t="shared" si="2"/>
        <v>1.3499999999999999</v>
      </c>
      <c r="Q16">
        <v>66.94</v>
      </c>
      <c r="R16">
        <v>2.03906217234245</v>
      </c>
      <c r="T16">
        <v>66.94</v>
      </c>
      <c r="U16">
        <v>0.56999999999999995</v>
      </c>
      <c r="V16">
        <v>66.94</v>
      </c>
      <c r="W16">
        <v>140.06</v>
      </c>
      <c r="X16">
        <f t="shared" si="3"/>
        <v>150.29</v>
      </c>
      <c r="Y16">
        <v>0.875</v>
      </c>
      <c r="Z16">
        <v>57.124702899999996</v>
      </c>
      <c r="AA16">
        <v>57.124702899999996</v>
      </c>
      <c r="AB16">
        <v>0.50127179370775699</v>
      </c>
      <c r="AC16">
        <v>51.854061547475801</v>
      </c>
      <c r="AD16">
        <v>67.046779904768798</v>
      </c>
    </row>
    <row r="17" spans="2:30" x14ac:dyDescent="0.2">
      <c r="B17">
        <v>80.150000000000006</v>
      </c>
      <c r="C17">
        <v>1.9264043330590901</v>
      </c>
      <c r="D17">
        <v>189</v>
      </c>
      <c r="E17">
        <v>220</v>
      </c>
      <c r="G17">
        <v>80.150000000000006</v>
      </c>
      <c r="H17">
        <v>1.9264043330590901</v>
      </c>
      <c r="I17">
        <v>189</v>
      </c>
      <c r="J17">
        <v>220</v>
      </c>
      <c r="L17">
        <f t="shared" si="0"/>
        <v>71.34</v>
      </c>
      <c r="M17">
        <v>1.9264043330590901</v>
      </c>
      <c r="N17">
        <f t="shared" si="1"/>
        <v>0.56699999999999995</v>
      </c>
      <c r="O17">
        <f t="shared" si="2"/>
        <v>1.32</v>
      </c>
      <c r="Q17">
        <v>71.34</v>
      </c>
      <c r="R17">
        <v>1.9264043330590901</v>
      </c>
      <c r="T17">
        <v>71.34</v>
      </c>
      <c r="U17">
        <v>0.56699999999999995</v>
      </c>
      <c r="V17">
        <v>71.34</v>
      </c>
      <c r="W17">
        <v>137.87</v>
      </c>
      <c r="X17">
        <f t="shared" si="3"/>
        <v>161.02499999999998</v>
      </c>
      <c r="Y17">
        <v>0.9375</v>
      </c>
      <c r="Z17">
        <v>57.566080200000002</v>
      </c>
      <c r="AA17">
        <v>57.566080200000002</v>
      </c>
      <c r="AB17">
        <v>0.49661842612364698</v>
      </c>
      <c r="AC17">
        <v>52.209084017095201</v>
      </c>
      <c r="AD17">
        <v>67.078810851403404</v>
      </c>
    </row>
    <row r="18" spans="2:30" x14ac:dyDescent="0.2">
      <c r="B18">
        <v>85.44</v>
      </c>
      <c r="C18">
        <v>1.7943990456840699</v>
      </c>
      <c r="D18">
        <v>190</v>
      </c>
      <c r="E18">
        <v>213</v>
      </c>
      <c r="G18">
        <v>85.44</v>
      </c>
      <c r="H18">
        <v>1.7943990456840699</v>
      </c>
      <c r="I18">
        <v>190</v>
      </c>
      <c r="J18">
        <v>213</v>
      </c>
      <c r="L18">
        <f t="shared" si="0"/>
        <v>76.63</v>
      </c>
      <c r="M18">
        <v>1.7943990456840699</v>
      </c>
      <c r="N18">
        <f t="shared" si="1"/>
        <v>0.56999999999999995</v>
      </c>
      <c r="O18">
        <f t="shared" si="2"/>
        <v>1.2779999999999998</v>
      </c>
      <c r="Q18">
        <v>76.63</v>
      </c>
      <c r="R18">
        <v>1.7943990456840699</v>
      </c>
      <c r="T18">
        <v>76.63</v>
      </c>
      <c r="U18">
        <v>0.56999999999999995</v>
      </c>
      <c r="V18">
        <v>76.63</v>
      </c>
      <c r="W18">
        <v>137.06</v>
      </c>
      <c r="X18">
        <f t="shared" si="3"/>
        <v>171.76</v>
      </c>
      <c r="Y18">
        <v>1</v>
      </c>
      <c r="Z18">
        <v>57.503026299999995</v>
      </c>
      <c r="AA18">
        <v>57.503026299999995</v>
      </c>
      <c r="AB18">
        <v>0.484565065809266</v>
      </c>
      <c r="AC18">
        <v>52.394819865388598</v>
      </c>
      <c r="AD18">
        <v>67.191649883221302</v>
      </c>
    </row>
    <row r="19" spans="2:30" x14ac:dyDescent="0.2">
      <c r="B19">
        <v>90.72</v>
      </c>
      <c r="C19">
        <v>1.6643562232751601</v>
      </c>
      <c r="D19">
        <v>191</v>
      </c>
      <c r="E19">
        <v>206</v>
      </c>
      <c r="G19">
        <v>90.72</v>
      </c>
      <c r="H19">
        <v>1.6643562232751601</v>
      </c>
      <c r="I19" s="1">
        <v>190</v>
      </c>
      <c r="J19">
        <v>206</v>
      </c>
      <c r="L19">
        <f t="shared" si="0"/>
        <v>81.91</v>
      </c>
      <c r="M19">
        <v>1.6643562232751601</v>
      </c>
      <c r="N19">
        <f t="shared" si="1"/>
        <v>0.56999999999999995</v>
      </c>
      <c r="O19">
        <f t="shared" si="2"/>
        <v>1.236</v>
      </c>
      <c r="Q19">
        <v>81.91</v>
      </c>
      <c r="R19">
        <v>1.6643562232751601</v>
      </c>
      <c r="T19">
        <v>81.91</v>
      </c>
      <c r="U19">
        <v>0.56999999999999995</v>
      </c>
      <c r="V19">
        <v>81.91</v>
      </c>
      <c r="W19">
        <v>134.03</v>
      </c>
      <c r="AB19">
        <v>0.47490022765258</v>
      </c>
      <c r="AC19">
        <v>52.7701025125209</v>
      </c>
      <c r="AD19">
        <v>67.272302887903805</v>
      </c>
    </row>
    <row r="20" spans="2:30" x14ac:dyDescent="0.2">
      <c r="B20">
        <v>95.13</v>
      </c>
      <c r="C20">
        <v>1.5554014169516901</v>
      </c>
      <c r="D20">
        <v>191</v>
      </c>
      <c r="E20">
        <v>200</v>
      </c>
      <c r="G20">
        <v>95.13</v>
      </c>
      <c r="H20">
        <v>1.5554014169516901</v>
      </c>
      <c r="I20" s="1">
        <v>190</v>
      </c>
      <c r="J20">
        <v>200</v>
      </c>
      <c r="L20">
        <f t="shared" si="0"/>
        <v>86.32</v>
      </c>
      <c r="M20">
        <v>1.5554014169516901</v>
      </c>
      <c r="N20">
        <f t="shared" si="1"/>
        <v>0.56999999999999995</v>
      </c>
      <c r="O20">
        <f t="shared" si="2"/>
        <v>1.2</v>
      </c>
      <c r="Q20">
        <v>86.32</v>
      </c>
      <c r="R20">
        <v>1.5554014169516901</v>
      </c>
      <c r="T20">
        <v>86.32</v>
      </c>
      <c r="U20">
        <v>0.56999999999999995</v>
      </c>
      <c r="V20">
        <v>86.32</v>
      </c>
      <c r="W20">
        <v>133.88</v>
      </c>
      <c r="AB20">
        <v>0.46757505674102601</v>
      </c>
      <c r="AC20">
        <v>53.3298454104172</v>
      </c>
      <c r="AD20">
        <v>67.338591851222404</v>
      </c>
    </row>
    <row r="21" spans="2:30" x14ac:dyDescent="0.2">
      <c r="B21">
        <v>100.41</v>
      </c>
      <c r="C21">
        <v>1.43603764080412</v>
      </c>
      <c r="D21">
        <v>190</v>
      </c>
      <c r="E21">
        <v>193</v>
      </c>
      <c r="G21">
        <v>100.41</v>
      </c>
      <c r="H21">
        <v>1.43603764080412</v>
      </c>
      <c r="I21">
        <v>190</v>
      </c>
      <c r="J21">
        <v>193</v>
      </c>
      <c r="L21">
        <f t="shared" si="0"/>
        <v>91.6</v>
      </c>
      <c r="M21">
        <v>1.43603764080412</v>
      </c>
      <c r="N21">
        <f t="shared" si="1"/>
        <v>0.56999999999999995</v>
      </c>
      <c r="O21">
        <f t="shared" si="2"/>
        <v>1.1580000000000001</v>
      </c>
      <c r="Q21">
        <v>91.6</v>
      </c>
      <c r="R21">
        <v>1.43603764080412</v>
      </c>
      <c r="T21">
        <v>91.6</v>
      </c>
      <c r="U21">
        <v>0.56999999999999995</v>
      </c>
      <c r="V21">
        <v>91.6</v>
      </c>
      <c r="W21">
        <v>131.65</v>
      </c>
      <c r="AB21">
        <v>0.45483299221562701</v>
      </c>
      <c r="AC21">
        <v>53.502626442725301</v>
      </c>
      <c r="AD21">
        <v>67.424291251152198</v>
      </c>
    </row>
    <row r="22" spans="2:30" x14ac:dyDescent="0.2">
      <c r="B22">
        <v>104.82</v>
      </c>
      <c r="C22">
        <v>1.3390500028450101</v>
      </c>
      <c r="D22">
        <v>189</v>
      </c>
      <c r="E22">
        <v>188</v>
      </c>
      <c r="G22">
        <v>104.82</v>
      </c>
      <c r="H22">
        <v>1.3390500028450101</v>
      </c>
      <c r="I22">
        <v>189</v>
      </c>
      <c r="J22">
        <v>188</v>
      </c>
      <c r="L22">
        <f t="shared" si="0"/>
        <v>96.009999999999991</v>
      </c>
      <c r="M22">
        <v>1.3390500028450101</v>
      </c>
      <c r="N22">
        <f t="shared" si="1"/>
        <v>0.56699999999999995</v>
      </c>
      <c r="O22">
        <f t="shared" si="2"/>
        <v>1.1280000000000001</v>
      </c>
      <c r="Q22">
        <v>96.009999999999991</v>
      </c>
      <c r="R22">
        <v>1.3390500028450101</v>
      </c>
      <c r="T22">
        <v>96.009999999999991</v>
      </c>
      <c r="U22">
        <v>0.56699999999999995</v>
      </c>
      <c r="V22">
        <v>96.009999999999991</v>
      </c>
      <c r="W22">
        <v>130.15</v>
      </c>
      <c r="AB22">
        <v>0.44740576838037899</v>
      </c>
      <c r="AC22">
        <v>53.945253041906298</v>
      </c>
      <c r="AD22">
        <v>67.4661689134076</v>
      </c>
    </row>
    <row r="23" spans="2:30" x14ac:dyDescent="0.2">
      <c r="B23">
        <v>110.98</v>
      </c>
      <c r="C23">
        <v>1.19454197467324</v>
      </c>
      <c r="D23">
        <v>189</v>
      </c>
      <c r="E23">
        <v>178</v>
      </c>
      <c r="G23">
        <v>110.98</v>
      </c>
      <c r="H23">
        <v>1.19454197467324</v>
      </c>
      <c r="I23">
        <v>189</v>
      </c>
      <c r="J23">
        <v>178</v>
      </c>
      <c r="L23">
        <f t="shared" si="0"/>
        <v>102.17</v>
      </c>
      <c r="M23">
        <v>1.19454197467324</v>
      </c>
      <c r="N23">
        <f t="shared" si="1"/>
        <v>0.56699999999999995</v>
      </c>
      <c r="O23">
        <f t="shared" si="2"/>
        <v>1.0679999999999998</v>
      </c>
      <c r="Q23">
        <v>102.17</v>
      </c>
      <c r="R23">
        <v>1.19454197467324</v>
      </c>
      <c r="T23">
        <v>102.17</v>
      </c>
      <c r="U23">
        <v>0.56699999999999995</v>
      </c>
      <c r="V23">
        <v>102.17</v>
      </c>
      <c r="W23">
        <v>126.08</v>
      </c>
      <c r="AB23">
        <v>0.432088582193903</v>
      </c>
      <c r="AC23">
        <v>54.372730350889398</v>
      </c>
      <c r="AD23">
        <v>67.569280819099902</v>
      </c>
    </row>
    <row r="24" spans="2:30" x14ac:dyDescent="0.2">
      <c r="B24">
        <v>115.39</v>
      </c>
      <c r="C24">
        <v>1.0946876585504699</v>
      </c>
      <c r="D24">
        <v>189</v>
      </c>
      <c r="E24">
        <v>170</v>
      </c>
      <c r="G24">
        <v>115.39</v>
      </c>
      <c r="H24">
        <v>1.0946876585504699</v>
      </c>
      <c r="I24">
        <v>189</v>
      </c>
      <c r="J24">
        <v>170</v>
      </c>
      <c r="L24">
        <f t="shared" si="0"/>
        <v>106.58</v>
      </c>
      <c r="M24">
        <v>1.0946876585504699</v>
      </c>
      <c r="N24">
        <f t="shared" si="1"/>
        <v>0.56699999999999995</v>
      </c>
      <c r="O24">
        <f t="shared" si="2"/>
        <v>1.02</v>
      </c>
      <c r="Q24">
        <v>106.58</v>
      </c>
      <c r="R24">
        <v>1.0946876585504699</v>
      </c>
      <c r="T24">
        <v>106.58</v>
      </c>
      <c r="U24">
        <v>0.56699999999999995</v>
      </c>
      <c r="V24">
        <v>106.58</v>
      </c>
      <c r="W24">
        <v>122.96</v>
      </c>
      <c r="AB24">
        <v>0.421396908133432</v>
      </c>
      <c r="AC24">
        <v>54.842785492135803</v>
      </c>
      <c r="AD24">
        <v>67.643147738186002</v>
      </c>
    </row>
    <row r="25" spans="2:30" x14ac:dyDescent="0.2">
      <c r="B25">
        <v>120.67</v>
      </c>
      <c r="C25">
        <v>0.98762983383583303</v>
      </c>
      <c r="D25">
        <v>181</v>
      </c>
      <c r="E25">
        <v>164</v>
      </c>
      <c r="G25">
        <v>120.67</v>
      </c>
      <c r="H25">
        <v>0.98762983383583303</v>
      </c>
      <c r="I25">
        <v>181</v>
      </c>
      <c r="J25">
        <v>164</v>
      </c>
      <c r="L25">
        <f t="shared" si="0"/>
        <v>111.86</v>
      </c>
      <c r="M25">
        <v>0.98762983383583303</v>
      </c>
      <c r="N25">
        <f t="shared" si="1"/>
        <v>0.54300000000000004</v>
      </c>
      <c r="O25">
        <f t="shared" si="2"/>
        <v>0.98399999999999999</v>
      </c>
      <c r="Q25">
        <v>111.86</v>
      </c>
      <c r="R25">
        <v>0.98762983383583303</v>
      </c>
      <c r="T25">
        <v>111.86</v>
      </c>
      <c r="U25">
        <v>0.54300000000000004</v>
      </c>
      <c r="V25">
        <v>111.86</v>
      </c>
      <c r="W25">
        <v>122.88</v>
      </c>
      <c r="AB25">
        <v>0.42478607012748398</v>
      </c>
      <c r="AC25">
        <v>54.614915274940998</v>
      </c>
      <c r="AD25">
        <v>67.525084142244296</v>
      </c>
    </row>
    <row r="26" spans="2:30" x14ac:dyDescent="0.2">
      <c r="B26">
        <v>125.08</v>
      </c>
      <c r="C26">
        <v>0.90259002459669901</v>
      </c>
      <c r="D26">
        <v>180</v>
      </c>
      <c r="E26">
        <v>159</v>
      </c>
      <c r="G26">
        <v>125.08</v>
      </c>
      <c r="H26">
        <v>0.90259002459669901</v>
      </c>
      <c r="I26">
        <v>180</v>
      </c>
      <c r="J26">
        <v>159</v>
      </c>
      <c r="L26">
        <f t="shared" si="0"/>
        <v>116.27</v>
      </c>
      <c r="M26">
        <v>0.90259002459669901</v>
      </c>
      <c r="N26">
        <f t="shared" si="1"/>
        <v>0.54</v>
      </c>
      <c r="O26">
        <f t="shared" si="2"/>
        <v>0.95399999999999996</v>
      </c>
      <c r="Q26">
        <v>116.27</v>
      </c>
      <c r="R26">
        <v>0.90259002459669901</v>
      </c>
      <c r="T26">
        <v>116.27</v>
      </c>
      <c r="U26">
        <v>0.54</v>
      </c>
      <c r="V26">
        <v>116.27</v>
      </c>
      <c r="W26">
        <v>122.71</v>
      </c>
      <c r="AB26">
        <v>0.41239371354403798</v>
      </c>
      <c r="AC26">
        <v>54.934706883197798</v>
      </c>
      <c r="AD26">
        <v>67.581229178438207</v>
      </c>
    </row>
    <row r="27" spans="2:30" x14ac:dyDescent="0.2">
      <c r="B27">
        <v>130.36000000000001</v>
      </c>
      <c r="C27">
        <v>0.802235761702219</v>
      </c>
      <c r="D27">
        <v>178</v>
      </c>
      <c r="E27">
        <v>151</v>
      </c>
      <c r="G27">
        <v>130.36000000000001</v>
      </c>
      <c r="H27">
        <v>0.802235761702219</v>
      </c>
      <c r="I27">
        <v>178</v>
      </c>
      <c r="J27">
        <v>151</v>
      </c>
      <c r="L27">
        <f t="shared" si="0"/>
        <v>121.55000000000001</v>
      </c>
      <c r="M27">
        <v>0.802235761702219</v>
      </c>
      <c r="N27">
        <f t="shared" si="1"/>
        <v>0.53399999999999992</v>
      </c>
      <c r="O27">
        <f t="shared" si="2"/>
        <v>0.90599999999999992</v>
      </c>
      <c r="Q27">
        <v>121.55000000000001</v>
      </c>
      <c r="R27">
        <v>0.802235761702219</v>
      </c>
      <c r="T27">
        <v>121.55000000000001</v>
      </c>
      <c r="U27">
        <v>0.53399999999999992</v>
      </c>
      <c r="V27">
        <v>121.55000000000001</v>
      </c>
      <c r="W27">
        <v>121.02</v>
      </c>
      <c r="AB27">
        <v>0.40013974587112699</v>
      </c>
      <c r="AC27">
        <v>55.363107587924198</v>
      </c>
      <c r="AD27">
        <v>67.629944710901796</v>
      </c>
    </row>
    <row r="28" spans="2:30" x14ac:dyDescent="0.2">
      <c r="B28">
        <v>135.65</v>
      </c>
      <c r="C28">
        <v>0.68702678582132004</v>
      </c>
      <c r="D28">
        <v>164</v>
      </c>
      <c r="E28">
        <v>144</v>
      </c>
      <c r="G28">
        <v>135.65</v>
      </c>
      <c r="H28">
        <v>0.68702678582132004</v>
      </c>
      <c r="I28">
        <v>164</v>
      </c>
      <c r="J28">
        <v>144</v>
      </c>
      <c r="L28">
        <f t="shared" si="0"/>
        <v>126.84</v>
      </c>
      <c r="M28">
        <v>0.68702678582132004</v>
      </c>
      <c r="N28">
        <f t="shared" si="1"/>
        <v>0.49199999999999999</v>
      </c>
      <c r="O28">
        <f t="shared" si="2"/>
        <v>0.86399999999999999</v>
      </c>
      <c r="Q28">
        <v>126.84</v>
      </c>
      <c r="R28">
        <v>0.68702678582132004</v>
      </c>
      <c r="T28">
        <v>126.84</v>
      </c>
      <c r="U28">
        <v>0.49199999999999999</v>
      </c>
      <c r="V28">
        <v>126.84</v>
      </c>
      <c r="W28">
        <v>121.97</v>
      </c>
      <c r="AB28">
        <v>0.42207372824893202</v>
      </c>
      <c r="AC28">
        <v>54.835180029929298</v>
      </c>
      <c r="AD28">
        <v>67.3240477957835</v>
      </c>
    </row>
    <row r="29" spans="2:30" x14ac:dyDescent="0.2">
      <c r="B29">
        <v>140.93</v>
      </c>
      <c r="C29">
        <v>0.59995614427675503</v>
      </c>
      <c r="D29">
        <v>162</v>
      </c>
      <c r="E29">
        <v>137</v>
      </c>
      <c r="G29">
        <v>140.93</v>
      </c>
      <c r="H29">
        <v>0.59995614427675503</v>
      </c>
      <c r="I29">
        <v>162</v>
      </c>
      <c r="J29">
        <v>137</v>
      </c>
      <c r="L29">
        <f t="shared" si="0"/>
        <v>132.12</v>
      </c>
      <c r="M29">
        <v>0.59995614427675503</v>
      </c>
      <c r="N29">
        <f t="shared" si="1"/>
        <v>0.48599999999999999</v>
      </c>
      <c r="O29">
        <f t="shared" si="2"/>
        <v>0.82199999999999995</v>
      </c>
      <c r="Q29">
        <v>132.12</v>
      </c>
      <c r="R29">
        <v>0.59995614427675503</v>
      </c>
      <c r="T29">
        <v>132.12</v>
      </c>
      <c r="U29">
        <v>0.48599999999999999</v>
      </c>
      <c r="V29">
        <v>132.12</v>
      </c>
      <c r="W29">
        <v>121.78</v>
      </c>
      <c r="AB29">
        <v>0.407402333242812</v>
      </c>
      <c r="AC29">
        <v>55.306956385049098</v>
      </c>
      <c r="AD29">
        <v>67.3862693203871</v>
      </c>
    </row>
    <row r="30" spans="2:30" x14ac:dyDescent="0.2">
      <c r="B30">
        <v>145.33000000000001</v>
      </c>
      <c r="C30">
        <v>0.51939821279864196</v>
      </c>
      <c r="D30">
        <v>154</v>
      </c>
      <c r="E30">
        <v>130</v>
      </c>
      <c r="G30">
        <v>145.33000000000001</v>
      </c>
      <c r="H30">
        <v>0.51939821279864196</v>
      </c>
      <c r="I30">
        <v>154</v>
      </c>
      <c r="J30">
        <v>130</v>
      </c>
      <c r="L30">
        <f t="shared" si="0"/>
        <v>136.52000000000001</v>
      </c>
      <c r="M30">
        <v>0.51939821279864196</v>
      </c>
      <c r="N30">
        <f t="shared" si="1"/>
        <v>0.46200000000000002</v>
      </c>
      <c r="O30">
        <f t="shared" si="2"/>
        <v>0.78</v>
      </c>
      <c r="Q30">
        <v>136.52000000000001</v>
      </c>
      <c r="R30">
        <v>0.51939821279864196</v>
      </c>
      <c r="T30">
        <v>136.52000000000001</v>
      </c>
      <c r="U30">
        <v>0.46200000000000002</v>
      </c>
      <c r="V30">
        <v>136.52000000000001</v>
      </c>
      <c r="W30">
        <v>121.44</v>
      </c>
      <c r="AB30">
        <v>0.414232485757416</v>
      </c>
      <c r="AC30">
        <v>55.046203960008299</v>
      </c>
      <c r="AD30">
        <v>67.225596611480796</v>
      </c>
    </row>
    <row r="31" spans="2:30" x14ac:dyDescent="0.2">
      <c r="B31">
        <v>150.62</v>
      </c>
      <c r="C31">
        <v>0.43335392957400498</v>
      </c>
      <c r="D31">
        <v>150</v>
      </c>
      <c r="E31">
        <v>121</v>
      </c>
      <c r="G31">
        <v>150.62</v>
      </c>
      <c r="H31">
        <v>0.43335392957400498</v>
      </c>
      <c r="I31">
        <v>150</v>
      </c>
      <c r="J31">
        <v>121</v>
      </c>
      <c r="L31">
        <f t="shared" si="0"/>
        <v>141.81</v>
      </c>
      <c r="M31">
        <v>0.43335392957400498</v>
      </c>
      <c r="N31">
        <f t="shared" si="1"/>
        <v>0.45</v>
      </c>
      <c r="O31">
        <f t="shared" si="2"/>
        <v>0.72600000000000009</v>
      </c>
      <c r="Q31">
        <v>141.81</v>
      </c>
      <c r="R31">
        <v>0.43335392957400498</v>
      </c>
      <c r="T31">
        <v>141.81</v>
      </c>
      <c r="U31">
        <v>0.45</v>
      </c>
      <c r="V31">
        <v>141.81</v>
      </c>
      <c r="W31">
        <v>121.58</v>
      </c>
      <c r="AB31">
        <v>0.40461073492170802</v>
      </c>
      <c r="AC31">
        <v>55.407223074918299</v>
      </c>
      <c r="AD31">
        <v>67.229908405021703</v>
      </c>
    </row>
    <row r="32" spans="2:30" x14ac:dyDescent="0.2">
      <c r="B32">
        <v>155.02000000000001</v>
      </c>
      <c r="C32">
        <v>0.36834354535976299</v>
      </c>
      <c r="D32">
        <v>138</v>
      </c>
      <c r="E32">
        <v>115</v>
      </c>
      <c r="G32">
        <v>155.02000000000001</v>
      </c>
      <c r="H32">
        <v>0.36834354535976299</v>
      </c>
      <c r="I32">
        <v>138</v>
      </c>
      <c r="J32">
        <v>115</v>
      </c>
      <c r="L32">
        <f t="shared" si="0"/>
        <v>146.21</v>
      </c>
      <c r="M32">
        <v>0.36834354535976299</v>
      </c>
      <c r="N32">
        <f t="shared" si="1"/>
        <v>0.41399999999999998</v>
      </c>
      <c r="O32">
        <f t="shared" si="2"/>
        <v>0.69000000000000006</v>
      </c>
      <c r="Q32">
        <v>146.21</v>
      </c>
      <c r="R32">
        <v>0.36834354535976299</v>
      </c>
      <c r="T32">
        <v>146.21</v>
      </c>
      <c r="U32">
        <v>0.41399999999999998</v>
      </c>
      <c r="V32">
        <v>146.21</v>
      </c>
      <c r="W32">
        <v>121.59</v>
      </c>
      <c r="AB32">
        <v>0.42916695997328602</v>
      </c>
      <c r="AC32">
        <v>55.058037357732502</v>
      </c>
      <c r="AD32">
        <v>66.869080309122197</v>
      </c>
    </row>
    <row r="33" spans="2:30" x14ac:dyDescent="0.2">
      <c r="B33">
        <v>160.31</v>
      </c>
      <c r="C33">
        <v>0.289648666289822</v>
      </c>
      <c r="D33">
        <v>130</v>
      </c>
      <c r="E33">
        <v>106</v>
      </c>
      <c r="G33">
        <v>160.31</v>
      </c>
      <c r="H33">
        <v>0.289648666289822</v>
      </c>
      <c r="I33">
        <v>130</v>
      </c>
      <c r="J33">
        <v>106</v>
      </c>
      <c r="L33">
        <f t="shared" si="0"/>
        <v>151.5</v>
      </c>
      <c r="M33">
        <v>0.289648666289822</v>
      </c>
      <c r="N33">
        <f t="shared" si="1"/>
        <v>0.39</v>
      </c>
      <c r="O33">
        <f t="shared" si="2"/>
        <v>0.63600000000000001</v>
      </c>
      <c r="Q33">
        <v>151.5</v>
      </c>
      <c r="R33">
        <v>0.289648666289822</v>
      </c>
      <c r="T33">
        <v>151.5</v>
      </c>
      <c r="U33">
        <v>0.39</v>
      </c>
      <c r="V33">
        <v>151.5</v>
      </c>
      <c r="W33">
        <v>120.77</v>
      </c>
      <c r="AB33">
        <v>0.433790279899746</v>
      </c>
      <c r="AC33">
        <v>54.991006848332603</v>
      </c>
      <c r="AD33">
        <v>66.679719812039096</v>
      </c>
    </row>
    <row r="34" spans="2:30" x14ac:dyDescent="0.2">
      <c r="B34">
        <v>165.59</v>
      </c>
      <c r="C34">
        <v>0.22084109558385401</v>
      </c>
      <c r="D34">
        <v>120</v>
      </c>
      <c r="E34">
        <v>96</v>
      </c>
      <c r="G34">
        <v>165.59</v>
      </c>
      <c r="H34">
        <v>0.22084109558385401</v>
      </c>
      <c r="I34">
        <v>120</v>
      </c>
      <c r="J34">
        <v>96</v>
      </c>
      <c r="L34">
        <f t="shared" si="0"/>
        <v>156.78</v>
      </c>
      <c r="M34">
        <v>0.22084109558385401</v>
      </c>
      <c r="N34">
        <f t="shared" si="1"/>
        <v>0.36</v>
      </c>
      <c r="O34">
        <f t="shared" si="2"/>
        <v>0.57600000000000007</v>
      </c>
      <c r="Q34">
        <v>156.78</v>
      </c>
      <c r="R34">
        <v>0.22084109558385401</v>
      </c>
      <c r="T34">
        <v>156.78</v>
      </c>
      <c r="U34">
        <v>0.36</v>
      </c>
      <c r="V34">
        <v>156.78</v>
      </c>
      <c r="W34">
        <v>121.38</v>
      </c>
      <c r="AB34">
        <v>0.45108179561556799</v>
      </c>
      <c r="AC34">
        <v>54.995036460714601</v>
      </c>
      <c r="AD34">
        <v>66.343309028460496</v>
      </c>
    </row>
    <row r="35" spans="2:30" x14ac:dyDescent="0.2">
      <c r="B35">
        <v>170.88</v>
      </c>
      <c r="C35">
        <v>0.1629119051931</v>
      </c>
      <c r="D35">
        <v>111</v>
      </c>
      <c r="E35">
        <v>86</v>
      </c>
      <c r="G35">
        <v>170.88</v>
      </c>
      <c r="H35">
        <v>0.1629119051931</v>
      </c>
      <c r="I35">
        <v>111</v>
      </c>
      <c r="J35">
        <v>86</v>
      </c>
      <c r="L35">
        <f t="shared" si="0"/>
        <v>162.07</v>
      </c>
      <c r="M35">
        <v>0.1629119051931</v>
      </c>
      <c r="N35">
        <f t="shared" si="1"/>
        <v>0.33300000000000002</v>
      </c>
      <c r="O35">
        <f t="shared" si="2"/>
        <v>0.51600000000000001</v>
      </c>
      <c r="Q35">
        <v>162.07</v>
      </c>
      <c r="R35">
        <v>0.1629119051931</v>
      </c>
      <c r="T35">
        <v>162.07</v>
      </c>
      <c r="U35">
        <v>0.33300000000000002</v>
      </c>
      <c r="V35">
        <v>162.07</v>
      </c>
      <c r="W35">
        <v>116.81</v>
      </c>
      <c r="AB35">
        <v>0.46362097296173199</v>
      </c>
      <c r="AC35">
        <v>54.960458426484003</v>
      </c>
      <c r="AD35">
        <v>66.016480568998006</v>
      </c>
    </row>
    <row r="36" spans="2:30" x14ac:dyDescent="0.2">
      <c r="B36">
        <v>175.28</v>
      </c>
      <c r="C36">
        <v>0.11736907844083901</v>
      </c>
      <c r="D36">
        <v>100</v>
      </c>
      <c r="E36">
        <v>76</v>
      </c>
      <c r="G36">
        <v>175.28</v>
      </c>
      <c r="H36">
        <v>0.11736907844083901</v>
      </c>
      <c r="I36">
        <v>100</v>
      </c>
      <c r="J36">
        <v>76</v>
      </c>
      <c r="L36">
        <f t="shared" si="0"/>
        <v>166.47</v>
      </c>
      <c r="M36">
        <v>0.11736907844083901</v>
      </c>
      <c r="N36">
        <f t="shared" si="1"/>
        <v>0.3</v>
      </c>
      <c r="O36">
        <f t="shared" si="2"/>
        <v>0.45599999999999996</v>
      </c>
      <c r="Q36">
        <v>166.47</v>
      </c>
      <c r="R36">
        <v>0.11736907844083901</v>
      </c>
      <c r="T36">
        <v>166.47</v>
      </c>
      <c r="U36">
        <v>0.3</v>
      </c>
      <c r="V36">
        <v>166.47</v>
      </c>
      <c r="W36">
        <v>116.03</v>
      </c>
      <c r="AB36">
        <v>0.49878540420665801</v>
      </c>
      <c r="AC36">
        <v>54.817969676762303</v>
      </c>
      <c r="AD36">
        <v>65.379764032947307</v>
      </c>
    </row>
    <row r="37" spans="2:30" s="1" customFormat="1" x14ac:dyDescent="0.2">
      <c r="B37" s="1">
        <v>180.57</v>
      </c>
      <c r="C37" s="1">
        <v>6.5942758648345395E-2</v>
      </c>
      <c r="D37" s="1">
        <v>89</v>
      </c>
      <c r="E37" s="1">
        <v>60</v>
      </c>
      <c r="G37" s="1">
        <v>180.57</v>
      </c>
      <c r="H37" s="1">
        <v>6.5942758648345395E-2</v>
      </c>
      <c r="I37" s="1">
        <v>89</v>
      </c>
      <c r="J37" s="1">
        <v>60</v>
      </c>
      <c r="L37" s="1">
        <f t="shared" si="0"/>
        <v>171.76</v>
      </c>
      <c r="M37" s="1">
        <v>6.5942758648345395E-2</v>
      </c>
      <c r="N37" s="1">
        <f t="shared" si="1"/>
        <v>0.26699999999999996</v>
      </c>
      <c r="O37" s="1">
        <f t="shared" si="2"/>
        <v>0.36</v>
      </c>
      <c r="Q37" s="1">
        <v>171.76</v>
      </c>
      <c r="R37" s="1">
        <v>6.5942758648345395E-2</v>
      </c>
      <c r="T37" s="1">
        <v>171.76</v>
      </c>
      <c r="U37" s="1">
        <v>0.26699999999999996</v>
      </c>
      <c r="V37" s="1">
        <v>171.76</v>
      </c>
      <c r="W37" s="1">
        <v>112.17</v>
      </c>
      <c r="AB37" s="1">
        <v>0.53856809089507796</v>
      </c>
      <c r="AC37" s="1">
        <v>55.1533197541562</v>
      </c>
      <c r="AD37" s="1">
        <v>64.618034859553504</v>
      </c>
    </row>
    <row r="38" spans="2:30" x14ac:dyDescent="0.2">
      <c r="B38">
        <v>185.85</v>
      </c>
      <c r="C38">
        <v>3.0303526276373598E-2</v>
      </c>
      <c r="D38">
        <v>67</v>
      </c>
      <c r="E38">
        <v>47</v>
      </c>
      <c r="G38">
        <v>185.85</v>
      </c>
      <c r="H38">
        <v>3.0303526276373598E-2</v>
      </c>
      <c r="I38">
        <v>67</v>
      </c>
      <c r="J38">
        <v>47</v>
      </c>
      <c r="L38">
        <f t="shared" si="0"/>
        <v>177.04</v>
      </c>
      <c r="M38">
        <v>3.0303526276373598E-2</v>
      </c>
      <c r="N38">
        <f t="shared" si="1"/>
        <v>0.20100000000000001</v>
      </c>
      <c r="O38">
        <f t="shared" si="2"/>
        <v>0.28200000000000003</v>
      </c>
      <c r="Q38">
        <v>177.04</v>
      </c>
      <c r="R38">
        <v>3.0303526276373598E-2</v>
      </c>
      <c r="T38">
        <v>177.04</v>
      </c>
      <c r="U38">
        <v>0.20100000000000001</v>
      </c>
      <c r="V38">
        <v>177.04</v>
      </c>
      <c r="W38">
        <v>108.56</v>
      </c>
      <c r="AC38">
        <v>0</v>
      </c>
      <c r="AD38">
        <v>0</v>
      </c>
    </row>
    <row r="39" spans="2:30" x14ac:dyDescent="0.2">
      <c r="B39">
        <v>190.26</v>
      </c>
      <c r="C39">
        <v>3.2047826482241E-3</v>
      </c>
      <c r="D39">
        <v>52</v>
      </c>
      <c r="E39">
        <v>12</v>
      </c>
      <c r="G39">
        <v>190.26</v>
      </c>
      <c r="H39">
        <v>3.2047826482241E-3</v>
      </c>
      <c r="I39">
        <v>52</v>
      </c>
      <c r="J39">
        <v>12</v>
      </c>
      <c r="L39">
        <f t="shared" si="0"/>
        <v>181.45</v>
      </c>
      <c r="M39">
        <v>3.2047826482241E-3</v>
      </c>
      <c r="N39">
        <f t="shared" si="1"/>
        <v>0.156</v>
      </c>
      <c r="O39">
        <f t="shared" si="2"/>
        <v>7.2000000000000008E-2</v>
      </c>
      <c r="Q39">
        <v>181.45</v>
      </c>
      <c r="R39">
        <v>3.2047826482241E-3</v>
      </c>
      <c r="T39">
        <v>181.45</v>
      </c>
      <c r="U39">
        <v>0.156</v>
      </c>
      <c r="V39">
        <v>181.45</v>
      </c>
      <c r="W39">
        <v>71.260000000000005</v>
      </c>
      <c r="AC39">
        <v>0</v>
      </c>
      <c r="AD39">
        <v>0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9E4BF-C2A0-451B-AB6C-B83C8AF5E12C}">
  <dimension ref="A1:U33"/>
  <sheetViews>
    <sheetView topLeftCell="G1" zoomScaleNormal="100" workbookViewId="0">
      <selection activeCell="T1" sqref="T1:U7"/>
    </sheetView>
  </sheetViews>
  <sheetFormatPr defaultRowHeight="14.25" x14ac:dyDescent="0.2"/>
  <sheetData>
    <row r="1" spans="1:21" x14ac:dyDescent="0.2">
      <c r="A1" t="s">
        <v>11</v>
      </c>
      <c r="T1" s="1">
        <v>0</v>
      </c>
      <c r="U1" s="1">
        <v>54.935831800000003</v>
      </c>
    </row>
    <row r="2" spans="1:21" x14ac:dyDescent="0.2">
      <c r="A2">
        <f>B2-6.17</f>
        <v>0</v>
      </c>
      <c r="B2">
        <v>6.17</v>
      </c>
      <c r="E2">
        <v>3.9953432023336299</v>
      </c>
      <c r="F2">
        <v>191</v>
      </c>
      <c r="G2">
        <v>292</v>
      </c>
      <c r="H2">
        <f>F2/52*0.312/2</f>
        <v>0.57299999999999995</v>
      </c>
      <c r="I2">
        <f>G2/52*0.312</f>
        <v>1.7519999999999998</v>
      </c>
      <c r="J2">
        <v>155.35</v>
      </c>
      <c r="K2">
        <f>L2*134.76</f>
        <v>0</v>
      </c>
      <c r="L2" s="1">
        <v>0</v>
      </c>
      <c r="M2" s="1">
        <v>54.935831800000003</v>
      </c>
      <c r="O2">
        <v>0.45815051083972103</v>
      </c>
      <c r="P2">
        <v>54.053143659939302</v>
      </c>
      <c r="Q2">
        <v>76.272859625659706</v>
      </c>
      <c r="R2">
        <f>A2/147.97</f>
        <v>0</v>
      </c>
      <c r="T2" s="1">
        <v>0.14285714285714285</v>
      </c>
      <c r="U2" s="1">
        <v>59.493728000000004</v>
      </c>
    </row>
    <row r="3" spans="1:21" x14ac:dyDescent="0.2">
      <c r="A3">
        <f t="shared" ref="A3:A32" si="0">B3-6.17</f>
        <v>4.4000000000000004</v>
      </c>
      <c r="B3">
        <v>10.57</v>
      </c>
      <c r="E3">
        <v>3.8706922388474001</v>
      </c>
      <c r="F3">
        <v>191</v>
      </c>
      <c r="G3">
        <v>289</v>
      </c>
      <c r="H3">
        <f t="shared" ref="H3:H32" si="1">F3/52*0.312/2</f>
        <v>0.57299999999999995</v>
      </c>
      <c r="I3">
        <f t="shared" ref="I3:I32" si="2">G3/52*0.312</f>
        <v>1.734</v>
      </c>
      <c r="J3">
        <v>154.69</v>
      </c>
      <c r="K3">
        <f t="shared" ref="K3:K16" si="3">L3*134.76</f>
        <v>9.6257142857142846</v>
      </c>
      <c r="L3">
        <v>7.1428571428571425E-2</v>
      </c>
      <c r="M3">
        <v>58.520896399999991</v>
      </c>
      <c r="O3">
        <v>0.46297514524883998</v>
      </c>
      <c r="P3">
        <v>53.988038748001102</v>
      </c>
      <c r="Q3">
        <v>76.255677688284194</v>
      </c>
      <c r="R3">
        <f t="shared" ref="R3:R33" si="4">A3/147.97</f>
        <v>2.9735757248090831E-2</v>
      </c>
      <c r="T3" s="1">
        <v>0.35714285714285715</v>
      </c>
      <c r="U3" s="1">
        <v>60.259382499999994</v>
      </c>
    </row>
    <row r="4" spans="1:21" x14ac:dyDescent="0.2">
      <c r="A4">
        <f t="shared" si="0"/>
        <v>9.68</v>
      </c>
      <c r="B4">
        <v>15.85</v>
      </c>
      <c r="C4">
        <f>B4-15.85</f>
        <v>0</v>
      </c>
      <c r="D4">
        <f>C4/138.29</f>
        <v>0</v>
      </c>
      <c r="E4">
        <v>3.66507178267908</v>
      </c>
      <c r="F4">
        <v>191</v>
      </c>
      <c r="G4">
        <v>283</v>
      </c>
      <c r="H4">
        <f t="shared" si="1"/>
        <v>0.57299999999999995</v>
      </c>
      <c r="I4">
        <f t="shared" si="2"/>
        <v>1.698</v>
      </c>
      <c r="J4">
        <v>153.99</v>
      </c>
      <c r="K4">
        <f t="shared" si="3"/>
        <v>19.251428571428569</v>
      </c>
      <c r="L4" s="1">
        <v>0.14285714285714285</v>
      </c>
      <c r="M4" s="1">
        <v>59.493728000000004</v>
      </c>
      <c r="O4">
        <v>0.46851589524611897</v>
      </c>
      <c r="P4">
        <v>54.421340510369603</v>
      </c>
      <c r="Q4">
        <v>76.239538136082601</v>
      </c>
      <c r="R4">
        <f t="shared" si="4"/>
        <v>6.5418665945799828E-2</v>
      </c>
      <c r="T4" s="1">
        <v>0.5</v>
      </c>
      <c r="U4" s="1">
        <v>61.871760800000004</v>
      </c>
    </row>
    <row r="5" spans="1:21" x14ac:dyDescent="0.2">
      <c r="A5">
        <f t="shared" si="0"/>
        <v>14.090000000000002</v>
      </c>
      <c r="B5">
        <v>20.260000000000002</v>
      </c>
      <c r="C5">
        <f t="shared" ref="C5:C8" si="5">B5-15.85</f>
        <v>4.4100000000000019</v>
      </c>
      <c r="D5">
        <f t="shared" ref="D5:D8" si="6">C5/138.29</f>
        <v>3.1889507556584006E-2</v>
      </c>
      <c r="E5">
        <v>3.51633753327325</v>
      </c>
      <c r="F5">
        <v>191</v>
      </c>
      <c r="G5">
        <v>279</v>
      </c>
      <c r="H5">
        <f t="shared" si="1"/>
        <v>0.57299999999999995</v>
      </c>
      <c r="I5">
        <f t="shared" si="2"/>
        <v>1.6739999999999999</v>
      </c>
      <c r="J5">
        <v>153.28</v>
      </c>
      <c r="K5">
        <f t="shared" si="3"/>
        <v>28.877142857142854</v>
      </c>
      <c r="L5">
        <v>0.21428571428571427</v>
      </c>
      <c r="M5">
        <v>60.358467199999993</v>
      </c>
      <c r="O5">
        <v>0.471780217969406</v>
      </c>
      <c r="P5">
        <v>54.471674659915998</v>
      </c>
      <c r="Q5">
        <v>76.235755827316694</v>
      </c>
      <c r="R5">
        <f t="shared" si="4"/>
        <v>9.5222004460363593E-2</v>
      </c>
      <c r="T5" s="1">
        <v>0.6428571428571429</v>
      </c>
      <c r="U5" s="1">
        <v>63.078792599999986</v>
      </c>
    </row>
    <row r="6" spans="1:21" x14ac:dyDescent="0.2">
      <c r="A6">
        <f t="shared" si="0"/>
        <v>19.369999999999997</v>
      </c>
      <c r="B6">
        <v>25.54</v>
      </c>
      <c r="C6">
        <f t="shared" si="5"/>
        <v>9.69</v>
      </c>
      <c r="D6">
        <f t="shared" si="6"/>
        <v>7.0070142454262782E-2</v>
      </c>
      <c r="E6">
        <v>3.3294680498489901</v>
      </c>
      <c r="F6">
        <v>191</v>
      </c>
      <c r="G6">
        <v>273</v>
      </c>
      <c r="H6">
        <f t="shared" si="1"/>
        <v>0.57299999999999995</v>
      </c>
      <c r="I6">
        <f t="shared" si="2"/>
        <v>1.6379999999999999</v>
      </c>
      <c r="J6">
        <v>152.46</v>
      </c>
      <c r="K6">
        <f t="shared" si="3"/>
        <v>38.502857142857138</v>
      </c>
      <c r="L6">
        <v>0.2857142857142857</v>
      </c>
      <c r="M6">
        <v>60.682744399999997</v>
      </c>
      <c r="O6">
        <v>0.47520676825752101</v>
      </c>
      <c r="P6">
        <v>54.6131468090095</v>
      </c>
      <c r="Q6">
        <v>76.239259093582902</v>
      </c>
      <c r="R6">
        <f t="shared" si="4"/>
        <v>0.13090491315807257</v>
      </c>
      <c r="T6" s="1">
        <v>0.8571428571428571</v>
      </c>
      <c r="U6" s="1">
        <v>63.8894856</v>
      </c>
    </row>
    <row r="7" spans="1:21" x14ac:dyDescent="0.2">
      <c r="A7">
        <f t="shared" si="0"/>
        <v>24.659999999999997</v>
      </c>
      <c r="B7">
        <v>30.83</v>
      </c>
      <c r="C7">
        <f t="shared" si="5"/>
        <v>14.979999999999999</v>
      </c>
      <c r="D7">
        <f t="shared" si="6"/>
        <v>0.10832308916045989</v>
      </c>
      <c r="E7">
        <v>3.1514347481523002</v>
      </c>
      <c r="F7">
        <v>190</v>
      </c>
      <c r="G7">
        <v>268</v>
      </c>
      <c r="H7">
        <f t="shared" si="1"/>
        <v>0.56999999999999995</v>
      </c>
      <c r="I7">
        <f t="shared" si="2"/>
        <v>1.6080000000000001</v>
      </c>
      <c r="J7">
        <v>151.1</v>
      </c>
      <c r="K7">
        <f t="shared" si="3"/>
        <v>48.128571428571426</v>
      </c>
      <c r="L7" s="1">
        <v>0.35714285714285715</v>
      </c>
      <c r="M7" s="1">
        <v>60.259382499999994</v>
      </c>
      <c r="O7">
        <v>0.47520676825752101</v>
      </c>
      <c r="P7">
        <v>54.6131468090095</v>
      </c>
      <c r="Q7">
        <v>76.239259093582902</v>
      </c>
      <c r="R7">
        <f t="shared" si="4"/>
        <v>0.16665540312225449</v>
      </c>
      <c r="T7" s="1">
        <v>1</v>
      </c>
      <c r="U7" s="1">
        <v>64.835294099999999</v>
      </c>
    </row>
    <row r="8" spans="1:21" x14ac:dyDescent="0.2">
      <c r="A8">
        <f t="shared" si="0"/>
        <v>29.059999999999995</v>
      </c>
      <c r="B8">
        <v>35.229999999999997</v>
      </c>
      <c r="C8">
        <f t="shared" si="5"/>
        <v>19.379999999999995</v>
      </c>
      <c r="D8">
        <f t="shared" si="6"/>
        <v>0.14014028490852554</v>
      </c>
      <c r="E8">
        <v>2.9989603133118501</v>
      </c>
      <c r="F8">
        <v>190</v>
      </c>
      <c r="G8">
        <v>263</v>
      </c>
      <c r="H8">
        <f t="shared" si="1"/>
        <v>0.56999999999999995</v>
      </c>
      <c r="I8">
        <f t="shared" si="2"/>
        <v>1.5779999999999998</v>
      </c>
      <c r="J8">
        <v>149.29</v>
      </c>
      <c r="K8">
        <f t="shared" si="3"/>
        <v>57.754285714285707</v>
      </c>
      <c r="L8">
        <v>0.42857142857142855</v>
      </c>
      <c r="M8">
        <v>61.511452799999994</v>
      </c>
      <c r="O8">
        <v>0.47877211259615798</v>
      </c>
      <c r="P8">
        <v>55.0196198633394</v>
      </c>
      <c r="Q8">
        <v>76.208366081684105</v>
      </c>
      <c r="R8">
        <f t="shared" si="4"/>
        <v>0.19639116037034532</v>
      </c>
    </row>
    <row r="9" spans="1:21" x14ac:dyDescent="0.2">
      <c r="A9">
        <f t="shared" si="0"/>
        <v>34.35</v>
      </c>
      <c r="B9">
        <v>40.520000000000003</v>
      </c>
      <c r="C9">
        <f>B9-40.52</f>
        <v>0</v>
      </c>
      <c r="D9">
        <f>C9/113.62</f>
        <v>0</v>
      </c>
      <c r="E9">
        <v>2.8193028207796198</v>
      </c>
      <c r="F9">
        <v>190</v>
      </c>
      <c r="G9">
        <v>257</v>
      </c>
      <c r="H9">
        <f t="shared" si="1"/>
        <v>0.56999999999999995</v>
      </c>
      <c r="I9">
        <f t="shared" si="2"/>
        <v>1.542</v>
      </c>
      <c r="J9">
        <v>148.99</v>
      </c>
      <c r="K9">
        <f t="shared" si="3"/>
        <v>67.38</v>
      </c>
      <c r="L9" s="1">
        <v>0.5</v>
      </c>
      <c r="M9" s="1">
        <v>61.871760800000004</v>
      </c>
      <c r="O9">
        <v>0.47955176699429702</v>
      </c>
      <c r="P9">
        <v>55.234455662545102</v>
      </c>
      <c r="Q9">
        <v>76.225426180823703</v>
      </c>
      <c r="R9">
        <f t="shared" si="4"/>
        <v>0.23214165033452727</v>
      </c>
    </row>
    <row r="10" spans="1:21" x14ac:dyDescent="0.2">
      <c r="A10">
        <f t="shared" si="0"/>
        <v>38.75</v>
      </c>
      <c r="B10">
        <v>44.92</v>
      </c>
      <c r="C10">
        <f t="shared" ref="C10:C32" si="7">B10-40.52</f>
        <v>4.3999999999999986</v>
      </c>
      <c r="D10">
        <f t="shared" ref="D10:D32" si="8">C10/113.62</f>
        <v>3.8725576483013537E-2</v>
      </c>
      <c r="E10">
        <v>2.6714249443984199</v>
      </c>
      <c r="F10">
        <v>191</v>
      </c>
      <c r="G10">
        <v>250</v>
      </c>
      <c r="H10">
        <f t="shared" si="1"/>
        <v>0.57299999999999995</v>
      </c>
      <c r="I10">
        <f t="shared" si="2"/>
        <v>1.5</v>
      </c>
      <c r="J10">
        <v>146</v>
      </c>
      <c r="K10">
        <f t="shared" si="3"/>
        <v>77.005714285714276</v>
      </c>
      <c r="L10">
        <v>0.5714285714285714</v>
      </c>
      <c r="M10">
        <v>61.880768499999995</v>
      </c>
      <c r="O10">
        <v>0.479285406207272</v>
      </c>
      <c r="P10">
        <v>55.548668705013597</v>
      </c>
      <c r="Q10">
        <v>76.254020538687499</v>
      </c>
      <c r="R10">
        <f t="shared" si="4"/>
        <v>0.26187740758261813</v>
      </c>
    </row>
    <row r="11" spans="1:21" x14ac:dyDescent="0.2">
      <c r="A11">
        <f t="shared" si="0"/>
        <v>44.04</v>
      </c>
      <c r="B11">
        <v>50.21</v>
      </c>
      <c r="C11">
        <f t="shared" si="7"/>
        <v>9.6899999999999977</v>
      </c>
      <c r="D11">
        <f t="shared" si="8"/>
        <v>8.528428093645482E-2</v>
      </c>
      <c r="E11">
        <v>2.4917053614289899</v>
      </c>
      <c r="F11">
        <v>190</v>
      </c>
      <c r="G11">
        <v>243</v>
      </c>
      <c r="H11">
        <f t="shared" si="1"/>
        <v>0.56999999999999995</v>
      </c>
      <c r="I11">
        <f t="shared" si="2"/>
        <v>1.4580000000000002</v>
      </c>
      <c r="J11">
        <v>145.16999999999999</v>
      </c>
      <c r="K11">
        <f t="shared" si="3"/>
        <v>86.631428571428572</v>
      </c>
      <c r="L11" s="1">
        <v>0.6428571428571429</v>
      </c>
      <c r="M11" s="1">
        <v>63.078792599999986</v>
      </c>
      <c r="O11">
        <v>0.47714268932419501</v>
      </c>
      <c r="P11">
        <v>55.6898426109761</v>
      </c>
      <c r="Q11">
        <v>76.326806652303503</v>
      </c>
      <c r="R11">
        <f t="shared" si="4"/>
        <v>0.29762789754680002</v>
      </c>
    </row>
    <row r="12" spans="1:21" x14ac:dyDescent="0.2">
      <c r="A12">
        <f t="shared" si="0"/>
        <v>49.32</v>
      </c>
      <c r="B12">
        <v>55.49</v>
      </c>
      <c r="C12">
        <f t="shared" si="7"/>
        <v>14.969999999999999</v>
      </c>
      <c r="D12">
        <f t="shared" si="8"/>
        <v>0.13175497271607109</v>
      </c>
      <c r="E12">
        <v>2.3292530272588099</v>
      </c>
      <c r="F12">
        <v>190</v>
      </c>
      <c r="G12">
        <v>238</v>
      </c>
      <c r="H12">
        <f t="shared" si="1"/>
        <v>0.56999999999999995</v>
      </c>
      <c r="I12">
        <f t="shared" si="2"/>
        <v>1.4279999999999999</v>
      </c>
      <c r="J12">
        <v>143.29</v>
      </c>
      <c r="K12">
        <f t="shared" si="3"/>
        <v>96.257142857142853</v>
      </c>
      <c r="L12">
        <v>0.7142857142857143</v>
      </c>
      <c r="M12">
        <v>63.294977400000008</v>
      </c>
      <c r="O12">
        <v>0.47746071656287298</v>
      </c>
      <c r="P12">
        <v>55.9690477849974</v>
      </c>
      <c r="Q12">
        <v>76.332704629665301</v>
      </c>
      <c r="R12">
        <f t="shared" si="4"/>
        <v>0.33331080624450904</v>
      </c>
    </row>
    <row r="13" spans="1:21" x14ac:dyDescent="0.2">
      <c r="A13">
        <f t="shared" si="0"/>
        <v>54.61</v>
      </c>
      <c r="B13">
        <v>60.78</v>
      </c>
      <c r="C13">
        <f t="shared" si="7"/>
        <v>20.259999999999998</v>
      </c>
      <c r="D13">
        <f t="shared" si="8"/>
        <v>0.17831367716951238</v>
      </c>
      <c r="E13">
        <v>2.1632956370145702</v>
      </c>
      <c r="F13">
        <v>190</v>
      </c>
      <c r="G13">
        <v>230</v>
      </c>
      <c r="H13">
        <f t="shared" si="1"/>
        <v>0.56999999999999995</v>
      </c>
      <c r="I13">
        <f t="shared" si="2"/>
        <v>1.3800000000000001</v>
      </c>
      <c r="J13">
        <v>141.41</v>
      </c>
      <c r="K13">
        <f t="shared" si="3"/>
        <v>105.88285714285713</v>
      </c>
      <c r="L13">
        <v>0.7857142857142857</v>
      </c>
      <c r="M13">
        <v>63.691316200000003</v>
      </c>
      <c r="O13">
        <v>0.47269957197847001</v>
      </c>
      <c r="P13">
        <v>56.437390150833998</v>
      </c>
      <c r="Q13">
        <v>76.386017804273095</v>
      </c>
      <c r="R13">
        <f t="shared" si="4"/>
        <v>0.36906129620869094</v>
      </c>
    </row>
    <row r="14" spans="1:21" x14ac:dyDescent="0.2">
      <c r="A14">
        <f t="shared" si="0"/>
        <v>59.010000000000005</v>
      </c>
      <c r="B14">
        <v>65.180000000000007</v>
      </c>
      <c r="C14">
        <f t="shared" si="7"/>
        <v>24.660000000000004</v>
      </c>
      <c r="D14">
        <f t="shared" si="8"/>
        <v>0.21703925365252599</v>
      </c>
      <c r="E14">
        <v>2.0301622037176501</v>
      </c>
      <c r="F14">
        <v>190</v>
      </c>
      <c r="G14">
        <v>224</v>
      </c>
      <c r="H14">
        <f t="shared" si="1"/>
        <v>0.56999999999999995</v>
      </c>
      <c r="I14">
        <f t="shared" si="2"/>
        <v>1.3439999999999999</v>
      </c>
      <c r="J14">
        <v>140.96</v>
      </c>
      <c r="K14">
        <f t="shared" si="3"/>
        <v>115.50857142857141</v>
      </c>
      <c r="L14" s="1">
        <v>0.8571428571428571</v>
      </c>
      <c r="M14" s="1">
        <v>63.8894856</v>
      </c>
      <c r="O14">
        <v>0.468655190371838</v>
      </c>
      <c r="P14">
        <v>57.038733716382197</v>
      </c>
      <c r="Q14">
        <v>76.448159578439103</v>
      </c>
      <c r="R14">
        <f t="shared" si="4"/>
        <v>0.39879705345678179</v>
      </c>
    </row>
    <row r="15" spans="1:21" x14ac:dyDescent="0.2">
      <c r="A15">
        <f t="shared" si="0"/>
        <v>64.3</v>
      </c>
      <c r="B15">
        <v>70.47</v>
      </c>
      <c r="C15">
        <f t="shared" si="7"/>
        <v>29.949999999999996</v>
      </c>
      <c r="D15">
        <f t="shared" si="8"/>
        <v>0.2635979581059672</v>
      </c>
      <c r="E15">
        <v>1.8722404357114399</v>
      </c>
      <c r="F15">
        <v>189</v>
      </c>
      <c r="G15">
        <v>217</v>
      </c>
      <c r="H15">
        <f t="shared" si="1"/>
        <v>0.56699999999999995</v>
      </c>
      <c r="I15">
        <f t="shared" si="2"/>
        <v>1.302</v>
      </c>
      <c r="J15">
        <v>137.66999999999999</v>
      </c>
      <c r="K15">
        <f t="shared" si="3"/>
        <v>125.13428571428571</v>
      </c>
      <c r="L15">
        <v>0.9285714285714286</v>
      </c>
      <c r="M15">
        <v>64.438955300000003</v>
      </c>
      <c r="O15">
        <v>0.46338588325923602</v>
      </c>
      <c r="P15">
        <v>57.214208767581603</v>
      </c>
      <c r="Q15">
        <v>76.509805054951102</v>
      </c>
      <c r="R15">
        <f t="shared" si="4"/>
        <v>0.43454754342096369</v>
      </c>
    </row>
    <row r="16" spans="1:21" x14ac:dyDescent="0.2">
      <c r="A16">
        <f t="shared" si="0"/>
        <v>69.58</v>
      </c>
      <c r="B16">
        <v>75.75</v>
      </c>
      <c r="C16">
        <f t="shared" si="7"/>
        <v>35.229999999999997</v>
      </c>
      <c r="D16">
        <f t="shared" si="8"/>
        <v>0.31006864988558347</v>
      </c>
      <c r="E16">
        <v>1.6953843076316</v>
      </c>
      <c r="F16">
        <v>190</v>
      </c>
      <c r="G16">
        <v>207</v>
      </c>
      <c r="H16">
        <f t="shared" si="1"/>
        <v>0.56999999999999995</v>
      </c>
      <c r="I16">
        <f t="shared" si="2"/>
        <v>1.242</v>
      </c>
      <c r="J16">
        <v>136.19</v>
      </c>
      <c r="K16">
        <f t="shared" si="3"/>
        <v>134.76</v>
      </c>
      <c r="L16" s="1">
        <v>1</v>
      </c>
      <c r="M16" s="1">
        <v>64.835294099999999</v>
      </c>
      <c r="O16">
        <v>0.45812763055758798</v>
      </c>
      <c r="P16">
        <v>57.743197830397897</v>
      </c>
      <c r="Q16">
        <v>76.551615323180002</v>
      </c>
      <c r="R16">
        <f t="shared" si="4"/>
        <v>0.4702304521186727</v>
      </c>
    </row>
    <row r="17" spans="1:21" x14ac:dyDescent="0.2">
      <c r="A17">
        <f t="shared" si="0"/>
        <v>73.98</v>
      </c>
      <c r="B17">
        <v>80.150000000000006</v>
      </c>
      <c r="C17">
        <f t="shared" si="7"/>
        <v>39.630000000000003</v>
      </c>
      <c r="D17">
        <f t="shared" si="8"/>
        <v>0.34879422636859708</v>
      </c>
      <c r="E17">
        <v>1.5613503933491999</v>
      </c>
      <c r="F17">
        <v>191</v>
      </c>
      <c r="G17">
        <v>199</v>
      </c>
      <c r="H17">
        <f t="shared" si="1"/>
        <v>0.57299999999999995</v>
      </c>
      <c r="I17">
        <f t="shared" si="2"/>
        <v>1.194</v>
      </c>
      <c r="J17">
        <v>135.41</v>
      </c>
      <c r="O17">
        <v>0.44818123750259398</v>
      </c>
      <c r="P17">
        <v>58.417612094905799</v>
      </c>
      <c r="Q17">
        <v>76.677489231975201</v>
      </c>
      <c r="R17">
        <f t="shared" si="4"/>
        <v>0.49996620936676356</v>
      </c>
    </row>
    <row r="18" spans="1:21" x14ac:dyDescent="0.2">
      <c r="A18">
        <f t="shared" si="0"/>
        <v>79.27</v>
      </c>
      <c r="B18">
        <v>85.44</v>
      </c>
      <c r="C18">
        <f t="shared" si="7"/>
        <v>44.919999999999995</v>
      </c>
      <c r="D18">
        <f t="shared" si="8"/>
        <v>0.39535293082203832</v>
      </c>
      <c r="E18">
        <v>1.41058463305393</v>
      </c>
      <c r="F18">
        <v>190</v>
      </c>
      <c r="G18">
        <v>191</v>
      </c>
      <c r="H18">
        <f t="shared" si="1"/>
        <v>0.56999999999999995</v>
      </c>
      <c r="I18">
        <f t="shared" si="2"/>
        <v>1.1459999999999999</v>
      </c>
      <c r="J18">
        <v>133.72999999999999</v>
      </c>
      <c r="O18">
        <v>0.43680355581163699</v>
      </c>
      <c r="P18">
        <v>58.693389554352102</v>
      </c>
      <c r="Q18">
        <v>76.796074124867502</v>
      </c>
      <c r="R18">
        <f t="shared" si="4"/>
        <v>0.53571669933094546</v>
      </c>
    </row>
    <row r="19" spans="1:21" x14ac:dyDescent="0.2">
      <c r="A19">
        <f t="shared" si="0"/>
        <v>84.55</v>
      </c>
      <c r="B19">
        <v>90.72</v>
      </c>
      <c r="C19">
        <f t="shared" si="7"/>
        <v>50.199999999999996</v>
      </c>
      <c r="D19">
        <f t="shared" si="8"/>
        <v>0.44182362260165459</v>
      </c>
      <c r="E19">
        <v>1.25789406920529</v>
      </c>
      <c r="F19">
        <v>191</v>
      </c>
      <c r="G19">
        <v>181</v>
      </c>
      <c r="H19">
        <f t="shared" si="1"/>
        <v>0.57299999999999995</v>
      </c>
      <c r="I19">
        <f t="shared" si="2"/>
        <v>1.0860000000000001</v>
      </c>
      <c r="J19">
        <v>131.26</v>
      </c>
      <c r="O19">
        <v>0.42605228467756101</v>
      </c>
      <c r="P19">
        <v>59.159950608551398</v>
      </c>
      <c r="Q19">
        <v>76.867440252263407</v>
      </c>
      <c r="R19">
        <f t="shared" si="4"/>
        <v>0.57139960802865442</v>
      </c>
    </row>
    <row r="20" spans="1:21" x14ac:dyDescent="0.2">
      <c r="A20">
        <f t="shared" si="0"/>
        <v>88.96</v>
      </c>
      <c r="B20">
        <v>95.13</v>
      </c>
      <c r="C20">
        <f t="shared" si="7"/>
        <v>54.609999999999992</v>
      </c>
      <c r="D20">
        <f t="shared" si="8"/>
        <v>0.48063721175849311</v>
      </c>
      <c r="E20">
        <v>1.15205599925433</v>
      </c>
      <c r="F20">
        <v>189</v>
      </c>
      <c r="G20">
        <v>174</v>
      </c>
      <c r="H20">
        <f t="shared" si="1"/>
        <v>0.56699999999999995</v>
      </c>
      <c r="I20">
        <f t="shared" si="2"/>
        <v>1.044</v>
      </c>
      <c r="J20">
        <v>128.76</v>
      </c>
      <c r="O20">
        <v>0.40918806977931799</v>
      </c>
      <c r="P20">
        <v>60.0988469476763</v>
      </c>
      <c r="Q20">
        <v>77.012305186348001</v>
      </c>
      <c r="R20">
        <f t="shared" si="4"/>
        <v>0.60120294654321815</v>
      </c>
    </row>
    <row r="21" spans="1:21" x14ac:dyDescent="0.2">
      <c r="A21">
        <f t="shared" si="0"/>
        <v>94.24</v>
      </c>
      <c r="B21">
        <v>100.41</v>
      </c>
      <c r="C21">
        <f t="shared" si="7"/>
        <v>59.889999999999993</v>
      </c>
      <c r="D21">
        <f t="shared" si="8"/>
        <v>0.52710790353810943</v>
      </c>
      <c r="E21">
        <v>1.00326067728732</v>
      </c>
      <c r="F21">
        <v>190</v>
      </c>
      <c r="G21">
        <v>163</v>
      </c>
      <c r="H21">
        <f t="shared" si="1"/>
        <v>0.56999999999999995</v>
      </c>
      <c r="I21">
        <f t="shared" si="2"/>
        <v>0.97799999999999998</v>
      </c>
      <c r="J21">
        <v>123.58</v>
      </c>
      <c r="O21">
        <v>0.39911408128113501</v>
      </c>
      <c r="P21">
        <v>60.423682257334903</v>
      </c>
      <c r="Q21">
        <v>77.051290811338404</v>
      </c>
      <c r="R21">
        <f t="shared" si="4"/>
        <v>0.63688585524092722</v>
      </c>
      <c r="T21" s="1"/>
      <c r="U21" s="1"/>
    </row>
    <row r="22" spans="1:21" x14ac:dyDescent="0.2">
      <c r="A22">
        <f t="shared" si="0"/>
        <v>98.649999999999991</v>
      </c>
      <c r="B22">
        <v>104.82</v>
      </c>
      <c r="C22">
        <f t="shared" si="7"/>
        <v>64.299999999999983</v>
      </c>
      <c r="D22">
        <f t="shared" si="8"/>
        <v>0.56592149269494785</v>
      </c>
      <c r="E22">
        <v>0.88968386560411306</v>
      </c>
      <c r="F22">
        <v>181</v>
      </c>
      <c r="G22">
        <v>157</v>
      </c>
      <c r="H22">
        <f t="shared" si="1"/>
        <v>0.54300000000000004</v>
      </c>
      <c r="I22">
        <f t="shared" si="2"/>
        <v>0.94199999999999995</v>
      </c>
      <c r="J22">
        <v>125.1</v>
      </c>
      <c r="O22">
        <v>0.37467671588253199</v>
      </c>
      <c r="P22">
        <v>61.064908927049501</v>
      </c>
      <c r="Q22">
        <v>77.216083722517396</v>
      </c>
      <c r="R22">
        <f t="shared" si="4"/>
        <v>0.66668919375549096</v>
      </c>
    </row>
    <row r="23" spans="1:21" x14ac:dyDescent="0.2">
      <c r="A23">
        <f t="shared" si="0"/>
        <v>104.81</v>
      </c>
      <c r="B23">
        <v>110.98</v>
      </c>
      <c r="C23">
        <f t="shared" si="7"/>
        <v>70.460000000000008</v>
      </c>
      <c r="D23">
        <f t="shared" si="8"/>
        <v>0.62013729977116705</v>
      </c>
      <c r="E23">
        <v>0.73988678398764995</v>
      </c>
      <c r="F23">
        <v>172</v>
      </c>
      <c r="G23">
        <v>147</v>
      </c>
      <c r="H23">
        <f t="shared" si="1"/>
        <v>0.51600000000000001</v>
      </c>
      <c r="I23">
        <f t="shared" si="2"/>
        <v>0.88200000000000001</v>
      </c>
      <c r="J23">
        <v>124.63</v>
      </c>
      <c r="O23">
        <v>0.38132490714460998</v>
      </c>
      <c r="P23">
        <v>60.9603472218772</v>
      </c>
      <c r="Q23">
        <v>77.052120743138403</v>
      </c>
      <c r="R23">
        <f t="shared" si="4"/>
        <v>0.70831925390281814</v>
      </c>
    </row>
    <row r="24" spans="1:21" x14ac:dyDescent="0.2">
      <c r="A24">
        <f t="shared" si="0"/>
        <v>109.22</v>
      </c>
      <c r="B24">
        <v>115.39</v>
      </c>
      <c r="C24">
        <f t="shared" si="7"/>
        <v>74.87</v>
      </c>
      <c r="D24">
        <f t="shared" si="8"/>
        <v>0.65895088892800568</v>
      </c>
      <c r="E24">
        <v>0.63961785303282803</v>
      </c>
      <c r="F24">
        <v>165</v>
      </c>
      <c r="G24">
        <v>139</v>
      </c>
      <c r="H24">
        <f t="shared" si="1"/>
        <v>0.495</v>
      </c>
      <c r="I24">
        <f t="shared" si="2"/>
        <v>0.83399999999999996</v>
      </c>
      <c r="J24">
        <v>125.8</v>
      </c>
      <c r="O24">
        <v>0.37640346251642998</v>
      </c>
      <c r="P24">
        <v>60.896329245456698</v>
      </c>
      <c r="Q24">
        <v>76.940314609572894</v>
      </c>
      <c r="R24">
        <f t="shared" si="4"/>
        <v>0.73812259241738187</v>
      </c>
    </row>
    <row r="25" spans="1:21" x14ac:dyDescent="0.2">
      <c r="A25">
        <f t="shared" si="0"/>
        <v>114.5</v>
      </c>
      <c r="B25">
        <v>120.67</v>
      </c>
      <c r="C25">
        <f t="shared" si="7"/>
        <v>80.150000000000006</v>
      </c>
      <c r="D25">
        <f t="shared" si="8"/>
        <v>0.70542158070762195</v>
      </c>
      <c r="E25">
        <v>0.52847308645283997</v>
      </c>
      <c r="F25">
        <v>155</v>
      </c>
      <c r="G25">
        <v>131</v>
      </c>
      <c r="H25">
        <f t="shared" si="1"/>
        <v>0.46500000000000002</v>
      </c>
      <c r="I25">
        <f t="shared" si="2"/>
        <v>0.78600000000000003</v>
      </c>
      <c r="J25">
        <v>124.24</v>
      </c>
      <c r="O25">
        <v>0.37407686802513801</v>
      </c>
      <c r="P25">
        <v>61.0487692586401</v>
      </c>
      <c r="Q25">
        <v>76.841369193622796</v>
      </c>
      <c r="R25">
        <f t="shared" si="4"/>
        <v>0.77380550111509094</v>
      </c>
    </row>
    <row r="26" spans="1:21" x14ac:dyDescent="0.2">
      <c r="A26">
        <f t="shared" si="0"/>
        <v>118.91</v>
      </c>
      <c r="B26">
        <v>125.08</v>
      </c>
      <c r="C26">
        <f t="shared" si="7"/>
        <v>84.56</v>
      </c>
      <c r="D26">
        <f t="shared" si="8"/>
        <v>0.74423516986446048</v>
      </c>
      <c r="E26">
        <v>0.44419770210454801</v>
      </c>
      <c r="F26">
        <v>146</v>
      </c>
      <c r="G26">
        <v>124</v>
      </c>
      <c r="H26">
        <f t="shared" si="1"/>
        <v>0.43799999999999994</v>
      </c>
      <c r="I26">
        <f t="shared" si="2"/>
        <v>0.74399999999999999</v>
      </c>
      <c r="J26">
        <v>124.45</v>
      </c>
      <c r="O26">
        <v>0.37321148332197301</v>
      </c>
      <c r="P26">
        <v>60.937767409390098</v>
      </c>
      <c r="Q26">
        <v>76.657660079411599</v>
      </c>
      <c r="R26">
        <f t="shared" si="4"/>
        <v>0.80360883962965468</v>
      </c>
    </row>
    <row r="27" spans="1:21" x14ac:dyDescent="0.2">
      <c r="A27">
        <f t="shared" si="0"/>
        <v>124.19000000000001</v>
      </c>
      <c r="B27">
        <v>130.36000000000001</v>
      </c>
      <c r="C27">
        <f t="shared" si="7"/>
        <v>89.84</v>
      </c>
      <c r="D27">
        <f t="shared" si="8"/>
        <v>0.79070586164407675</v>
      </c>
      <c r="E27">
        <v>0.35045369572841301</v>
      </c>
      <c r="F27">
        <v>137</v>
      </c>
      <c r="G27">
        <v>114</v>
      </c>
      <c r="H27">
        <f t="shared" si="1"/>
        <v>0.41099999999999998</v>
      </c>
      <c r="I27">
        <f t="shared" si="2"/>
        <v>0.68400000000000005</v>
      </c>
      <c r="J27">
        <v>124.4</v>
      </c>
      <c r="O27">
        <v>0.37320040910458102</v>
      </c>
      <c r="P27">
        <v>60.781988827424101</v>
      </c>
      <c r="Q27">
        <v>76.466847901637607</v>
      </c>
      <c r="R27">
        <f t="shared" si="4"/>
        <v>0.83929174832736375</v>
      </c>
    </row>
    <row r="28" spans="1:21" x14ac:dyDescent="0.2">
      <c r="A28">
        <f t="shared" si="0"/>
        <v>129.48000000000002</v>
      </c>
      <c r="B28">
        <v>135.65</v>
      </c>
      <c r="C28">
        <f t="shared" si="7"/>
        <v>95.13</v>
      </c>
      <c r="D28">
        <f t="shared" si="8"/>
        <v>0.83726456609751798</v>
      </c>
      <c r="E28">
        <v>0.26126892569080101</v>
      </c>
      <c r="F28">
        <v>128</v>
      </c>
      <c r="G28">
        <v>101</v>
      </c>
      <c r="H28">
        <f t="shared" si="1"/>
        <v>0.38400000000000001</v>
      </c>
      <c r="I28">
        <f t="shared" si="2"/>
        <v>0.60599999999999998</v>
      </c>
      <c r="J28">
        <v>124.76</v>
      </c>
      <c r="O28">
        <v>0.36361899355159399</v>
      </c>
      <c r="P28">
        <v>60.886448613823099</v>
      </c>
      <c r="Q28">
        <v>76.323761289726406</v>
      </c>
      <c r="R28">
        <f t="shared" si="4"/>
        <v>0.8750422382915457</v>
      </c>
    </row>
    <row r="29" spans="1:21" s="1" customFormat="1" x14ac:dyDescent="0.2">
      <c r="A29" s="1">
        <f t="shared" si="0"/>
        <v>134.76000000000002</v>
      </c>
      <c r="B29" s="1">
        <v>140.93</v>
      </c>
      <c r="C29">
        <f t="shared" si="7"/>
        <v>100.41</v>
      </c>
      <c r="D29">
        <f t="shared" si="8"/>
        <v>0.88373525787713425</v>
      </c>
      <c r="E29" s="1">
        <v>0.18616579180259701</v>
      </c>
      <c r="F29" s="1">
        <v>116</v>
      </c>
      <c r="G29" s="1">
        <v>91</v>
      </c>
      <c r="H29" s="1">
        <f t="shared" si="1"/>
        <v>0.34800000000000003</v>
      </c>
      <c r="I29" s="1">
        <f t="shared" si="2"/>
        <v>0.54600000000000004</v>
      </c>
      <c r="J29" s="1">
        <v>122.04</v>
      </c>
      <c r="O29" s="1">
        <v>0.35189945398060501</v>
      </c>
      <c r="P29" s="1">
        <v>61.355412456517897</v>
      </c>
      <c r="Q29" s="1">
        <v>76.192285455738002</v>
      </c>
      <c r="R29">
        <f t="shared" si="4"/>
        <v>0.91072514698925466</v>
      </c>
      <c r="T29"/>
      <c r="U29"/>
    </row>
    <row r="30" spans="1:21" x14ac:dyDescent="0.2">
      <c r="A30">
        <f t="shared" si="0"/>
        <v>139.16000000000003</v>
      </c>
      <c r="B30">
        <v>145.33000000000001</v>
      </c>
      <c r="C30">
        <f t="shared" si="7"/>
        <v>104.81</v>
      </c>
      <c r="D30">
        <f t="shared" si="8"/>
        <v>0.92246083436014781</v>
      </c>
      <c r="E30">
        <v>0.11619173517798</v>
      </c>
      <c r="F30">
        <v>102</v>
      </c>
      <c r="G30">
        <v>74</v>
      </c>
      <c r="H30">
        <f t="shared" si="1"/>
        <v>0.30599999999999999</v>
      </c>
      <c r="I30">
        <f t="shared" si="2"/>
        <v>0.44400000000000001</v>
      </c>
      <c r="J30">
        <v>117.18</v>
      </c>
      <c r="O30">
        <v>0.34614115080798902</v>
      </c>
      <c r="P30">
        <v>61.111892024267497</v>
      </c>
      <c r="Q30">
        <v>75.875603339463296</v>
      </c>
      <c r="R30">
        <f t="shared" si="4"/>
        <v>0.94046090423734563</v>
      </c>
    </row>
    <row r="31" spans="1:21" x14ac:dyDescent="0.2">
      <c r="A31">
        <f t="shared" si="0"/>
        <v>144.46</v>
      </c>
      <c r="B31">
        <v>150.63</v>
      </c>
      <c r="C31">
        <f t="shared" si="7"/>
        <v>110.10999999999999</v>
      </c>
      <c r="D31">
        <f t="shared" si="8"/>
        <v>0.96910755148741401</v>
      </c>
      <c r="E31">
        <v>6.5942758648345395E-2</v>
      </c>
      <c r="F31">
        <v>89</v>
      </c>
      <c r="G31">
        <v>60</v>
      </c>
      <c r="H31">
        <f t="shared" si="1"/>
        <v>0.26699999999999996</v>
      </c>
      <c r="I31">
        <f t="shared" si="2"/>
        <v>0.36</v>
      </c>
      <c r="J31">
        <v>93.04</v>
      </c>
      <c r="O31">
        <v>0.375931429364525</v>
      </c>
      <c r="P31">
        <v>61.4162880343723</v>
      </c>
      <c r="Q31">
        <v>75.220724011370805</v>
      </c>
      <c r="R31">
        <f t="shared" si="4"/>
        <v>0.97627897546800035</v>
      </c>
    </row>
    <row r="32" spans="1:21" x14ac:dyDescent="0.2">
      <c r="A32">
        <f t="shared" si="0"/>
        <v>147.97</v>
      </c>
      <c r="B32">
        <v>154.13999999999999</v>
      </c>
      <c r="C32">
        <f t="shared" si="7"/>
        <v>113.61999999999998</v>
      </c>
      <c r="D32">
        <f t="shared" si="8"/>
        <v>0.99999999999999978</v>
      </c>
      <c r="E32">
        <v>3.0303526276373598E-2</v>
      </c>
      <c r="F32">
        <v>67</v>
      </c>
      <c r="G32">
        <v>47</v>
      </c>
      <c r="H32">
        <f t="shared" si="1"/>
        <v>0.20100000000000001</v>
      </c>
      <c r="I32">
        <f t="shared" si="2"/>
        <v>0.28200000000000003</v>
      </c>
      <c r="J32">
        <v>56.83</v>
      </c>
      <c r="O32">
        <v>0.37646632975562999</v>
      </c>
      <c r="P32">
        <v>61.683719253686498</v>
      </c>
      <c r="Q32">
        <v>74.659709634774202</v>
      </c>
      <c r="R32">
        <f t="shared" si="4"/>
        <v>1</v>
      </c>
    </row>
    <row r="33" spans="15:18" x14ac:dyDescent="0.2">
      <c r="O33">
        <v>0.50938489886291705</v>
      </c>
      <c r="P33">
        <v>59.324625699238602</v>
      </c>
      <c r="Q33">
        <v>71.605363333134505</v>
      </c>
      <c r="R33">
        <f t="shared" si="4"/>
        <v>0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77C58-CB11-446A-B768-4110D731C322}">
  <dimension ref="A1:P25"/>
  <sheetViews>
    <sheetView workbookViewId="0">
      <selection activeCell="A7" sqref="A7:XFD7"/>
    </sheetView>
  </sheetViews>
  <sheetFormatPr defaultRowHeight="14.25" x14ac:dyDescent="0.2"/>
  <sheetData>
    <row r="1" spans="1:16" x14ac:dyDescent="0.2">
      <c r="A1" t="s">
        <v>12</v>
      </c>
      <c r="I1">
        <v>0</v>
      </c>
      <c r="K1">
        <v>64</v>
      </c>
    </row>
    <row r="2" spans="1:16" x14ac:dyDescent="0.2">
      <c r="A2">
        <f>B2-4.17</f>
        <v>0</v>
      </c>
      <c r="B2">
        <v>4.17</v>
      </c>
      <c r="C2">
        <v>3.9953432023336299</v>
      </c>
      <c r="D2">
        <v>191</v>
      </c>
      <c r="E2">
        <v>292</v>
      </c>
      <c r="F2">
        <f>D2/52*0.312/2</f>
        <v>0.57299999999999995</v>
      </c>
      <c r="G2">
        <f>E2/52*0.312</f>
        <v>1.7519999999999998</v>
      </c>
      <c r="H2">
        <v>158.9</v>
      </c>
      <c r="I2">
        <f>J2*100.65</f>
        <v>4.3760869565217391</v>
      </c>
      <c r="J2">
        <v>4.3478260869565216E-2</v>
      </c>
      <c r="K2">
        <v>64.123685800000004</v>
      </c>
      <c r="N2">
        <v>0.50734354487351896</v>
      </c>
      <c r="O2">
        <v>58.210547958046298</v>
      </c>
      <c r="P2">
        <v>85.005005096577804</v>
      </c>
    </row>
    <row r="3" spans="1:16" x14ac:dyDescent="0.2">
      <c r="A3">
        <f t="shared" ref="A3:A25" si="0">B3-4.17</f>
        <v>2.88</v>
      </c>
      <c r="B3">
        <v>7.05</v>
      </c>
      <c r="C3">
        <v>3.8279801253061101</v>
      </c>
      <c r="D3">
        <v>192</v>
      </c>
      <c r="E3">
        <v>285</v>
      </c>
      <c r="F3">
        <f t="shared" ref="F3:F25" si="1">D3/52*0.312/2</f>
        <v>0.57600000000000007</v>
      </c>
      <c r="G3">
        <f t="shared" ref="G3:G25" si="2">E3/52*0.312</f>
        <v>1.71</v>
      </c>
      <c r="H3">
        <v>157.91</v>
      </c>
      <c r="I3">
        <f t="shared" ref="I3:I23" si="3">J3*100.65</f>
        <v>8.7521739130434781</v>
      </c>
      <c r="J3">
        <v>8.6956521739130432E-2</v>
      </c>
      <c r="K3">
        <v>64.3308629</v>
      </c>
      <c r="N3">
        <v>0.50987145648025201</v>
      </c>
      <c r="O3">
        <v>58.522779765249702</v>
      </c>
      <c r="P3">
        <v>85.0464354432806</v>
      </c>
    </row>
    <row r="4" spans="1:16" x14ac:dyDescent="0.2">
      <c r="A4">
        <f t="shared" si="0"/>
        <v>7.2799999999999994</v>
      </c>
      <c r="B4">
        <v>11.45</v>
      </c>
      <c r="C4">
        <v>3.62087577554697</v>
      </c>
      <c r="D4">
        <v>191</v>
      </c>
      <c r="E4">
        <v>280</v>
      </c>
      <c r="F4">
        <f t="shared" si="1"/>
        <v>0.57299999999999995</v>
      </c>
      <c r="G4">
        <f t="shared" si="2"/>
        <v>1.6800000000000002</v>
      </c>
      <c r="H4">
        <v>156.01</v>
      </c>
      <c r="I4">
        <f t="shared" si="3"/>
        <v>13.128260869565217</v>
      </c>
      <c r="J4">
        <v>0.13043478260869565</v>
      </c>
      <c r="K4">
        <v>64.889340300000001</v>
      </c>
      <c r="N4">
        <v>0.51601559374519501</v>
      </c>
      <c r="O4">
        <v>58.380169219663699</v>
      </c>
      <c r="P4">
        <v>84.989213123331993</v>
      </c>
    </row>
    <row r="5" spans="1:16" x14ac:dyDescent="0.2">
      <c r="A5">
        <f t="shared" si="0"/>
        <v>11.68</v>
      </c>
      <c r="B5">
        <v>15.85</v>
      </c>
      <c r="C5">
        <v>3.4161032101030999</v>
      </c>
      <c r="D5">
        <v>192</v>
      </c>
      <c r="E5">
        <v>273</v>
      </c>
      <c r="F5">
        <f t="shared" si="1"/>
        <v>0.57600000000000007</v>
      </c>
      <c r="G5">
        <f t="shared" si="2"/>
        <v>1.6379999999999999</v>
      </c>
      <c r="H5">
        <v>155.75</v>
      </c>
      <c r="I5">
        <f t="shared" si="3"/>
        <v>17.504347826086956</v>
      </c>
      <c r="J5">
        <v>0.17391304347826086</v>
      </c>
      <c r="K5">
        <v>64.907355699999997</v>
      </c>
      <c r="N5">
        <v>0.51630955039331405</v>
      </c>
      <c r="O5">
        <v>58.821776538002602</v>
      </c>
      <c r="P5">
        <v>85.049164566067006</v>
      </c>
    </row>
    <row r="6" spans="1:16" x14ac:dyDescent="0.2">
      <c r="A6">
        <f t="shared" si="0"/>
        <v>16.090000000000003</v>
      </c>
      <c r="B6">
        <v>20.260000000000002</v>
      </c>
      <c r="C6">
        <v>3.2124092539481799</v>
      </c>
      <c r="D6">
        <v>190</v>
      </c>
      <c r="E6">
        <v>268</v>
      </c>
      <c r="F6">
        <f t="shared" si="1"/>
        <v>0.56999999999999995</v>
      </c>
      <c r="G6">
        <f t="shared" si="2"/>
        <v>1.6080000000000001</v>
      </c>
      <c r="H6">
        <v>153.81</v>
      </c>
      <c r="I6">
        <f t="shared" si="3"/>
        <v>21.880434782608695</v>
      </c>
      <c r="J6">
        <v>0.21739130434782608</v>
      </c>
      <c r="K6">
        <v>64.952394199999986</v>
      </c>
      <c r="N6">
        <v>0.52069346644727799</v>
      </c>
      <c r="O6">
        <v>59.161215588055001</v>
      </c>
      <c r="P6">
        <v>84.961055919400096</v>
      </c>
    </row>
    <row r="7" spans="1:16" x14ac:dyDescent="0.2">
      <c r="A7">
        <f t="shared" si="0"/>
        <v>21.369999999999997</v>
      </c>
      <c r="B7">
        <v>25.54</v>
      </c>
      <c r="C7">
        <v>2.9844121506533798</v>
      </c>
      <c r="D7">
        <v>191</v>
      </c>
      <c r="E7">
        <v>260</v>
      </c>
      <c r="F7">
        <f t="shared" si="1"/>
        <v>0.57299999999999995</v>
      </c>
      <c r="G7">
        <f t="shared" si="2"/>
        <v>1.56</v>
      </c>
      <c r="H7">
        <v>151.30000000000001</v>
      </c>
      <c r="I7">
        <f t="shared" si="3"/>
        <v>26.256521739130434</v>
      </c>
      <c r="J7">
        <v>0.2608695652173913</v>
      </c>
      <c r="K7">
        <v>65.447817700000002</v>
      </c>
      <c r="N7">
        <v>0.51760011372088599</v>
      </c>
      <c r="O7">
        <v>59.846457405728501</v>
      </c>
      <c r="P7">
        <v>85.056423809545294</v>
      </c>
    </row>
    <row r="8" spans="1:16" x14ac:dyDescent="0.2">
      <c r="A8">
        <f t="shared" si="0"/>
        <v>26.659999999999997</v>
      </c>
      <c r="B8">
        <v>30.83</v>
      </c>
      <c r="C8">
        <v>2.7573465735626699</v>
      </c>
      <c r="D8">
        <v>190</v>
      </c>
      <c r="E8">
        <v>253</v>
      </c>
      <c r="F8">
        <f t="shared" si="1"/>
        <v>0.56999999999999995</v>
      </c>
      <c r="G8">
        <f t="shared" si="2"/>
        <v>1.5179999999999998</v>
      </c>
      <c r="H8">
        <v>149.28</v>
      </c>
      <c r="I8">
        <f t="shared" si="3"/>
        <v>30.632608695652177</v>
      </c>
      <c r="J8">
        <v>0.30434782608695654</v>
      </c>
      <c r="K8">
        <v>66.168433699999994</v>
      </c>
      <c r="N8">
        <v>0.51694398600087998</v>
      </c>
      <c r="O8">
        <v>60.188086851126997</v>
      </c>
      <c r="P8">
        <v>85.066619997182798</v>
      </c>
    </row>
    <row r="9" spans="1:16" x14ac:dyDescent="0.2">
      <c r="A9">
        <f t="shared" si="0"/>
        <v>31.059999999999995</v>
      </c>
      <c r="B9">
        <v>35.229999999999997</v>
      </c>
      <c r="C9">
        <v>2.5349389667844102</v>
      </c>
      <c r="D9">
        <v>191</v>
      </c>
      <c r="E9">
        <v>243</v>
      </c>
      <c r="F9">
        <f t="shared" si="1"/>
        <v>0.57299999999999995</v>
      </c>
      <c r="G9">
        <f t="shared" si="2"/>
        <v>1.4580000000000002</v>
      </c>
      <c r="H9">
        <v>147.49</v>
      </c>
      <c r="I9">
        <f t="shared" si="3"/>
        <v>35.008695652173913</v>
      </c>
      <c r="J9">
        <v>0.34782608695652173</v>
      </c>
      <c r="K9">
        <v>66.168433699999994</v>
      </c>
      <c r="N9">
        <v>0.51332150048834602</v>
      </c>
      <c r="O9">
        <v>60.5783588254818</v>
      </c>
      <c r="P9">
        <v>85.188378679269505</v>
      </c>
    </row>
    <row r="10" spans="1:16" x14ac:dyDescent="0.2">
      <c r="A10">
        <f t="shared" si="0"/>
        <v>36.35</v>
      </c>
      <c r="B10">
        <v>40.520000000000003</v>
      </c>
      <c r="C10">
        <v>2.31950516790954</v>
      </c>
      <c r="D10">
        <v>190</v>
      </c>
      <c r="E10">
        <v>235</v>
      </c>
      <c r="F10">
        <f t="shared" si="1"/>
        <v>0.56999999999999995</v>
      </c>
      <c r="G10">
        <f t="shared" si="2"/>
        <v>1.41</v>
      </c>
      <c r="H10">
        <v>146.83000000000001</v>
      </c>
      <c r="I10">
        <f t="shared" si="3"/>
        <v>39.384782608695659</v>
      </c>
      <c r="J10">
        <v>0.39130434782608697</v>
      </c>
      <c r="K10">
        <v>66.961111299999999</v>
      </c>
      <c r="N10">
        <v>0.50899866443576902</v>
      </c>
      <c r="O10">
        <v>61.1860794935059</v>
      </c>
      <c r="P10">
        <v>85.234719184729002</v>
      </c>
    </row>
    <row r="11" spans="1:16" x14ac:dyDescent="0.2">
      <c r="A11">
        <f t="shared" si="0"/>
        <v>40.75</v>
      </c>
      <c r="B11">
        <v>44.92</v>
      </c>
      <c r="C11">
        <v>2.1414971434673298</v>
      </c>
      <c r="D11">
        <v>189</v>
      </c>
      <c r="E11">
        <v>228</v>
      </c>
      <c r="F11">
        <f t="shared" si="1"/>
        <v>0.56699999999999995</v>
      </c>
      <c r="G11">
        <f t="shared" si="2"/>
        <v>1.3680000000000001</v>
      </c>
      <c r="H11">
        <v>144.34</v>
      </c>
      <c r="I11">
        <f t="shared" si="3"/>
        <v>43.760869565217391</v>
      </c>
      <c r="J11">
        <v>0.43478260869565216</v>
      </c>
      <c r="K11">
        <v>67.078211399999986</v>
      </c>
      <c r="N11">
        <v>0.50483406524812602</v>
      </c>
      <c r="O11">
        <v>61.286651795602303</v>
      </c>
      <c r="P11">
        <v>85.2848123395095</v>
      </c>
    </row>
    <row r="12" spans="1:16" x14ac:dyDescent="0.2">
      <c r="A12">
        <f t="shared" si="0"/>
        <v>46.04</v>
      </c>
      <c r="B12">
        <v>50.21</v>
      </c>
      <c r="C12">
        <v>1.91403188039287</v>
      </c>
      <c r="D12">
        <v>189</v>
      </c>
      <c r="E12">
        <v>218</v>
      </c>
      <c r="F12">
        <f t="shared" si="1"/>
        <v>0.56699999999999995</v>
      </c>
      <c r="G12">
        <f t="shared" si="2"/>
        <v>1.3080000000000001</v>
      </c>
      <c r="H12">
        <v>143.21</v>
      </c>
      <c r="I12">
        <f t="shared" si="3"/>
        <v>48.136956521739137</v>
      </c>
      <c r="J12">
        <v>0.47826086956521741</v>
      </c>
      <c r="K12">
        <v>67.609665699999994</v>
      </c>
      <c r="N12">
        <v>0.49485928461626</v>
      </c>
      <c r="O12">
        <v>61.9598403203236</v>
      </c>
      <c r="P12">
        <v>85.422124576206301</v>
      </c>
    </row>
    <row r="13" spans="1:16" x14ac:dyDescent="0.2">
      <c r="A13">
        <f t="shared" si="0"/>
        <v>51.32</v>
      </c>
      <c r="B13">
        <v>55.49</v>
      </c>
      <c r="C13">
        <v>1.6956223209742201</v>
      </c>
      <c r="D13">
        <v>192</v>
      </c>
      <c r="E13">
        <v>206</v>
      </c>
      <c r="F13">
        <f t="shared" si="1"/>
        <v>0.57600000000000007</v>
      </c>
      <c r="G13">
        <f t="shared" si="2"/>
        <v>1.236</v>
      </c>
      <c r="H13">
        <v>140.63999999999999</v>
      </c>
      <c r="I13">
        <f t="shared" si="3"/>
        <v>52.513043478260869</v>
      </c>
      <c r="J13">
        <v>0.52173913043478259</v>
      </c>
      <c r="K13">
        <v>67.753788899999989</v>
      </c>
      <c r="N13">
        <v>0.47513046025759897</v>
      </c>
      <c r="O13">
        <v>63.052480242429198</v>
      </c>
      <c r="P13">
        <v>85.7189857779085</v>
      </c>
    </row>
    <row r="14" spans="1:16" x14ac:dyDescent="0.2">
      <c r="A14">
        <f t="shared" si="0"/>
        <v>56.61</v>
      </c>
      <c r="B14">
        <v>60.78</v>
      </c>
      <c r="C14">
        <v>1.5014095406513901</v>
      </c>
      <c r="D14">
        <v>189</v>
      </c>
      <c r="E14">
        <v>196</v>
      </c>
      <c r="F14">
        <f t="shared" si="1"/>
        <v>0.56699999999999995</v>
      </c>
      <c r="G14">
        <f t="shared" si="2"/>
        <v>1.1759999999999999</v>
      </c>
      <c r="H14">
        <v>137.19</v>
      </c>
      <c r="I14">
        <f t="shared" si="3"/>
        <v>56.889130434782608</v>
      </c>
      <c r="J14">
        <v>0.56521739130434778</v>
      </c>
      <c r="K14">
        <v>67.969973699999997</v>
      </c>
      <c r="N14">
        <v>0.466344255947782</v>
      </c>
      <c r="O14">
        <v>63.461924946760199</v>
      </c>
      <c r="P14">
        <v>85.756373704523497</v>
      </c>
    </row>
    <row r="15" spans="1:16" x14ac:dyDescent="0.2">
      <c r="A15">
        <f t="shared" si="0"/>
        <v>61.010000000000005</v>
      </c>
      <c r="B15">
        <v>65.180000000000007</v>
      </c>
      <c r="C15">
        <v>1.3379909028464501</v>
      </c>
      <c r="D15">
        <v>189</v>
      </c>
      <c r="E15">
        <v>186</v>
      </c>
      <c r="F15">
        <f t="shared" si="1"/>
        <v>0.56699999999999995</v>
      </c>
      <c r="G15">
        <f t="shared" si="2"/>
        <v>1.1160000000000001</v>
      </c>
      <c r="H15">
        <v>135.69</v>
      </c>
      <c r="I15">
        <f t="shared" si="3"/>
        <v>61.265217391304354</v>
      </c>
      <c r="J15">
        <v>0.60869565217391308</v>
      </c>
      <c r="K15">
        <v>68.267227800000001</v>
      </c>
      <c r="N15">
        <v>0.45010825160620499</v>
      </c>
      <c r="O15">
        <v>64.4488110247013</v>
      </c>
      <c r="P15">
        <v>85.916106843686407</v>
      </c>
    </row>
    <row r="16" spans="1:16" x14ac:dyDescent="0.2">
      <c r="A16">
        <f t="shared" si="0"/>
        <v>66.3</v>
      </c>
      <c r="B16">
        <v>70.47</v>
      </c>
      <c r="C16">
        <v>1.14066596659318</v>
      </c>
      <c r="D16">
        <v>189</v>
      </c>
      <c r="E16">
        <v>173</v>
      </c>
      <c r="F16">
        <f t="shared" si="1"/>
        <v>0.56699999999999995</v>
      </c>
      <c r="G16">
        <f t="shared" si="2"/>
        <v>1.038</v>
      </c>
      <c r="H16">
        <v>131.55000000000001</v>
      </c>
      <c r="I16">
        <f t="shared" si="3"/>
        <v>65.641304347826093</v>
      </c>
      <c r="J16">
        <v>0.65217391304347827</v>
      </c>
      <c r="K16">
        <v>68.600512699999996</v>
      </c>
      <c r="N16">
        <v>0.42610026902312798</v>
      </c>
      <c r="O16">
        <v>65.209616933842</v>
      </c>
      <c r="P16">
        <v>86.131477468512799</v>
      </c>
    </row>
    <row r="17" spans="1:16" x14ac:dyDescent="0.2">
      <c r="A17">
        <f t="shared" si="0"/>
        <v>71.58</v>
      </c>
      <c r="B17">
        <v>75.75</v>
      </c>
      <c r="C17">
        <v>0.94631068362757897</v>
      </c>
      <c r="D17">
        <v>189</v>
      </c>
      <c r="E17">
        <v>158</v>
      </c>
      <c r="F17">
        <f t="shared" si="1"/>
        <v>0.56699999999999995</v>
      </c>
      <c r="G17">
        <f t="shared" si="2"/>
        <v>0.94799999999999995</v>
      </c>
      <c r="H17">
        <v>128.18</v>
      </c>
      <c r="I17">
        <f t="shared" si="3"/>
        <v>70.017391304347825</v>
      </c>
      <c r="J17">
        <v>0.69565217391304346</v>
      </c>
      <c r="K17">
        <v>68.8347129</v>
      </c>
      <c r="N17">
        <v>0.39627356998454</v>
      </c>
      <c r="O17">
        <v>66.378624502292794</v>
      </c>
      <c r="P17">
        <v>86.363777824131404</v>
      </c>
    </row>
    <row r="18" spans="1:16" x14ac:dyDescent="0.2">
      <c r="A18">
        <f t="shared" si="0"/>
        <v>75.98</v>
      </c>
      <c r="B18">
        <v>80.150000000000006</v>
      </c>
      <c r="C18">
        <v>0.80264223352611097</v>
      </c>
      <c r="D18">
        <v>188</v>
      </c>
      <c r="E18">
        <v>147</v>
      </c>
      <c r="F18">
        <f t="shared" si="1"/>
        <v>0.56400000000000006</v>
      </c>
      <c r="G18">
        <f t="shared" si="2"/>
        <v>0.88200000000000001</v>
      </c>
      <c r="H18">
        <v>123.23</v>
      </c>
      <c r="I18">
        <f t="shared" si="3"/>
        <v>74.393478260869571</v>
      </c>
      <c r="J18">
        <v>0.73913043478260865</v>
      </c>
      <c r="K18">
        <v>69.077920800000001</v>
      </c>
      <c r="N18">
        <v>0.367245876747605</v>
      </c>
      <c r="O18">
        <v>67.183926429802895</v>
      </c>
      <c r="P18">
        <v>86.535489772307997</v>
      </c>
    </row>
    <row r="19" spans="1:16" x14ac:dyDescent="0.2">
      <c r="A19">
        <f t="shared" si="0"/>
        <v>81.27</v>
      </c>
      <c r="B19">
        <v>85.44</v>
      </c>
      <c r="C19">
        <v>0.63958714710623099</v>
      </c>
      <c r="D19">
        <v>174</v>
      </c>
      <c r="E19">
        <v>136</v>
      </c>
      <c r="F19">
        <f t="shared" si="1"/>
        <v>0.52200000000000002</v>
      </c>
      <c r="G19">
        <f t="shared" si="2"/>
        <v>0.81600000000000006</v>
      </c>
      <c r="H19">
        <v>122.88</v>
      </c>
      <c r="I19">
        <f t="shared" si="3"/>
        <v>78.769565217391317</v>
      </c>
      <c r="J19">
        <v>0.78260869565217395</v>
      </c>
      <c r="K19">
        <v>69.5192981</v>
      </c>
      <c r="N19">
        <v>0.37209874096628598</v>
      </c>
      <c r="O19">
        <v>67.203261029288498</v>
      </c>
      <c r="P19">
        <v>86.252485678023007</v>
      </c>
    </row>
    <row r="20" spans="1:16" x14ac:dyDescent="0.2">
      <c r="A20">
        <f t="shared" si="0"/>
        <v>86.55</v>
      </c>
      <c r="B20">
        <v>90.72</v>
      </c>
      <c r="C20">
        <v>0.48439939408910399</v>
      </c>
      <c r="D20">
        <v>160</v>
      </c>
      <c r="E20">
        <v>123</v>
      </c>
      <c r="F20">
        <f t="shared" si="1"/>
        <v>0.48000000000000004</v>
      </c>
      <c r="G20">
        <f t="shared" si="2"/>
        <v>0.73799999999999999</v>
      </c>
      <c r="H20">
        <v>122.29</v>
      </c>
      <c r="I20">
        <f t="shared" si="3"/>
        <v>83.145652173913049</v>
      </c>
      <c r="J20">
        <v>0.82608695652173914</v>
      </c>
      <c r="K20">
        <v>69.8976215</v>
      </c>
      <c r="N20">
        <v>0.37405792281731398</v>
      </c>
      <c r="O20">
        <v>67.154100018369306</v>
      </c>
      <c r="P20">
        <v>85.948527044660906</v>
      </c>
    </row>
    <row r="21" spans="1:16" x14ac:dyDescent="0.2">
      <c r="A21">
        <f t="shared" si="0"/>
        <v>90.96</v>
      </c>
      <c r="B21">
        <v>95.13</v>
      </c>
      <c r="C21">
        <v>0.37251649774878498</v>
      </c>
      <c r="D21">
        <v>148</v>
      </c>
      <c r="E21">
        <v>112</v>
      </c>
      <c r="F21">
        <f t="shared" si="1"/>
        <v>0.44400000000000001</v>
      </c>
      <c r="G21">
        <f t="shared" si="2"/>
        <v>0.67199999999999993</v>
      </c>
      <c r="H21">
        <v>122.6</v>
      </c>
      <c r="I21">
        <f t="shared" si="3"/>
        <v>87.521739130434781</v>
      </c>
      <c r="J21">
        <v>0.86956521739130432</v>
      </c>
      <c r="K21">
        <v>69.996706199999991</v>
      </c>
      <c r="N21">
        <v>0.37395828555655503</v>
      </c>
      <c r="O21">
        <v>67.167384435500495</v>
      </c>
      <c r="P21">
        <v>85.659095791828804</v>
      </c>
    </row>
    <row r="22" spans="1:16" x14ac:dyDescent="0.2">
      <c r="A22">
        <f t="shared" si="0"/>
        <v>96.24</v>
      </c>
      <c r="B22">
        <v>100.41</v>
      </c>
      <c r="C22">
        <v>0.256542079101024</v>
      </c>
      <c r="D22">
        <v>133</v>
      </c>
      <c r="E22">
        <v>98</v>
      </c>
      <c r="F22">
        <f t="shared" si="1"/>
        <v>0.39899999999999997</v>
      </c>
      <c r="G22">
        <f t="shared" si="2"/>
        <v>0.58799999999999997</v>
      </c>
      <c r="H22">
        <v>123.15</v>
      </c>
      <c r="I22">
        <f t="shared" si="3"/>
        <v>91.897826086956528</v>
      </c>
      <c r="J22">
        <v>0.91304347826086951</v>
      </c>
      <c r="K22">
        <v>70.420068099999995</v>
      </c>
      <c r="N22">
        <v>0.372679069889924</v>
      </c>
      <c r="O22">
        <v>67.258791311170597</v>
      </c>
      <c r="P22">
        <v>85.242733544726306</v>
      </c>
    </row>
    <row r="23" spans="1:16" s="1" customFormat="1" x14ac:dyDescent="0.2">
      <c r="A23" s="1">
        <f t="shared" si="0"/>
        <v>100.64999999999999</v>
      </c>
      <c r="B23" s="1">
        <v>104.82</v>
      </c>
      <c r="C23" s="1">
        <v>0.16903867060205699</v>
      </c>
      <c r="D23" s="1">
        <v>116</v>
      </c>
      <c r="E23" s="1">
        <v>84</v>
      </c>
      <c r="F23" s="1">
        <f t="shared" si="1"/>
        <v>0.34800000000000003</v>
      </c>
      <c r="G23" s="1">
        <f t="shared" si="2"/>
        <v>0.504</v>
      </c>
      <c r="H23" s="1">
        <v>121.14</v>
      </c>
      <c r="I23">
        <f t="shared" si="3"/>
        <v>96.273913043478274</v>
      </c>
      <c r="J23" s="1">
        <v>0.95652173913043481</v>
      </c>
      <c r="K23" s="1">
        <v>70.501137400000005</v>
      </c>
      <c r="N23" s="1">
        <v>0.39515843099773001</v>
      </c>
      <c r="O23" s="1">
        <v>66.916598606005905</v>
      </c>
      <c r="P23" s="1">
        <v>84.450904306158506</v>
      </c>
    </row>
    <row r="24" spans="1:16" x14ac:dyDescent="0.2">
      <c r="A24">
        <f t="shared" si="0"/>
        <v>105.05</v>
      </c>
      <c r="B24">
        <v>109.22</v>
      </c>
      <c r="C24">
        <v>9.5396528094220098E-2</v>
      </c>
      <c r="D24">
        <v>104</v>
      </c>
      <c r="E24">
        <v>66</v>
      </c>
      <c r="F24">
        <f t="shared" si="1"/>
        <v>0.312</v>
      </c>
      <c r="G24">
        <f t="shared" si="2"/>
        <v>0.39599999999999996</v>
      </c>
      <c r="H24">
        <v>120.9</v>
      </c>
      <c r="I24">
        <f>J24*100.65</f>
        <v>100.65</v>
      </c>
      <c r="J24">
        <v>1</v>
      </c>
      <c r="K24">
        <v>70.978545499999996</v>
      </c>
      <c r="N24">
        <v>0</v>
      </c>
      <c r="O24">
        <v>0</v>
      </c>
      <c r="P24">
        <v>0</v>
      </c>
    </row>
    <row r="25" spans="1:16" x14ac:dyDescent="0.2">
      <c r="A25">
        <f t="shared" si="0"/>
        <v>111.22</v>
      </c>
      <c r="B25">
        <v>115.39</v>
      </c>
      <c r="C25">
        <v>1.6300266580486202E-2</v>
      </c>
      <c r="D25">
        <v>71</v>
      </c>
      <c r="E25">
        <v>29</v>
      </c>
      <c r="F25">
        <f t="shared" si="1"/>
        <v>0.21299999999999999</v>
      </c>
      <c r="G25">
        <f t="shared" si="2"/>
        <v>0.17400000000000002</v>
      </c>
      <c r="H25">
        <v>103.02</v>
      </c>
      <c r="N25">
        <v>0</v>
      </c>
      <c r="O25">
        <v>0</v>
      </c>
      <c r="P25">
        <v>0</v>
      </c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B6F7A-BDA5-4AE7-978F-F378078E4929}">
  <dimension ref="A1:X46"/>
  <sheetViews>
    <sheetView tabSelected="1" topLeftCell="G1" workbookViewId="0">
      <selection activeCell="O1" sqref="O1:P1048576"/>
    </sheetView>
  </sheetViews>
  <sheetFormatPr defaultRowHeight="14.25" x14ac:dyDescent="0.2"/>
  <sheetData>
    <row r="1" spans="1:24" x14ac:dyDescent="0.2">
      <c r="B1" t="s">
        <v>13</v>
      </c>
      <c r="E1" t="s">
        <v>0</v>
      </c>
      <c r="F1" t="s">
        <v>1</v>
      </c>
      <c r="G1" t="s">
        <v>0</v>
      </c>
      <c r="H1" t="s">
        <v>2</v>
      </c>
      <c r="J1" t="s">
        <v>3</v>
      </c>
      <c r="V1" t="s">
        <v>20</v>
      </c>
    </row>
    <row r="2" spans="1:24" x14ac:dyDescent="0.2">
      <c r="A2">
        <f>B2-6.08</f>
        <v>0</v>
      </c>
      <c r="B2">
        <v>6.08</v>
      </c>
      <c r="C2">
        <v>3.9843893295469499</v>
      </c>
      <c r="D2" s="2">
        <v>188</v>
      </c>
      <c r="E2">
        <f>B2-6.08</f>
        <v>0</v>
      </c>
      <c r="F2">
        <v>3.9843893295469499</v>
      </c>
      <c r="G2">
        <v>0</v>
      </c>
      <c r="H2">
        <f>D2/52*0.312/2</f>
        <v>0.56400000000000006</v>
      </c>
      <c r="I2">
        <v>290</v>
      </c>
      <c r="J2">
        <f>I2/52*0.312</f>
        <v>1.74</v>
      </c>
      <c r="K2">
        <f>ATAN(J2/H2)*2/3.14*180</f>
        <v>144.15412781842437</v>
      </c>
      <c r="L2">
        <f>A2/76.98</f>
        <v>0</v>
      </c>
      <c r="M2">
        <v>155.01</v>
      </c>
      <c r="N2">
        <f>O2*74.95</f>
        <v>0</v>
      </c>
      <c r="O2">
        <v>0</v>
      </c>
      <c r="P2">
        <v>75.248195299999992</v>
      </c>
      <c r="R2">
        <v>0.76510512446808998</v>
      </c>
      <c r="S2">
        <v>59.038593662065601</v>
      </c>
      <c r="T2">
        <v>88.372600703245197</v>
      </c>
      <c r="V2">
        <v>0.54234578640276898</v>
      </c>
      <c r="W2">
        <v>73.897621468528001</v>
      </c>
      <c r="X2">
        <v>94.1219068985978</v>
      </c>
    </row>
    <row r="3" spans="1:24" x14ac:dyDescent="0.2">
      <c r="A3">
        <f t="shared" ref="A3:A46" si="0">B3-6.08</f>
        <v>0.96999999999999975</v>
      </c>
      <c r="B3">
        <v>7.05</v>
      </c>
      <c r="C3">
        <v>3.8862940728323299</v>
      </c>
      <c r="D3">
        <v>190</v>
      </c>
      <c r="E3">
        <f t="shared" ref="E3:E46" si="1">B3-6.08</f>
        <v>0.96999999999999975</v>
      </c>
      <c r="F3">
        <v>3.8862940728323299</v>
      </c>
      <c r="G3">
        <v>0.96999999999999975</v>
      </c>
      <c r="H3">
        <f t="shared" ref="H3:H46" si="2">D3/52*0.312/2</f>
        <v>0.56999999999999995</v>
      </c>
      <c r="I3">
        <v>291</v>
      </c>
      <c r="J3">
        <f t="shared" ref="J3:J46" si="3">I3/52*0.312</f>
        <v>1.746</v>
      </c>
      <c r="K3">
        <f t="shared" ref="K3:K41" si="4">ATAN(J3/H3)*2/3.14*180</f>
        <v>143.91332944146981</v>
      </c>
      <c r="L3">
        <f t="shared" ref="L3:L46" si="5">A3/76.98</f>
        <v>1.26006755001299E-2</v>
      </c>
      <c r="M3">
        <v>154.80000000000001</v>
      </c>
      <c r="N3">
        <f t="shared" ref="N3:N37" si="6">O3*74.95</f>
        <v>2.1414285714285715</v>
      </c>
      <c r="O3">
        <v>2.8571428571428571E-2</v>
      </c>
      <c r="P3">
        <v>75.122087499999992</v>
      </c>
      <c r="R3">
        <v>0.75698672751796303</v>
      </c>
      <c r="S3">
        <v>60.120791861150003</v>
      </c>
      <c r="T3">
        <v>88.751890816197403</v>
      </c>
      <c r="V3">
        <v>0.53124984166687195</v>
      </c>
      <c r="W3">
        <v>74.148577172258797</v>
      </c>
      <c r="X3">
        <v>94.317366903782002</v>
      </c>
    </row>
    <row r="4" spans="1:24" x14ac:dyDescent="0.2">
      <c r="A4">
        <f t="shared" si="0"/>
        <v>1.9399999999999995</v>
      </c>
      <c r="B4">
        <v>8.02</v>
      </c>
      <c r="C4">
        <v>3.8028273909817401</v>
      </c>
      <c r="D4">
        <v>190</v>
      </c>
      <c r="E4">
        <f t="shared" si="1"/>
        <v>1.9399999999999995</v>
      </c>
      <c r="F4">
        <v>3.8028273909817401</v>
      </c>
      <c r="G4">
        <v>1.9399999999999995</v>
      </c>
      <c r="H4">
        <f t="shared" si="2"/>
        <v>0.56999999999999995</v>
      </c>
      <c r="I4">
        <v>287</v>
      </c>
      <c r="J4">
        <f t="shared" si="3"/>
        <v>1.722</v>
      </c>
      <c r="K4">
        <f t="shared" si="4"/>
        <v>143.44255256049098</v>
      </c>
      <c r="L4">
        <f t="shared" si="5"/>
        <v>2.5201351000259799E-2</v>
      </c>
      <c r="M4">
        <v>153.96</v>
      </c>
      <c r="N4">
        <f t="shared" si="6"/>
        <v>4.2828571428571429</v>
      </c>
      <c r="O4">
        <v>5.7142857142857141E-2</v>
      </c>
      <c r="P4">
        <v>75.824688100000003</v>
      </c>
      <c r="R4">
        <v>0.75560978469188</v>
      </c>
      <c r="S4">
        <v>59.531440821284399</v>
      </c>
      <c r="T4">
        <v>88.898209276038699</v>
      </c>
      <c r="V4">
        <v>0.52773894372234997</v>
      </c>
      <c r="W4">
        <v>74.526593205281998</v>
      </c>
      <c r="X4">
        <v>94.386134462453896</v>
      </c>
    </row>
    <row r="5" spans="1:24" x14ac:dyDescent="0.2">
      <c r="A5">
        <f t="shared" si="0"/>
        <v>2.99</v>
      </c>
      <c r="B5">
        <v>9.07</v>
      </c>
      <c r="C5">
        <v>3.70637583439304</v>
      </c>
      <c r="D5">
        <v>188</v>
      </c>
      <c r="E5">
        <f t="shared" si="1"/>
        <v>2.99</v>
      </c>
      <c r="F5">
        <v>3.70637583439304</v>
      </c>
      <c r="G5">
        <v>2.99</v>
      </c>
      <c r="H5">
        <f t="shared" si="2"/>
        <v>0.56400000000000006</v>
      </c>
      <c r="I5">
        <v>285</v>
      </c>
      <c r="J5">
        <f t="shared" si="3"/>
        <v>1.71</v>
      </c>
      <c r="K5">
        <f t="shared" si="4"/>
        <v>143.56513194732759</v>
      </c>
      <c r="L5">
        <f t="shared" si="5"/>
        <v>3.884125746947259E-2</v>
      </c>
      <c r="M5">
        <v>153.25</v>
      </c>
      <c r="N5">
        <f t="shared" si="6"/>
        <v>6.4242857142857144</v>
      </c>
      <c r="O5">
        <v>8.5714285714285715E-2</v>
      </c>
      <c r="P5">
        <v>75.680564899999993</v>
      </c>
      <c r="R5">
        <v>0.75502969801612196</v>
      </c>
      <c r="S5">
        <v>59.5017864257334</v>
      </c>
      <c r="T5">
        <v>88.811474500234198</v>
      </c>
      <c r="V5">
        <v>0.52629558103504304</v>
      </c>
      <c r="W5">
        <v>74.521334971795198</v>
      </c>
      <c r="X5">
        <v>94.342275108508005</v>
      </c>
    </row>
    <row r="6" spans="1:24" x14ac:dyDescent="0.2">
      <c r="A6">
        <f t="shared" si="0"/>
        <v>3.9599999999999991</v>
      </c>
      <c r="B6">
        <v>10.039999999999999</v>
      </c>
      <c r="C6">
        <v>3.6095914323458702</v>
      </c>
      <c r="D6">
        <v>188</v>
      </c>
      <c r="E6">
        <f t="shared" si="1"/>
        <v>3.9599999999999991</v>
      </c>
      <c r="F6">
        <v>3.6095914323458702</v>
      </c>
      <c r="G6">
        <v>3.9599999999999991</v>
      </c>
      <c r="H6">
        <f t="shared" si="2"/>
        <v>0.56400000000000006</v>
      </c>
      <c r="I6">
        <v>282</v>
      </c>
      <c r="J6">
        <f t="shared" si="3"/>
        <v>1.6920000000000002</v>
      </c>
      <c r="K6">
        <f t="shared" si="4"/>
        <v>143.20270002018205</v>
      </c>
      <c r="L6">
        <f t="shared" si="5"/>
        <v>5.1441932969602477E-2</v>
      </c>
      <c r="M6">
        <v>153.03</v>
      </c>
      <c r="N6">
        <f t="shared" si="6"/>
        <v>8.5657142857142858</v>
      </c>
      <c r="O6">
        <v>0.11428571428571428</v>
      </c>
      <c r="P6">
        <v>75.545449399999995</v>
      </c>
      <c r="R6">
        <v>0.75133291932184099</v>
      </c>
      <c r="S6">
        <v>60.080112211060701</v>
      </c>
      <c r="T6">
        <v>88.951062693866007</v>
      </c>
      <c r="V6">
        <v>0.52120914028291898</v>
      </c>
      <c r="W6">
        <v>74.476863696762095</v>
      </c>
      <c r="X6">
        <v>94.416512951073599</v>
      </c>
    </row>
    <row r="7" spans="1:24" x14ac:dyDescent="0.2">
      <c r="A7">
        <f t="shared" si="0"/>
        <v>5.99</v>
      </c>
      <c r="B7">
        <v>12.07</v>
      </c>
      <c r="C7">
        <v>3.40225907835831</v>
      </c>
      <c r="D7">
        <v>190</v>
      </c>
      <c r="E7">
        <f t="shared" si="1"/>
        <v>5.99</v>
      </c>
      <c r="F7">
        <v>3.40225907835831</v>
      </c>
      <c r="G7">
        <v>5.99</v>
      </c>
      <c r="H7">
        <f t="shared" si="2"/>
        <v>0.56999999999999995</v>
      </c>
      <c r="I7">
        <v>276</v>
      </c>
      <c r="J7">
        <f t="shared" si="3"/>
        <v>1.6559999999999999</v>
      </c>
      <c r="K7">
        <f t="shared" si="4"/>
        <v>142.08480789286111</v>
      </c>
      <c r="L7">
        <f t="shared" si="5"/>
        <v>7.7812418810080539E-2</v>
      </c>
      <c r="M7">
        <v>152.94999999999999</v>
      </c>
      <c r="N7">
        <f t="shared" si="6"/>
        <v>10.707142857142857</v>
      </c>
      <c r="O7">
        <v>0.14285714285714285</v>
      </c>
      <c r="P7">
        <v>75.554457099999993</v>
      </c>
      <c r="R7">
        <v>0.74124955023268602</v>
      </c>
      <c r="S7">
        <v>60.7835572037744</v>
      </c>
      <c r="T7">
        <v>89.479167246154006</v>
      </c>
      <c r="V7">
        <v>0.50688311690709498</v>
      </c>
      <c r="W7">
        <v>75.2286718954539</v>
      </c>
      <c r="X7">
        <v>94.681976987825195</v>
      </c>
    </row>
    <row r="8" spans="1:24" x14ac:dyDescent="0.2">
      <c r="A8">
        <f t="shared" si="0"/>
        <v>8.01</v>
      </c>
      <c r="B8">
        <v>14.09</v>
      </c>
      <c r="C8">
        <v>3.2428381486209901</v>
      </c>
      <c r="D8">
        <v>190</v>
      </c>
      <c r="E8">
        <f t="shared" si="1"/>
        <v>8.01</v>
      </c>
      <c r="F8">
        <v>3.2428381486209901</v>
      </c>
      <c r="G8">
        <v>8.01</v>
      </c>
      <c r="H8">
        <f t="shared" si="2"/>
        <v>0.56999999999999995</v>
      </c>
      <c r="I8">
        <v>271</v>
      </c>
      <c r="J8">
        <f t="shared" si="3"/>
        <v>1.6260000000000001</v>
      </c>
      <c r="K8">
        <f t="shared" si="4"/>
        <v>141.43511371367617</v>
      </c>
      <c r="L8">
        <f t="shared" si="5"/>
        <v>0.10405300077942321</v>
      </c>
      <c r="M8">
        <v>151.13</v>
      </c>
      <c r="N8">
        <f t="shared" si="6"/>
        <v>12.848571428571429</v>
      </c>
      <c r="O8">
        <v>0.17142857142857143</v>
      </c>
      <c r="P8">
        <v>75.995834399999993</v>
      </c>
      <c r="R8">
        <v>0.734108671175282</v>
      </c>
      <c r="S8">
        <v>60.920739915402898</v>
      </c>
      <c r="T8">
        <v>89.775318923842903</v>
      </c>
      <c r="V8">
        <v>0.494424166394828</v>
      </c>
      <c r="W8">
        <v>75.228258801601399</v>
      </c>
      <c r="X8">
        <v>94.833688183834695</v>
      </c>
    </row>
    <row r="9" spans="1:24" x14ac:dyDescent="0.2">
      <c r="A9">
        <f t="shared" si="0"/>
        <v>9.9500000000000011</v>
      </c>
      <c r="B9">
        <v>16.03</v>
      </c>
      <c r="C9">
        <v>3.08465750081375</v>
      </c>
      <c r="D9">
        <v>188</v>
      </c>
      <c r="E9">
        <f t="shared" si="1"/>
        <v>9.9500000000000011</v>
      </c>
      <c r="F9">
        <v>3.08465750081375</v>
      </c>
      <c r="G9">
        <v>9.9500000000000011</v>
      </c>
      <c r="H9">
        <f t="shared" si="2"/>
        <v>0.56400000000000006</v>
      </c>
      <c r="I9">
        <v>267</v>
      </c>
      <c r="J9">
        <f t="shared" si="3"/>
        <v>1.6020000000000001</v>
      </c>
      <c r="K9">
        <f t="shared" si="4"/>
        <v>141.2813768578873</v>
      </c>
      <c r="L9">
        <f t="shared" si="5"/>
        <v>0.12925435177968303</v>
      </c>
      <c r="M9">
        <v>148.31</v>
      </c>
      <c r="N9">
        <f t="shared" si="6"/>
        <v>14.990000000000002</v>
      </c>
      <c r="O9">
        <v>0.2</v>
      </c>
      <c r="P9">
        <v>75.545449399999995</v>
      </c>
      <c r="R9">
        <v>0.72871997922130205</v>
      </c>
      <c r="S9">
        <v>61.496543532336297</v>
      </c>
      <c r="T9">
        <v>89.838928662588103</v>
      </c>
      <c r="V9">
        <v>0.48710947812972699</v>
      </c>
      <c r="W9">
        <v>75.608412863267105</v>
      </c>
      <c r="X9">
        <v>94.865828819073599</v>
      </c>
    </row>
    <row r="10" spans="1:24" x14ac:dyDescent="0.2">
      <c r="A10">
        <f t="shared" si="0"/>
        <v>11.979999999999999</v>
      </c>
      <c r="B10">
        <v>18.059999999999999</v>
      </c>
      <c r="C10">
        <v>2.89534409706603</v>
      </c>
      <c r="D10">
        <v>189</v>
      </c>
      <c r="E10">
        <f t="shared" si="1"/>
        <v>11.979999999999999</v>
      </c>
      <c r="F10">
        <v>2.89534409706603</v>
      </c>
      <c r="G10">
        <v>11.979999999999999</v>
      </c>
      <c r="H10">
        <f t="shared" si="2"/>
        <v>0.56699999999999995</v>
      </c>
      <c r="I10">
        <v>260</v>
      </c>
      <c r="J10">
        <f t="shared" si="3"/>
        <v>1.56</v>
      </c>
      <c r="K10">
        <f t="shared" si="4"/>
        <v>140.12251790630722</v>
      </c>
      <c r="L10">
        <f t="shared" si="5"/>
        <v>0.15562483762016105</v>
      </c>
      <c r="M10">
        <v>147.44</v>
      </c>
      <c r="N10">
        <f t="shared" si="6"/>
        <v>17.131428571428572</v>
      </c>
      <c r="O10">
        <v>0.22857142857142856</v>
      </c>
      <c r="P10">
        <v>76.166980699999996</v>
      </c>
      <c r="R10">
        <v>0.71915745279226995</v>
      </c>
      <c r="S10">
        <v>62.098853564351899</v>
      </c>
      <c r="T10">
        <v>90.248776670728205</v>
      </c>
      <c r="V10">
        <v>0.47275165229877503</v>
      </c>
      <c r="W10">
        <v>75.908011866398496</v>
      </c>
      <c r="X10">
        <v>95.074840291860198</v>
      </c>
    </row>
    <row r="11" spans="1:24" x14ac:dyDescent="0.2">
      <c r="A11">
        <f t="shared" si="0"/>
        <v>13.999999999999998</v>
      </c>
      <c r="B11">
        <v>20.079999999999998</v>
      </c>
      <c r="C11">
        <v>2.73196821005393</v>
      </c>
      <c r="D11">
        <v>190</v>
      </c>
      <c r="E11">
        <f t="shared" si="1"/>
        <v>13.999999999999998</v>
      </c>
      <c r="F11">
        <v>2.73196821005393</v>
      </c>
      <c r="G11">
        <v>13.999999999999998</v>
      </c>
      <c r="H11">
        <f t="shared" si="2"/>
        <v>0.56999999999999995</v>
      </c>
      <c r="I11">
        <v>254</v>
      </c>
      <c r="J11">
        <f t="shared" si="3"/>
        <v>1.524</v>
      </c>
      <c r="K11">
        <f t="shared" si="4"/>
        <v>139.05731940341923</v>
      </c>
      <c r="L11">
        <f t="shared" si="5"/>
        <v>0.18186541958950372</v>
      </c>
      <c r="M11">
        <v>146.94999999999999</v>
      </c>
      <c r="N11">
        <f t="shared" si="6"/>
        <v>19.272857142857141</v>
      </c>
      <c r="O11">
        <v>0.25714285714285712</v>
      </c>
      <c r="P11">
        <v>76.257057700000004</v>
      </c>
      <c r="R11">
        <v>0.70862518367277305</v>
      </c>
      <c r="S11">
        <v>62.734090978849999</v>
      </c>
      <c r="T11">
        <v>90.6499351350989</v>
      </c>
      <c r="V11">
        <v>0.45802221931774201</v>
      </c>
      <c r="W11">
        <v>76.577921240366905</v>
      </c>
      <c r="X11">
        <v>95.276204351721802</v>
      </c>
    </row>
    <row r="12" spans="1:24" x14ac:dyDescent="0.2">
      <c r="A12">
        <f t="shared" si="0"/>
        <v>15.94</v>
      </c>
      <c r="B12">
        <v>22.02</v>
      </c>
      <c r="C12">
        <v>2.55526866523513</v>
      </c>
      <c r="D12">
        <v>190</v>
      </c>
      <c r="E12">
        <f t="shared" si="1"/>
        <v>15.94</v>
      </c>
      <c r="F12">
        <v>2.55526866523513</v>
      </c>
      <c r="G12">
        <v>15.94</v>
      </c>
      <c r="H12">
        <f t="shared" si="2"/>
        <v>0.56999999999999995</v>
      </c>
      <c r="I12">
        <v>246</v>
      </c>
      <c r="J12">
        <f t="shared" si="3"/>
        <v>1.476</v>
      </c>
      <c r="K12">
        <f t="shared" si="4"/>
        <v>137.838864699109</v>
      </c>
      <c r="L12">
        <f t="shared" si="5"/>
        <v>0.20706677058976355</v>
      </c>
      <c r="M12">
        <v>146.72</v>
      </c>
      <c r="N12">
        <f t="shared" si="6"/>
        <v>21.414285714285715</v>
      </c>
      <c r="O12">
        <v>0.2857142857142857</v>
      </c>
      <c r="P12">
        <v>75.995834399999993</v>
      </c>
      <c r="R12">
        <v>0.70060439260722496</v>
      </c>
      <c r="S12">
        <v>63.168616071344303</v>
      </c>
      <c r="T12">
        <v>90.937933332935899</v>
      </c>
      <c r="V12">
        <v>0.44698891647170402</v>
      </c>
      <c r="W12">
        <v>77.107389352987198</v>
      </c>
      <c r="X12">
        <v>95.420488266506894</v>
      </c>
    </row>
    <row r="13" spans="1:24" x14ac:dyDescent="0.2">
      <c r="A13">
        <f t="shared" si="0"/>
        <v>17.97</v>
      </c>
      <c r="B13">
        <v>24.05</v>
      </c>
      <c r="C13">
        <v>2.39488669088915</v>
      </c>
      <c r="D13">
        <v>189</v>
      </c>
      <c r="E13">
        <f t="shared" si="1"/>
        <v>17.97</v>
      </c>
      <c r="F13">
        <v>2.39488669088915</v>
      </c>
      <c r="G13">
        <v>17.97</v>
      </c>
      <c r="H13">
        <f t="shared" si="2"/>
        <v>0.56699999999999995</v>
      </c>
      <c r="I13">
        <v>241</v>
      </c>
      <c r="J13">
        <f t="shared" si="3"/>
        <v>1.4460000000000002</v>
      </c>
      <c r="K13">
        <f t="shared" si="4"/>
        <v>137.24768009507687</v>
      </c>
      <c r="L13">
        <f t="shared" si="5"/>
        <v>0.2334372564302416</v>
      </c>
      <c r="M13">
        <v>146.21</v>
      </c>
      <c r="N13">
        <f t="shared" si="6"/>
        <v>23.555714285714288</v>
      </c>
      <c r="O13">
        <v>0.31428571428571428</v>
      </c>
      <c r="P13">
        <v>75.4013262</v>
      </c>
      <c r="R13">
        <v>0.69228311223322403</v>
      </c>
      <c r="S13">
        <v>63.354198848334903</v>
      </c>
      <c r="T13">
        <v>91.146677617772397</v>
      </c>
      <c r="V13">
        <v>0.43284423710621101</v>
      </c>
      <c r="W13">
        <v>77.145606086675699</v>
      </c>
      <c r="X13">
        <v>95.5277282711493</v>
      </c>
    </row>
    <row r="14" spans="1:24" x14ac:dyDescent="0.2">
      <c r="A14">
        <f t="shared" si="0"/>
        <v>19.990000000000002</v>
      </c>
      <c r="B14">
        <v>26.07</v>
      </c>
      <c r="C14">
        <v>2.2419923821905501</v>
      </c>
      <c r="D14">
        <v>190</v>
      </c>
      <c r="E14">
        <f t="shared" si="1"/>
        <v>19.990000000000002</v>
      </c>
      <c r="F14">
        <v>2.2419923821905501</v>
      </c>
      <c r="G14">
        <v>19.990000000000002</v>
      </c>
      <c r="H14">
        <f t="shared" si="2"/>
        <v>0.56999999999999995</v>
      </c>
      <c r="I14">
        <v>234</v>
      </c>
      <c r="J14">
        <f t="shared" si="3"/>
        <v>1.4039999999999999</v>
      </c>
      <c r="K14">
        <f t="shared" si="4"/>
        <v>135.87626021395513</v>
      </c>
      <c r="L14">
        <f t="shared" si="5"/>
        <v>0.2596778383995843</v>
      </c>
      <c r="M14">
        <v>144.49</v>
      </c>
      <c r="N14">
        <f t="shared" si="6"/>
        <v>25.697142857142858</v>
      </c>
      <c r="O14">
        <v>0.34285714285714286</v>
      </c>
      <c r="P14">
        <v>75.329264600000002</v>
      </c>
      <c r="R14">
        <v>0.67975199749858095</v>
      </c>
      <c r="S14">
        <v>64.233149670429796</v>
      </c>
      <c r="T14">
        <v>91.540592925830495</v>
      </c>
      <c r="V14">
        <v>0.41664218385482099</v>
      </c>
      <c r="W14">
        <v>77.921713830309002</v>
      </c>
      <c r="X14">
        <v>95.725577463551303</v>
      </c>
    </row>
    <row r="15" spans="1:24" x14ac:dyDescent="0.2">
      <c r="A15">
        <f t="shared" si="0"/>
        <v>21.93</v>
      </c>
      <c r="B15">
        <v>28.01</v>
      </c>
      <c r="C15">
        <v>2.0972444745701302</v>
      </c>
      <c r="D15">
        <v>190</v>
      </c>
      <c r="E15">
        <f t="shared" si="1"/>
        <v>21.93</v>
      </c>
      <c r="F15">
        <v>2.0972444745701302</v>
      </c>
      <c r="G15">
        <v>21.93</v>
      </c>
      <c r="H15">
        <f t="shared" si="2"/>
        <v>0.56999999999999995</v>
      </c>
      <c r="I15">
        <v>227</v>
      </c>
      <c r="J15">
        <f t="shared" si="3"/>
        <v>1.3619999999999999</v>
      </c>
      <c r="K15">
        <f t="shared" si="4"/>
        <v>134.64942648924912</v>
      </c>
      <c r="L15">
        <f t="shared" si="5"/>
        <v>0.28487918939984408</v>
      </c>
      <c r="M15">
        <v>143.22</v>
      </c>
      <c r="N15">
        <f t="shared" si="6"/>
        <v>27.838571428571431</v>
      </c>
      <c r="O15">
        <v>0.37142857142857144</v>
      </c>
      <c r="P15">
        <v>74.94193349999999</v>
      </c>
      <c r="R15">
        <v>0.66903269302177304</v>
      </c>
      <c r="S15">
        <v>64.855806521711102</v>
      </c>
      <c r="T15">
        <v>91.830598011074002</v>
      </c>
      <c r="V15">
        <v>0.40110407341119197</v>
      </c>
      <c r="W15">
        <v>78.231618952406095</v>
      </c>
      <c r="X15">
        <v>95.873732418307199</v>
      </c>
    </row>
    <row r="16" spans="1:24" x14ac:dyDescent="0.2">
      <c r="A16">
        <f t="shared" si="0"/>
        <v>23.96</v>
      </c>
      <c r="B16">
        <v>30.04</v>
      </c>
      <c r="C16">
        <v>1.9471396551036899</v>
      </c>
      <c r="D16">
        <v>190</v>
      </c>
      <c r="E16">
        <f t="shared" si="1"/>
        <v>23.96</v>
      </c>
      <c r="F16">
        <v>1.9471396551036899</v>
      </c>
      <c r="G16">
        <v>23.96</v>
      </c>
      <c r="H16">
        <f t="shared" si="2"/>
        <v>0.56999999999999995</v>
      </c>
      <c r="I16">
        <v>221</v>
      </c>
      <c r="J16">
        <f t="shared" si="3"/>
        <v>1.3260000000000001</v>
      </c>
      <c r="K16">
        <f t="shared" si="4"/>
        <v>133.54542090421307</v>
      </c>
      <c r="L16">
        <f t="shared" si="5"/>
        <v>0.31124967524032215</v>
      </c>
      <c r="M16">
        <v>139.47</v>
      </c>
      <c r="N16">
        <f t="shared" si="6"/>
        <v>29.980000000000004</v>
      </c>
      <c r="O16">
        <v>0.4</v>
      </c>
      <c r="P16">
        <v>74.428494599999993</v>
      </c>
      <c r="R16">
        <v>0.65739200327897396</v>
      </c>
      <c r="S16">
        <v>64.796374413693101</v>
      </c>
      <c r="T16">
        <v>92.141653743649698</v>
      </c>
      <c r="V16">
        <v>0.38263420922593799</v>
      </c>
      <c r="W16">
        <v>78.604188385215394</v>
      </c>
      <c r="X16">
        <v>96.028724032258694</v>
      </c>
    </row>
    <row r="17" spans="1:24" x14ac:dyDescent="0.2">
      <c r="A17">
        <f t="shared" si="0"/>
        <v>25.980000000000004</v>
      </c>
      <c r="B17">
        <v>32.06</v>
      </c>
      <c r="C17">
        <v>1.7903758907159599</v>
      </c>
      <c r="D17">
        <v>188</v>
      </c>
      <c r="E17">
        <f t="shared" si="1"/>
        <v>25.980000000000004</v>
      </c>
      <c r="F17">
        <v>1.7903758907159599</v>
      </c>
      <c r="G17">
        <v>25.980000000000004</v>
      </c>
      <c r="H17">
        <f t="shared" si="2"/>
        <v>0.56400000000000006</v>
      </c>
      <c r="I17">
        <v>214</v>
      </c>
      <c r="J17">
        <f t="shared" si="3"/>
        <v>1.2839999999999998</v>
      </c>
      <c r="K17">
        <f t="shared" si="4"/>
        <v>132.64005308149572</v>
      </c>
      <c r="L17">
        <f t="shared" si="5"/>
        <v>0.33749025720966486</v>
      </c>
      <c r="M17">
        <v>138.63999999999999</v>
      </c>
      <c r="N17">
        <f t="shared" si="6"/>
        <v>32.121428571428574</v>
      </c>
      <c r="O17">
        <v>0.42857142857142855</v>
      </c>
      <c r="P17">
        <v>74.905902699999999</v>
      </c>
      <c r="R17">
        <v>0.64740338925853202</v>
      </c>
      <c r="S17">
        <v>65.859538448743706</v>
      </c>
      <c r="T17">
        <v>92.275570061473601</v>
      </c>
      <c r="V17">
        <v>0.37002804439609399</v>
      </c>
      <c r="W17">
        <v>78.995071140575803</v>
      </c>
      <c r="X17">
        <v>96.098976501336196</v>
      </c>
    </row>
    <row r="18" spans="1:24" x14ac:dyDescent="0.2">
      <c r="A18">
        <f t="shared" si="0"/>
        <v>28.010000000000005</v>
      </c>
      <c r="B18">
        <v>34.090000000000003</v>
      </c>
      <c r="C18">
        <v>1.65799653390368</v>
      </c>
      <c r="D18">
        <v>190</v>
      </c>
      <c r="E18">
        <f t="shared" si="1"/>
        <v>28.010000000000005</v>
      </c>
      <c r="F18">
        <v>1.65799653390368</v>
      </c>
      <c r="G18">
        <v>28.010000000000005</v>
      </c>
      <c r="H18">
        <f t="shared" si="2"/>
        <v>0.56999999999999995</v>
      </c>
      <c r="I18">
        <v>206</v>
      </c>
      <c r="J18">
        <f t="shared" si="3"/>
        <v>1.236</v>
      </c>
      <c r="K18">
        <f t="shared" si="4"/>
        <v>130.55118339990148</v>
      </c>
      <c r="L18">
        <f t="shared" si="5"/>
        <v>0.36386074305014293</v>
      </c>
      <c r="M18">
        <v>137.47999999999999</v>
      </c>
      <c r="N18">
        <f t="shared" si="6"/>
        <v>34.262857142857143</v>
      </c>
      <c r="O18">
        <v>0.45714285714285713</v>
      </c>
      <c r="P18">
        <v>74.770787200000001</v>
      </c>
      <c r="R18">
        <v>0.62947610829051504</v>
      </c>
      <c r="S18">
        <v>66.625601111193603</v>
      </c>
      <c r="T18">
        <v>92.749146206031</v>
      </c>
      <c r="V18">
        <v>0.344778883609833</v>
      </c>
      <c r="W18">
        <v>79.5764668337454</v>
      </c>
      <c r="X18">
        <v>96.338609321196898</v>
      </c>
    </row>
    <row r="19" spans="1:24" x14ac:dyDescent="0.2">
      <c r="A19">
        <f t="shared" si="0"/>
        <v>29.950000000000003</v>
      </c>
      <c r="B19">
        <v>36.03</v>
      </c>
      <c r="C19">
        <v>1.51826098709657</v>
      </c>
      <c r="D19">
        <v>189</v>
      </c>
      <c r="E19">
        <f t="shared" si="1"/>
        <v>29.950000000000003</v>
      </c>
      <c r="F19">
        <v>1.51826098709657</v>
      </c>
      <c r="G19">
        <v>29.950000000000003</v>
      </c>
      <c r="H19">
        <f t="shared" si="2"/>
        <v>0.56699999999999995</v>
      </c>
      <c r="I19">
        <v>198</v>
      </c>
      <c r="J19">
        <f t="shared" si="3"/>
        <v>1.1879999999999999</v>
      </c>
      <c r="K19">
        <f t="shared" si="4"/>
        <v>129.03767574732353</v>
      </c>
      <c r="L19">
        <f t="shared" si="5"/>
        <v>0.38906209405040271</v>
      </c>
      <c r="M19">
        <v>136.66</v>
      </c>
      <c r="N19">
        <f t="shared" si="6"/>
        <v>36.404285714285713</v>
      </c>
      <c r="O19">
        <v>0.48571428571428571</v>
      </c>
      <c r="P19">
        <v>75.131095200000004</v>
      </c>
      <c r="R19">
        <v>0.61699289969135096</v>
      </c>
      <c r="S19">
        <v>67.358975761190294</v>
      </c>
      <c r="T19">
        <v>92.967470083393493</v>
      </c>
      <c r="V19">
        <v>0.32938984332245602</v>
      </c>
      <c r="W19">
        <v>80.206242709688595</v>
      </c>
      <c r="X19">
        <v>96.447904197644107</v>
      </c>
    </row>
    <row r="20" spans="1:24" x14ac:dyDescent="0.2">
      <c r="A20">
        <f t="shared" si="0"/>
        <v>31.97</v>
      </c>
      <c r="B20">
        <v>38.049999999999997</v>
      </c>
      <c r="C20">
        <v>1.3670253073721801</v>
      </c>
      <c r="D20">
        <v>188</v>
      </c>
      <c r="E20">
        <f t="shared" si="1"/>
        <v>31.97</v>
      </c>
      <c r="F20">
        <v>1.3670253073721801</v>
      </c>
      <c r="G20">
        <v>31.97</v>
      </c>
      <c r="H20">
        <f t="shared" si="2"/>
        <v>0.56400000000000006</v>
      </c>
      <c r="I20">
        <v>190</v>
      </c>
      <c r="J20">
        <f t="shared" si="3"/>
        <v>1.1399999999999999</v>
      </c>
      <c r="K20">
        <f t="shared" si="4"/>
        <v>127.41799895966683</v>
      </c>
      <c r="L20">
        <f t="shared" si="5"/>
        <v>0.41530267601974535</v>
      </c>
      <c r="M20">
        <v>134.5</v>
      </c>
      <c r="N20">
        <f t="shared" si="6"/>
        <v>38.545714285714283</v>
      </c>
      <c r="O20">
        <v>0.51428571428571423</v>
      </c>
      <c r="P20">
        <v>75.19414909999999</v>
      </c>
      <c r="R20">
        <v>0.60309909638791404</v>
      </c>
      <c r="S20">
        <v>67.597428648364797</v>
      </c>
      <c r="T20">
        <v>93.209805464205004</v>
      </c>
      <c r="V20">
        <v>0.30985189379262501</v>
      </c>
      <c r="W20">
        <v>80.675895115878106</v>
      </c>
      <c r="X20">
        <v>96.568467060958795</v>
      </c>
    </row>
    <row r="21" spans="1:24" x14ac:dyDescent="0.2">
      <c r="A21">
        <f t="shared" si="0"/>
        <v>34</v>
      </c>
      <c r="B21">
        <v>40.08</v>
      </c>
      <c r="C21">
        <v>1.23611966539051</v>
      </c>
      <c r="D21">
        <v>190</v>
      </c>
      <c r="E21">
        <f t="shared" si="1"/>
        <v>34</v>
      </c>
      <c r="F21">
        <v>1.23611966539051</v>
      </c>
      <c r="G21">
        <v>34</v>
      </c>
      <c r="H21">
        <f t="shared" si="2"/>
        <v>0.56999999999999995</v>
      </c>
      <c r="I21">
        <v>181</v>
      </c>
      <c r="J21">
        <f t="shared" si="3"/>
        <v>1.0860000000000001</v>
      </c>
      <c r="K21">
        <f t="shared" si="4"/>
        <v>124.6766685398114</v>
      </c>
      <c r="L21">
        <f t="shared" si="5"/>
        <v>0.44167316186022343</v>
      </c>
      <c r="M21">
        <v>131.34</v>
      </c>
      <c r="N21">
        <f t="shared" si="6"/>
        <v>40.687142857142852</v>
      </c>
      <c r="O21">
        <v>0.54285714285714282</v>
      </c>
      <c r="P21">
        <v>75.473387799999998</v>
      </c>
      <c r="R21">
        <v>0.57980177532134203</v>
      </c>
      <c r="S21">
        <v>68.803221449586005</v>
      </c>
      <c r="T21">
        <v>93.6642045973406</v>
      </c>
      <c r="V21">
        <v>0.27990872489656599</v>
      </c>
      <c r="W21">
        <v>81.467995695640099</v>
      </c>
      <c r="X21">
        <v>96.798509455817594</v>
      </c>
    </row>
    <row r="22" spans="1:24" x14ac:dyDescent="0.2">
      <c r="A22">
        <f t="shared" si="0"/>
        <v>35.93</v>
      </c>
      <c r="B22">
        <v>42.01</v>
      </c>
      <c r="C22">
        <v>1.10786694760836</v>
      </c>
      <c r="D22">
        <v>188</v>
      </c>
      <c r="E22">
        <f t="shared" si="1"/>
        <v>35.93</v>
      </c>
      <c r="F22">
        <v>1.10786694760836</v>
      </c>
      <c r="G22">
        <v>35.93</v>
      </c>
      <c r="H22">
        <f t="shared" si="2"/>
        <v>0.56400000000000006</v>
      </c>
      <c r="I22">
        <v>172</v>
      </c>
      <c r="J22">
        <f t="shared" si="3"/>
        <v>1.032</v>
      </c>
      <c r="K22">
        <f t="shared" si="4"/>
        <v>122.74799308821562</v>
      </c>
      <c r="L22">
        <f t="shared" si="5"/>
        <v>0.46674460898934783</v>
      </c>
      <c r="M22">
        <v>129.69</v>
      </c>
      <c r="N22">
        <f t="shared" si="6"/>
        <v>42.828571428571429</v>
      </c>
      <c r="O22">
        <v>0.5714285714285714</v>
      </c>
      <c r="P22">
        <v>75.563464799999991</v>
      </c>
      <c r="R22">
        <v>0.56587237752161701</v>
      </c>
      <c r="S22">
        <v>69.087832606616502</v>
      </c>
      <c r="T22">
        <v>93.832421344989498</v>
      </c>
      <c r="V22">
        <v>0.26139023138879403</v>
      </c>
      <c r="W22">
        <v>81.9120823025617</v>
      </c>
      <c r="X22">
        <v>96.881830231270001</v>
      </c>
    </row>
    <row r="23" spans="1:24" x14ac:dyDescent="0.2">
      <c r="A23">
        <f t="shared" si="0"/>
        <v>37.96</v>
      </c>
      <c r="B23">
        <v>44.04</v>
      </c>
      <c r="C23">
        <v>0.99951523282659904</v>
      </c>
      <c r="D23">
        <v>180</v>
      </c>
      <c r="E23">
        <f t="shared" si="1"/>
        <v>37.96</v>
      </c>
      <c r="F23">
        <v>0.99951523282659904</v>
      </c>
      <c r="G23">
        <v>37.96</v>
      </c>
      <c r="H23">
        <f t="shared" si="2"/>
        <v>0.54</v>
      </c>
      <c r="I23">
        <v>167</v>
      </c>
      <c r="J23">
        <f t="shared" si="3"/>
        <v>1.002</v>
      </c>
      <c r="K23">
        <f t="shared" si="4"/>
        <v>123.42014627833646</v>
      </c>
      <c r="L23">
        <f t="shared" si="5"/>
        <v>0.49311509482982591</v>
      </c>
      <c r="M23">
        <v>128.99</v>
      </c>
      <c r="N23">
        <f t="shared" si="6"/>
        <v>44.97</v>
      </c>
      <c r="O23">
        <v>0.6</v>
      </c>
      <c r="P23">
        <v>75.635526399999989</v>
      </c>
      <c r="R23">
        <v>0.56365054243342705</v>
      </c>
      <c r="S23">
        <v>68.919115131375193</v>
      </c>
      <c r="T23">
        <v>93.607849739098597</v>
      </c>
      <c r="V23">
        <v>0.25387417196871598</v>
      </c>
      <c r="W23">
        <v>81.632647819872204</v>
      </c>
      <c r="X23">
        <v>96.770442911265704</v>
      </c>
    </row>
    <row r="24" spans="1:24" x14ac:dyDescent="0.2">
      <c r="A24">
        <f t="shared" si="0"/>
        <v>39.99</v>
      </c>
      <c r="B24">
        <v>46.07</v>
      </c>
      <c r="C24">
        <v>0.89417117203723695</v>
      </c>
      <c r="D24">
        <v>177</v>
      </c>
      <c r="E24">
        <f t="shared" si="1"/>
        <v>39.99</v>
      </c>
      <c r="F24">
        <v>0.89417117203723695</v>
      </c>
      <c r="G24">
        <v>39.99</v>
      </c>
      <c r="H24">
        <f t="shared" si="2"/>
        <v>0.53100000000000003</v>
      </c>
      <c r="I24">
        <v>160</v>
      </c>
      <c r="J24">
        <f t="shared" si="3"/>
        <v>0.96000000000000008</v>
      </c>
      <c r="K24">
        <f t="shared" si="4"/>
        <v>122.16577643403268</v>
      </c>
      <c r="L24">
        <f t="shared" si="5"/>
        <v>0.51948558067030393</v>
      </c>
      <c r="M24">
        <v>126.26</v>
      </c>
      <c r="N24">
        <f t="shared" si="6"/>
        <v>47.111428571428576</v>
      </c>
      <c r="O24">
        <v>0.62857142857142856</v>
      </c>
      <c r="P24">
        <v>75.608503299999995</v>
      </c>
      <c r="R24">
        <v>0.54742482556814198</v>
      </c>
      <c r="S24">
        <v>69.137942080334696</v>
      </c>
      <c r="T24">
        <v>93.749614674608296</v>
      </c>
      <c r="V24">
        <v>0.23105371578731099</v>
      </c>
      <c r="W24">
        <v>82.021011019518099</v>
      </c>
      <c r="X24">
        <v>96.840363457421404</v>
      </c>
    </row>
    <row r="25" spans="1:24" x14ac:dyDescent="0.2">
      <c r="A25">
        <f t="shared" si="0"/>
        <v>42.010000000000005</v>
      </c>
      <c r="B25">
        <v>48.09</v>
      </c>
      <c r="C25">
        <v>0.78886477266060695</v>
      </c>
      <c r="D25">
        <v>170</v>
      </c>
      <c r="E25">
        <f t="shared" si="1"/>
        <v>42.010000000000005</v>
      </c>
      <c r="F25">
        <v>0.78886477266060695</v>
      </c>
      <c r="G25">
        <v>42.010000000000005</v>
      </c>
      <c r="H25">
        <f t="shared" si="2"/>
        <v>0.51</v>
      </c>
      <c r="I25">
        <v>153</v>
      </c>
      <c r="J25">
        <f t="shared" si="3"/>
        <v>0.91800000000000004</v>
      </c>
      <c r="K25">
        <f t="shared" si="4"/>
        <v>121.95261658118518</v>
      </c>
      <c r="L25">
        <f t="shared" si="5"/>
        <v>0.54572616263964668</v>
      </c>
      <c r="M25">
        <v>128.49</v>
      </c>
      <c r="N25">
        <f t="shared" si="6"/>
        <v>49.252857142857145</v>
      </c>
      <c r="O25">
        <v>0.65714285714285714</v>
      </c>
      <c r="P25">
        <v>75.986826699999995</v>
      </c>
      <c r="R25">
        <v>0.54124350795113096</v>
      </c>
      <c r="S25">
        <v>69.442395754736296</v>
      </c>
      <c r="T25">
        <v>93.600904787828995</v>
      </c>
      <c r="V25">
        <v>0.22058233412546899</v>
      </c>
      <c r="W25">
        <v>82.031939837319399</v>
      </c>
      <c r="X25">
        <v>96.767345722377499</v>
      </c>
    </row>
    <row r="26" spans="1:24" x14ac:dyDescent="0.2">
      <c r="A26">
        <f t="shared" si="0"/>
        <v>43.95</v>
      </c>
      <c r="B26">
        <v>50.03</v>
      </c>
      <c r="C26">
        <v>0.71127344084209398</v>
      </c>
      <c r="D26">
        <v>169</v>
      </c>
      <c r="E26">
        <f t="shared" si="1"/>
        <v>43.95</v>
      </c>
      <c r="F26">
        <v>0.71127344084209398</v>
      </c>
      <c r="G26">
        <v>43.95</v>
      </c>
      <c r="H26">
        <f t="shared" si="2"/>
        <v>0.50700000000000001</v>
      </c>
      <c r="I26">
        <v>147</v>
      </c>
      <c r="J26">
        <f t="shared" si="3"/>
        <v>0.88200000000000001</v>
      </c>
      <c r="K26">
        <f t="shared" si="4"/>
        <v>120.2778191475503</v>
      </c>
      <c r="L26">
        <f t="shared" si="5"/>
        <v>0.57092751363990646</v>
      </c>
      <c r="M26">
        <v>125.04</v>
      </c>
      <c r="N26">
        <f t="shared" si="6"/>
        <v>51.394285714285715</v>
      </c>
      <c r="O26">
        <v>0.68571428571428572</v>
      </c>
      <c r="P26">
        <v>76.094919099999998</v>
      </c>
      <c r="R26">
        <v>0.51548866413695904</v>
      </c>
      <c r="S26">
        <v>69.826527004091702</v>
      </c>
      <c r="T26">
        <v>93.909357992646903</v>
      </c>
      <c r="V26">
        <v>0.182928593474248</v>
      </c>
      <c r="W26">
        <v>82.425650090306803</v>
      </c>
      <c r="X26">
        <v>96.922729381611504</v>
      </c>
    </row>
    <row r="27" spans="1:24" x14ac:dyDescent="0.2">
      <c r="A27">
        <f t="shared" si="0"/>
        <v>45.980000000000004</v>
      </c>
      <c r="B27">
        <v>52.06</v>
      </c>
      <c r="C27">
        <v>0.63049327309966496</v>
      </c>
      <c r="D27">
        <v>155</v>
      </c>
      <c r="E27">
        <f t="shared" si="1"/>
        <v>45.980000000000004</v>
      </c>
      <c r="F27">
        <v>0.63049327309966496</v>
      </c>
      <c r="G27">
        <v>45.980000000000004</v>
      </c>
      <c r="H27">
        <f t="shared" si="2"/>
        <v>0.46500000000000002</v>
      </c>
      <c r="I27">
        <v>143</v>
      </c>
      <c r="J27">
        <f t="shared" si="3"/>
        <v>0.85799999999999998</v>
      </c>
      <c r="K27">
        <f t="shared" si="4"/>
        <v>123.15076312385825</v>
      </c>
      <c r="L27">
        <f t="shared" si="5"/>
        <v>0.59729799948038453</v>
      </c>
      <c r="M27">
        <v>130.66999999999999</v>
      </c>
      <c r="N27">
        <f t="shared" si="6"/>
        <v>53.535714285714292</v>
      </c>
      <c r="O27">
        <v>0.7142857142857143</v>
      </c>
      <c r="P27">
        <v>76.302096199999994</v>
      </c>
      <c r="R27">
        <v>0.529005531061992</v>
      </c>
      <c r="S27">
        <v>69.043673330126893</v>
      </c>
      <c r="T27">
        <v>93.2037314837021</v>
      </c>
      <c r="V27">
        <v>0.193078796485781</v>
      </c>
      <c r="W27">
        <v>81.592827618753702</v>
      </c>
      <c r="X27">
        <v>96.570362521857902</v>
      </c>
    </row>
    <row r="28" spans="1:24" x14ac:dyDescent="0.2">
      <c r="A28">
        <f t="shared" si="0"/>
        <v>48</v>
      </c>
      <c r="B28">
        <v>54.08</v>
      </c>
      <c r="C28">
        <v>0.56546185278101502</v>
      </c>
      <c r="D28">
        <v>155</v>
      </c>
      <c r="E28">
        <f t="shared" si="1"/>
        <v>48</v>
      </c>
      <c r="F28">
        <v>0.56546185278101502</v>
      </c>
      <c r="G28">
        <v>48</v>
      </c>
      <c r="H28">
        <f t="shared" si="2"/>
        <v>0.46500000000000002</v>
      </c>
      <c r="I28">
        <v>136</v>
      </c>
      <c r="J28">
        <f t="shared" si="3"/>
        <v>0.81600000000000006</v>
      </c>
      <c r="K28">
        <f t="shared" si="4"/>
        <v>120.70763329632551</v>
      </c>
      <c r="L28">
        <f t="shared" si="5"/>
        <v>0.62353858144972718</v>
      </c>
      <c r="M28">
        <v>127.67</v>
      </c>
      <c r="N28">
        <f t="shared" si="6"/>
        <v>55.677142857142861</v>
      </c>
      <c r="O28">
        <v>0.74285714285714288</v>
      </c>
      <c r="P28">
        <v>76.383165500000004</v>
      </c>
      <c r="R28">
        <v>0.49335033324296301</v>
      </c>
      <c r="S28">
        <v>69.717058159998999</v>
      </c>
      <c r="T28">
        <v>93.684680542323093</v>
      </c>
      <c r="V28">
        <v>0.14277647040585201</v>
      </c>
      <c r="W28">
        <v>82.273632502753998</v>
      </c>
      <c r="X28">
        <v>96.811758648048595</v>
      </c>
    </row>
    <row r="29" spans="1:24" x14ac:dyDescent="0.2">
      <c r="A29">
        <f t="shared" si="0"/>
        <v>49.940000000000005</v>
      </c>
      <c r="B29">
        <v>56.02</v>
      </c>
      <c r="C29">
        <v>0.48273788113284399</v>
      </c>
      <c r="D29">
        <v>149</v>
      </c>
      <c r="E29">
        <f t="shared" si="1"/>
        <v>49.940000000000005</v>
      </c>
      <c r="F29">
        <v>0.48273788113284399</v>
      </c>
      <c r="G29">
        <v>49.940000000000005</v>
      </c>
      <c r="H29">
        <f t="shared" si="2"/>
        <v>0.44700000000000001</v>
      </c>
      <c r="I29">
        <v>128</v>
      </c>
      <c r="J29">
        <f t="shared" si="3"/>
        <v>0.76800000000000002</v>
      </c>
      <c r="K29">
        <f t="shared" si="4"/>
        <v>119.6591768627752</v>
      </c>
      <c r="L29">
        <f t="shared" si="5"/>
        <v>0.64873993244998707</v>
      </c>
      <c r="M29">
        <v>133.13</v>
      </c>
      <c r="N29">
        <f t="shared" si="6"/>
        <v>57.818571428571431</v>
      </c>
      <c r="O29">
        <v>0.77142857142857146</v>
      </c>
      <c r="P29">
        <v>76.617365699999993</v>
      </c>
      <c r="R29">
        <v>0.47819608521145501</v>
      </c>
      <c r="S29">
        <v>70.196865326219694</v>
      </c>
      <c r="T29">
        <v>93.646668244135597</v>
      </c>
      <c r="V29">
        <v>0.120717329218325</v>
      </c>
      <c r="W29">
        <v>82.518931468274104</v>
      </c>
      <c r="X29">
        <v>96.793853001039693</v>
      </c>
    </row>
    <row r="30" spans="1:24" s="1" customFormat="1" x14ac:dyDescent="0.2">
      <c r="A30" s="1">
        <f t="shared" si="0"/>
        <v>51.97</v>
      </c>
      <c r="B30" s="1">
        <v>58.05</v>
      </c>
      <c r="C30" s="1">
        <v>0.45600506393380003</v>
      </c>
      <c r="D30" s="1">
        <v>138</v>
      </c>
      <c r="E30" s="1">
        <f t="shared" si="1"/>
        <v>51.97</v>
      </c>
      <c r="F30" s="1">
        <v>0.45600506393380003</v>
      </c>
      <c r="G30" s="1">
        <v>51.97</v>
      </c>
      <c r="H30" s="1">
        <f t="shared" si="2"/>
        <v>0.41399999999999998</v>
      </c>
      <c r="I30" s="1">
        <v>129</v>
      </c>
      <c r="J30" s="1">
        <f t="shared" si="3"/>
        <v>0.77400000000000002</v>
      </c>
      <c r="K30">
        <f t="shared" si="4"/>
        <v>123.77954849143597</v>
      </c>
      <c r="L30">
        <f t="shared" si="5"/>
        <v>0.67511041829046503</v>
      </c>
      <c r="M30" s="1">
        <v>130.1</v>
      </c>
      <c r="N30" s="1">
        <f t="shared" si="6"/>
        <v>59.960000000000008</v>
      </c>
      <c r="O30" s="1">
        <v>0.8</v>
      </c>
      <c r="P30" s="1">
        <v>76.815535099999991</v>
      </c>
      <c r="R30" s="1">
        <v>0.47528658181504102</v>
      </c>
      <c r="S30" s="1">
        <v>68.578199059062499</v>
      </c>
      <c r="T30" s="1">
        <v>93.180402909116793</v>
      </c>
      <c r="V30" s="1">
        <v>9.9387250287017101E-2</v>
      </c>
      <c r="W30" s="1">
        <v>81.532122617007502</v>
      </c>
      <c r="X30" s="1">
        <v>96.559938189865406</v>
      </c>
    </row>
    <row r="31" spans="1:24" x14ac:dyDescent="0.2">
      <c r="A31">
        <f t="shared" si="0"/>
        <v>53.99</v>
      </c>
      <c r="B31">
        <v>60.07</v>
      </c>
      <c r="C31">
        <v>0.40600919924107998</v>
      </c>
      <c r="D31">
        <v>138</v>
      </c>
      <c r="E31">
        <f t="shared" si="1"/>
        <v>53.99</v>
      </c>
      <c r="F31">
        <v>0.40600919924107998</v>
      </c>
      <c r="G31">
        <v>53.99</v>
      </c>
      <c r="H31">
        <f t="shared" si="2"/>
        <v>0.41399999999999998</v>
      </c>
      <c r="I31">
        <v>123</v>
      </c>
      <c r="J31">
        <f t="shared" si="3"/>
        <v>0.73799999999999999</v>
      </c>
      <c r="K31">
        <f t="shared" si="4"/>
        <v>121.47886026310782</v>
      </c>
      <c r="L31">
        <f t="shared" si="5"/>
        <v>0.70135100025980768</v>
      </c>
      <c r="M31">
        <v>126.52</v>
      </c>
      <c r="N31">
        <f t="shared" si="6"/>
        <v>62.101428571428578</v>
      </c>
      <c r="O31">
        <v>0.82857142857142863</v>
      </c>
      <c r="P31">
        <v>77.103781499999997</v>
      </c>
      <c r="R31">
        <v>0.42276430151686201</v>
      </c>
      <c r="S31">
        <v>69.609031472261293</v>
      </c>
      <c r="T31">
        <v>93.788748169283494</v>
      </c>
    </row>
    <row r="32" spans="1:24" x14ac:dyDescent="0.2">
      <c r="A32">
        <f t="shared" si="0"/>
        <v>55.93</v>
      </c>
      <c r="B32">
        <v>62.01</v>
      </c>
      <c r="C32">
        <v>0.350201432121515</v>
      </c>
      <c r="D32">
        <v>130</v>
      </c>
      <c r="E32">
        <f t="shared" si="1"/>
        <v>55.93</v>
      </c>
      <c r="F32">
        <v>0.350201432121515</v>
      </c>
      <c r="G32">
        <v>55.93</v>
      </c>
      <c r="H32">
        <f t="shared" si="2"/>
        <v>0.39</v>
      </c>
      <c r="I32">
        <v>118</v>
      </c>
      <c r="J32">
        <f t="shared" si="3"/>
        <v>0.70799999999999996</v>
      </c>
      <c r="K32">
        <f t="shared" si="4"/>
        <v>122.36591573365806</v>
      </c>
      <c r="L32">
        <f t="shared" si="5"/>
        <v>0.72655235126006756</v>
      </c>
      <c r="M32">
        <v>131.9</v>
      </c>
      <c r="N32">
        <f t="shared" si="6"/>
        <v>64.242857142857147</v>
      </c>
      <c r="O32">
        <v>0.8571428571428571</v>
      </c>
      <c r="P32">
        <v>77.292943199999996</v>
      </c>
      <c r="R32">
        <v>0.40338641422404298</v>
      </c>
      <c r="S32">
        <v>69.281597971964104</v>
      </c>
      <c r="T32">
        <v>93.638275727516501</v>
      </c>
    </row>
    <row r="33" spans="1:20" x14ac:dyDescent="0.2">
      <c r="A33">
        <f t="shared" si="0"/>
        <v>57.960000000000008</v>
      </c>
      <c r="B33">
        <v>64.040000000000006</v>
      </c>
      <c r="C33">
        <v>0.29899480390328698</v>
      </c>
      <c r="D33">
        <v>129</v>
      </c>
      <c r="E33">
        <f t="shared" si="1"/>
        <v>57.960000000000008</v>
      </c>
      <c r="F33">
        <v>0.29899480390328698</v>
      </c>
      <c r="G33">
        <v>57.960000000000008</v>
      </c>
      <c r="H33">
        <f t="shared" si="2"/>
        <v>0.38700000000000001</v>
      </c>
      <c r="I33">
        <v>110</v>
      </c>
      <c r="J33">
        <f t="shared" si="3"/>
        <v>0.66</v>
      </c>
      <c r="K33">
        <f t="shared" si="4"/>
        <v>119.28885577877551</v>
      </c>
      <c r="L33">
        <f t="shared" si="5"/>
        <v>0.75292283710054564</v>
      </c>
      <c r="M33">
        <v>125.48</v>
      </c>
      <c r="N33">
        <f t="shared" si="6"/>
        <v>66.38428571428571</v>
      </c>
      <c r="O33">
        <v>0.88571428571428568</v>
      </c>
      <c r="P33">
        <v>77.590197299999986</v>
      </c>
      <c r="R33">
        <v>0.336486553672387</v>
      </c>
      <c r="S33">
        <v>70.274778697838897</v>
      </c>
      <c r="T33">
        <v>94.243094351946695</v>
      </c>
    </row>
    <row r="34" spans="1:20" x14ac:dyDescent="0.2">
      <c r="A34">
        <f t="shared" si="0"/>
        <v>59.980000000000004</v>
      </c>
      <c r="B34">
        <v>66.06</v>
      </c>
      <c r="C34">
        <v>0.25003802098074102</v>
      </c>
      <c r="D34">
        <v>120</v>
      </c>
      <c r="E34">
        <f t="shared" si="1"/>
        <v>59.980000000000004</v>
      </c>
      <c r="F34">
        <v>0.25003802098074102</v>
      </c>
      <c r="G34">
        <v>59.980000000000004</v>
      </c>
      <c r="H34">
        <f t="shared" si="2"/>
        <v>0.36</v>
      </c>
      <c r="I34">
        <v>104</v>
      </c>
      <c r="J34">
        <f t="shared" si="3"/>
        <v>0.624</v>
      </c>
      <c r="K34">
        <f t="shared" si="4"/>
        <v>120.09760563014382</v>
      </c>
      <c r="L34">
        <f t="shared" si="5"/>
        <v>0.77916341906988829</v>
      </c>
      <c r="M34">
        <v>126.69</v>
      </c>
      <c r="N34">
        <f t="shared" si="6"/>
        <v>68.525714285714287</v>
      </c>
      <c r="O34">
        <v>0.91428571428571426</v>
      </c>
      <c r="P34">
        <v>77.707297400000002</v>
      </c>
      <c r="R34">
        <v>0.30332790988927799</v>
      </c>
      <c r="S34">
        <v>70.129200482321494</v>
      </c>
      <c r="T34">
        <v>94.126274873747306</v>
      </c>
    </row>
    <row r="35" spans="1:20" x14ac:dyDescent="0.2">
      <c r="A35">
        <f t="shared" si="0"/>
        <v>62.010000000000005</v>
      </c>
      <c r="B35">
        <v>68.09</v>
      </c>
      <c r="C35">
        <v>0.21112784401926099</v>
      </c>
      <c r="D35">
        <v>112</v>
      </c>
      <c r="E35">
        <f t="shared" si="1"/>
        <v>62.010000000000005</v>
      </c>
      <c r="F35">
        <v>0.21112784401926099</v>
      </c>
      <c r="G35">
        <v>62.010000000000005</v>
      </c>
      <c r="H35">
        <f t="shared" si="2"/>
        <v>0.33599999999999997</v>
      </c>
      <c r="I35">
        <v>99</v>
      </c>
      <c r="J35">
        <f t="shared" si="3"/>
        <v>0.59399999999999997</v>
      </c>
      <c r="K35">
        <f t="shared" si="4"/>
        <v>121.07146643839374</v>
      </c>
      <c r="L35">
        <f t="shared" si="5"/>
        <v>0.80553390491036636</v>
      </c>
      <c r="M35">
        <v>125.43</v>
      </c>
      <c r="N35">
        <f t="shared" si="6"/>
        <v>70.667142857142863</v>
      </c>
      <c r="O35">
        <v>0.94285714285714284</v>
      </c>
      <c r="P35">
        <v>77.707297400000002</v>
      </c>
      <c r="R35">
        <v>0.24975254391656301</v>
      </c>
      <c r="S35">
        <v>70.015091813960296</v>
      </c>
      <c r="T35">
        <v>94.164609086655503</v>
      </c>
    </row>
    <row r="36" spans="1:20" x14ac:dyDescent="0.2">
      <c r="A36">
        <f t="shared" si="0"/>
        <v>63.94</v>
      </c>
      <c r="B36">
        <v>70.02</v>
      </c>
      <c r="C36">
        <v>0.171638495602535</v>
      </c>
      <c r="D36">
        <v>110</v>
      </c>
      <c r="E36">
        <f t="shared" si="1"/>
        <v>63.94</v>
      </c>
      <c r="F36">
        <v>0.171638495602535</v>
      </c>
      <c r="G36">
        <v>63.94</v>
      </c>
      <c r="H36">
        <f t="shared" si="2"/>
        <v>0.33</v>
      </c>
      <c r="I36">
        <v>90</v>
      </c>
      <c r="J36">
        <f t="shared" si="3"/>
        <v>0.54</v>
      </c>
      <c r="K36">
        <f t="shared" si="4"/>
        <v>117.20028431973653</v>
      </c>
      <c r="L36">
        <f t="shared" si="5"/>
        <v>0.83060535203949071</v>
      </c>
      <c r="M36">
        <v>122.49</v>
      </c>
      <c r="N36">
        <f t="shared" si="6"/>
        <v>72.808571428571426</v>
      </c>
      <c r="O36">
        <v>0.97142857142857142</v>
      </c>
      <c r="P36">
        <v>77.923482199999995</v>
      </c>
      <c r="R36">
        <v>0.134235776072473</v>
      </c>
      <c r="S36">
        <v>71.211892823852594</v>
      </c>
      <c r="T36">
        <v>94.875278090360695</v>
      </c>
    </row>
    <row r="37" spans="1:20" s="1" customFormat="1" x14ac:dyDescent="0.2">
      <c r="A37" s="1">
        <f t="shared" si="0"/>
        <v>65.97</v>
      </c>
      <c r="B37" s="1">
        <v>72.05</v>
      </c>
      <c r="C37" s="1">
        <v>0.13405053959072699</v>
      </c>
      <c r="D37" s="1">
        <v>101</v>
      </c>
      <c r="E37" s="1">
        <f t="shared" si="1"/>
        <v>65.97</v>
      </c>
      <c r="F37" s="1">
        <v>0.13405053959072699</v>
      </c>
      <c r="G37" s="1">
        <v>65.97</v>
      </c>
      <c r="H37" s="1">
        <f t="shared" si="2"/>
        <v>0.30299999999999999</v>
      </c>
      <c r="I37" s="1">
        <v>83</v>
      </c>
      <c r="J37" s="1">
        <f t="shared" si="3"/>
        <v>0.49800000000000005</v>
      </c>
      <c r="K37" s="1">
        <f t="shared" si="4"/>
        <v>117.42404530721191</v>
      </c>
      <c r="L37">
        <f t="shared" si="5"/>
        <v>0.85697583787996878</v>
      </c>
      <c r="M37" s="1">
        <v>126.16</v>
      </c>
      <c r="N37" s="1">
        <f t="shared" si="6"/>
        <v>74.95</v>
      </c>
      <c r="O37" s="1">
        <v>1</v>
      </c>
      <c r="P37" s="1">
        <v>77.968520699999999</v>
      </c>
      <c r="R37" s="1">
        <v>3.1501647088684498E-2</v>
      </c>
      <c r="S37" s="1">
        <v>71.315128595896098</v>
      </c>
      <c r="T37" s="1">
        <v>95.039493240845999</v>
      </c>
    </row>
    <row r="38" spans="1:20" x14ac:dyDescent="0.2">
      <c r="A38">
        <f t="shared" si="0"/>
        <v>68</v>
      </c>
      <c r="B38">
        <v>74.08</v>
      </c>
      <c r="C38">
        <v>9.9674830651287599E-2</v>
      </c>
      <c r="D38">
        <v>88</v>
      </c>
      <c r="E38">
        <f t="shared" si="1"/>
        <v>68</v>
      </c>
      <c r="F38">
        <v>9.9674830651287599E-2</v>
      </c>
      <c r="G38">
        <v>68</v>
      </c>
      <c r="H38">
        <f t="shared" si="2"/>
        <v>0.26400000000000001</v>
      </c>
      <c r="I38">
        <v>76</v>
      </c>
      <c r="J38">
        <f t="shared" si="3"/>
        <v>0.45599999999999996</v>
      </c>
      <c r="K38">
        <f t="shared" si="4"/>
        <v>119.92363052615417</v>
      </c>
      <c r="L38">
        <f t="shared" si="5"/>
        <v>0.88334632372044686</v>
      </c>
      <c r="M38">
        <v>125.17</v>
      </c>
      <c r="R38">
        <v>0</v>
      </c>
      <c r="S38">
        <v>0</v>
      </c>
      <c r="T38">
        <v>0</v>
      </c>
    </row>
    <row r="39" spans="1:20" x14ac:dyDescent="0.2">
      <c r="A39">
        <f t="shared" si="0"/>
        <v>69.930000000000007</v>
      </c>
      <c r="B39">
        <v>76.010000000000005</v>
      </c>
      <c r="C39">
        <v>6.9971511934567701E-2</v>
      </c>
      <c r="D39">
        <v>86</v>
      </c>
      <c r="E39">
        <f t="shared" si="1"/>
        <v>69.930000000000007</v>
      </c>
      <c r="F39">
        <v>6.9971511934567701E-2</v>
      </c>
      <c r="G39">
        <v>69.930000000000007</v>
      </c>
      <c r="H39">
        <f t="shared" si="2"/>
        <v>0.25800000000000001</v>
      </c>
      <c r="I39">
        <v>65</v>
      </c>
      <c r="J39">
        <f t="shared" si="3"/>
        <v>0.39</v>
      </c>
      <c r="K39">
        <f t="shared" si="4"/>
        <v>113.08499164038099</v>
      </c>
      <c r="L39">
        <f t="shared" si="5"/>
        <v>0.90841777084957132</v>
      </c>
      <c r="M39">
        <v>124.51</v>
      </c>
      <c r="R39">
        <v>0</v>
      </c>
      <c r="S39">
        <v>0</v>
      </c>
      <c r="T39">
        <v>0</v>
      </c>
    </row>
    <row r="40" spans="1:20" x14ac:dyDescent="0.2">
      <c r="A40">
        <f t="shared" si="0"/>
        <v>70.989999999999995</v>
      </c>
      <c r="B40">
        <v>77.069999999999993</v>
      </c>
      <c r="C40">
        <v>5.49264561324527E-2</v>
      </c>
      <c r="D40">
        <v>73</v>
      </c>
      <c r="E40">
        <f t="shared" si="1"/>
        <v>70.989999999999995</v>
      </c>
      <c r="F40">
        <v>5.49264561324527E-2</v>
      </c>
      <c r="G40">
        <v>70.989999999999995</v>
      </c>
      <c r="H40">
        <f t="shared" si="2"/>
        <v>0.21899999999999997</v>
      </c>
      <c r="I40">
        <v>62</v>
      </c>
      <c r="J40">
        <f t="shared" si="3"/>
        <v>0.372</v>
      </c>
      <c r="K40">
        <f t="shared" si="4"/>
        <v>119.08890558724549</v>
      </c>
      <c r="L40">
        <f t="shared" si="5"/>
        <v>0.92218758118991939</v>
      </c>
      <c r="M40">
        <v>128.38999999999999</v>
      </c>
      <c r="R40">
        <v>0</v>
      </c>
      <c r="S40">
        <v>0</v>
      </c>
      <c r="T40">
        <v>0</v>
      </c>
    </row>
    <row r="41" spans="1:20" s="1" customFormat="1" x14ac:dyDescent="0.2">
      <c r="A41" s="1">
        <f t="shared" si="0"/>
        <v>71.960000000000008</v>
      </c>
      <c r="B41" s="1">
        <v>78.040000000000006</v>
      </c>
      <c r="C41" s="1">
        <v>4.3828723534978999E-2</v>
      </c>
      <c r="D41" s="1">
        <v>71</v>
      </c>
      <c r="E41" s="1">
        <f t="shared" si="1"/>
        <v>71.960000000000008</v>
      </c>
      <c r="F41" s="1">
        <v>4.3828723534978999E-2</v>
      </c>
      <c r="G41" s="1">
        <v>71.960000000000008</v>
      </c>
      <c r="H41" s="1">
        <f t="shared" si="2"/>
        <v>0.21299999999999999</v>
      </c>
      <c r="I41" s="1">
        <v>56</v>
      </c>
      <c r="J41" s="1">
        <f t="shared" si="3"/>
        <v>0.33599999999999997</v>
      </c>
      <c r="K41">
        <f t="shared" si="4"/>
        <v>115.31490357650705</v>
      </c>
      <c r="L41">
        <f t="shared" si="5"/>
        <v>0.93478825669004939</v>
      </c>
      <c r="M41" s="1">
        <v>126.4</v>
      </c>
      <c r="R41" s="1">
        <v>0</v>
      </c>
      <c r="S41" s="1">
        <v>0</v>
      </c>
      <c r="T41" s="1">
        <v>0</v>
      </c>
    </row>
    <row r="42" spans="1:20" x14ac:dyDescent="0.2">
      <c r="A42">
        <f t="shared" si="0"/>
        <v>72.930000000000007</v>
      </c>
      <c r="B42">
        <v>79.010000000000005</v>
      </c>
      <c r="C42">
        <v>3.3540372019220298E-2</v>
      </c>
      <c r="D42">
        <v>64</v>
      </c>
      <c r="E42">
        <f t="shared" si="1"/>
        <v>72.930000000000007</v>
      </c>
      <c r="F42">
        <v>3.3540372019220298E-2</v>
      </c>
      <c r="G42">
        <v>72.930000000000007</v>
      </c>
      <c r="H42">
        <f t="shared" si="2"/>
        <v>0.192</v>
      </c>
      <c r="I42">
        <v>52</v>
      </c>
      <c r="J42">
        <f t="shared" si="3"/>
        <v>0.312</v>
      </c>
      <c r="L42">
        <f t="shared" si="5"/>
        <v>0.94738893219017928</v>
      </c>
      <c r="M42">
        <v>127.35</v>
      </c>
      <c r="R42">
        <v>0</v>
      </c>
      <c r="S42">
        <v>0</v>
      </c>
      <c r="T42">
        <v>0</v>
      </c>
    </row>
    <row r="43" spans="1:20" x14ac:dyDescent="0.2">
      <c r="A43">
        <f t="shared" si="0"/>
        <v>73.989999999999995</v>
      </c>
      <c r="B43">
        <v>80.069999999999993</v>
      </c>
      <c r="C43">
        <v>2.4151144320918898E-2</v>
      </c>
      <c r="D43">
        <v>61</v>
      </c>
      <c r="E43">
        <f t="shared" si="1"/>
        <v>73.989999999999995</v>
      </c>
      <c r="F43">
        <v>2.4151144320918898E-2</v>
      </c>
      <c r="G43">
        <v>73.989999999999995</v>
      </c>
      <c r="H43">
        <f t="shared" si="2"/>
        <v>0.183</v>
      </c>
      <c r="I43">
        <v>45</v>
      </c>
      <c r="J43">
        <f t="shared" si="3"/>
        <v>0.27</v>
      </c>
      <c r="L43">
        <f t="shared" si="5"/>
        <v>0.96115874253052724</v>
      </c>
      <c r="M43">
        <v>125</v>
      </c>
      <c r="R43">
        <v>0</v>
      </c>
      <c r="S43">
        <v>0</v>
      </c>
      <c r="T43">
        <v>0</v>
      </c>
    </row>
    <row r="44" spans="1:20" s="1" customFormat="1" x14ac:dyDescent="0.2">
      <c r="A44" s="1">
        <f t="shared" si="0"/>
        <v>74.95</v>
      </c>
      <c r="B44" s="1">
        <v>81.03</v>
      </c>
      <c r="C44" s="1">
        <v>1.6350651443464401E-2</v>
      </c>
      <c r="D44" s="1">
        <v>58</v>
      </c>
      <c r="E44" s="1">
        <f t="shared" si="1"/>
        <v>74.95</v>
      </c>
      <c r="F44" s="1">
        <v>1.6350651443464401E-2</v>
      </c>
      <c r="G44" s="1">
        <v>74.95</v>
      </c>
      <c r="H44" s="1">
        <f t="shared" si="2"/>
        <v>0.17400000000000002</v>
      </c>
      <c r="I44" s="1">
        <v>38</v>
      </c>
      <c r="J44" s="1">
        <f t="shared" si="3"/>
        <v>0.22799999999999998</v>
      </c>
      <c r="L44">
        <f t="shared" si="5"/>
        <v>0.97362951415952192</v>
      </c>
      <c r="M44" s="1">
        <v>125.32</v>
      </c>
      <c r="R44" s="1">
        <v>0</v>
      </c>
      <c r="S44" s="1">
        <v>0</v>
      </c>
      <c r="T44" s="1">
        <v>0</v>
      </c>
    </row>
    <row r="45" spans="1:20" x14ac:dyDescent="0.2">
      <c r="A45">
        <f t="shared" si="0"/>
        <v>76.010000000000005</v>
      </c>
      <c r="B45">
        <v>82.09</v>
      </c>
      <c r="C45">
        <v>8.0580155104545206E-3</v>
      </c>
      <c r="D45">
        <v>45</v>
      </c>
      <c r="E45">
        <f t="shared" si="1"/>
        <v>76.010000000000005</v>
      </c>
      <c r="F45">
        <v>8.0580155104545206E-3</v>
      </c>
      <c r="G45">
        <v>76.010000000000005</v>
      </c>
      <c r="H45">
        <f t="shared" si="2"/>
        <v>0.13500000000000001</v>
      </c>
      <c r="I45">
        <v>30</v>
      </c>
      <c r="J45">
        <f t="shared" si="3"/>
        <v>0.18</v>
      </c>
      <c r="L45">
        <f t="shared" si="5"/>
        <v>0.98739932449987011</v>
      </c>
      <c r="M45">
        <v>115.26</v>
      </c>
      <c r="R45">
        <v>0</v>
      </c>
      <c r="S45">
        <v>0</v>
      </c>
      <c r="T45">
        <v>0</v>
      </c>
    </row>
    <row r="46" spans="1:20" x14ac:dyDescent="0.2">
      <c r="A46">
        <f t="shared" si="0"/>
        <v>76.98</v>
      </c>
      <c r="B46">
        <v>83.06</v>
      </c>
      <c r="C46">
        <v>2.7543725094789301E-3</v>
      </c>
      <c r="D46">
        <v>37</v>
      </c>
      <c r="E46">
        <f t="shared" si="1"/>
        <v>76.98</v>
      </c>
      <c r="F46">
        <v>2.7543725094789301E-3</v>
      </c>
      <c r="G46">
        <v>76.98</v>
      </c>
      <c r="H46">
        <f t="shared" si="2"/>
        <v>0.111</v>
      </c>
      <c r="I46">
        <v>17</v>
      </c>
      <c r="J46">
        <f t="shared" si="3"/>
        <v>0.10200000000000001</v>
      </c>
      <c r="L46">
        <f t="shared" si="5"/>
        <v>1</v>
      </c>
      <c r="M46">
        <v>87.44</v>
      </c>
      <c r="R46">
        <v>0</v>
      </c>
      <c r="S46">
        <v>0</v>
      </c>
      <c r="T46">
        <v>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9297F-5189-4680-84F5-1159D5959964}">
  <dimension ref="A1:V38"/>
  <sheetViews>
    <sheetView workbookViewId="0">
      <selection activeCell="I2" sqref="I2:I38"/>
    </sheetView>
  </sheetViews>
  <sheetFormatPr defaultRowHeight="14.25" x14ac:dyDescent="0.2"/>
  <sheetData>
    <row r="1" spans="1:22" x14ac:dyDescent="0.2">
      <c r="B1" t="s">
        <v>14</v>
      </c>
      <c r="E1" t="s">
        <v>0</v>
      </c>
      <c r="F1" t="s">
        <v>2</v>
      </c>
      <c r="G1" t="s">
        <v>4</v>
      </c>
      <c r="H1" t="s">
        <v>1</v>
      </c>
      <c r="J1" t="s">
        <v>17</v>
      </c>
      <c r="K1" t="s">
        <v>18</v>
      </c>
    </row>
    <row r="2" spans="1:22" x14ac:dyDescent="0.2">
      <c r="A2">
        <f>B2-6.08</f>
        <v>0</v>
      </c>
      <c r="B2">
        <v>6.08</v>
      </c>
      <c r="C2">
        <v>3.9925952763722798</v>
      </c>
      <c r="D2">
        <v>191</v>
      </c>
      <c r="E2">
        <f>B2-6.08</f>
        <v>0</v>
      </c>
      <c r="F2">
        <f>D2/52*0.312/2</f>
        <v>0.57299999999999995</v>
      </c>
      <c r="G2">
        <v>0</v>
      </c>
      <c r="H2">
        <v>3.9925952763722798</v>
      </c>
      <c r="I2">
        <v>292</v>
      </c>
      <c r="J2">
        <f>I2/52*0.312</f>
        <v>1.7519999999999998</v>
      </c>
      <c r="K2">
        <v>154.96</v>
      </c>
      <c r="M2">
        <v>0</v>
      </c>
      <c r="N2">
        <v>75.374303099999992</v>
      </c>
      <c r="P2">
        <v>0.79403308118022997</v>
      </c>
      <c r="Q2">
        <v>61.9165769828248</v>
      </c>
      <c r="R2">
        <v>95.122037558892899</v>
      </c>
      <c r="T2">
        <v>0.58325165276959601</v>
      </c>
      <c r="U2">
        <v>77.976267262978396</v>
      </c>
      <c r="V2">
        <v>102.392047098323</v>
      </c>
    </row>
    <row r="3" spans="1:22" x14ac:dyDescent="0.2">
      <c r="A3">
        <f t="shared" ref="A3:A38" si="0">B3-6.08</f>
        <v>0.96999999999999975</v>
      </c>
      <c r="B3">
        <v>7.05</v>
      </c>
      <c r="C3">
        <v>3.9160172401314401</v>
      </c>
      <c r="D3">
        <v>189</v>
      </c>
      <c r="E3">
        <f t="shared" ref="E3:E38" si="1">B3-6.08</f>
        <v>0.96999999999999975</v>
      </c>
      <c r="F3">
        <f t="shared" ref="F3:F38" si="2">D3/52*0.312/2</f>
        <v>0.56699999999999995</v>
      </c>
      <c r="G3">
        <v>0.96999999999999975</v>
      </c>
      <c r="H3">
        <v>3.9160172401314401</v>
      </c>
      <c r="I3">
        <v>291</v>
      </c>
      <c r="J3">
        <f t="shared" ref="J3:J38" si="3">I3/52*0.312</f>
        <v>1.746</v>
      </c>
      <c r="K3">
        <v>154.56</v>
      </c>
      <c r="M3">
        <v>3.2258064516129031E-2</v>
      </c>
      <c r="N3">
        <v>78.058597700000007</v>
      </c>
      <c r="P3">
        <v>0.79139794192339497</v>
      </c>
      <c r="Q3">
        <v>62.127188402014198</v>
      </c>
      <c r="R3">
        <v>95.096402289310603</v>
      </c>
      <c r="T3">
        <v>0.57858252172860203</v>
      </c>
      <c r="U3">
        <v>78.136869284411901</v>
      </c>
      <c r="V3">
        <v>102.378938319189</v>
      </c>
    </row>
    <row r="4" spans="1:22" x14ac:dyDescent="0.2">
      <c r="A4">
        <f t="shared" si="0"/>
        <v>1.9399999999999995</v>
      </c>
      <c r="B4">
        <v>8.02</v>
      </c>
      <c r="C4">
        <v>3.7588627809981201</v>
      </c>
      <c r="D4">
        <v>191</v>
      </c>
      <c r="E4">
        <f t="shared" si="1"/>
        <v>1.9399999999999995</v>
      </c>
      <c r="F4">
        <f t="shared" si="2"/>
        <v>0.57299999999999995</v>
      </c>
      <c r="G4">
        <v>1.9399999999999995</v>
      </c>
      <c r="H4">
        <v>3.7588627809981201</v>
      </c>
      <c r="I4">
        <v>286</v>
      </c>
      <c r="J4">
        <f t="shared" si="3"/>
        <v>1.716</v>
      </c>
      <c r="K4">
        <v>153.72999999999999</v>
      </c>
      <c r="M4">
        <v>6.4516129032258063E-2</v>
      </c>
      <c r="N4">
        <v>79.950214699999989</v>
      </c>
      <c r="P4">
        <v>0.78468059694956005</v>
      </c>
      <c r="Q4">
        <v>62.408624132910496</v>
      </c>
      <c r="R4">
        <v>95.702882577411501</v>
      </c>
      <c r="T4">
        <v>0.56741575111996501</v>
      </c>
      <c r="U4">
        <v>78.762499234283595</v>
      </c>
      <c r="V4">
        <v>102.687183611181</v>
      </c>
    </row>
    <row r="5" spans="1:22" x14ac:dyDescent="0.2">
      <c r="A5">
        <f t="shared" si="0"/>
        <v>2.99</v>
      </c>
      <c r="B5">
        <v>9.07</v>
      </c>
      <c r="C5">
        <v>3.6445023744256999</v>
      </c>
      <c r="D5">
        <v>190</v>
      </c>
      <c r="E5">
        <f t="shared" si="1"/>
        <v>2.99</v>
      </c>
      <c r="F5">
        <f t="shared" si="2"/>
        <v>0.56999999999999995</v>
      </c>
      <c r="G5">
        <v>2.99</v>
      </c>
      <c r="H5">
        <v>3.6445023744256999</v>
      </c>
      <c r="I5">
        <v>285</v>
      </c>
      <c r="J5">
        <f t="shared" si="3"/>
        <v>1.71</v>
      </c>
      <c r="K5">
        <v>152.72999999999999</v>
      </c>
      <c r="M5">
        <v>9.6774193548387094E-2</v>
      </c>
      <c r="N5">
        <v>80.274491900000001</v>
      </c>
      <c r="P5">
        <v>0.77926467044450098</v>
      </c>
      <c r="Q5">
        <v>63.086761242176799</v>
      </c>
      <c r="R5">
        <v>95.858942570087606</v>
      </c>
      <c r="T5">
        <v>0.55927819740365503</v>
      </c>
      <c r="U5">
        <v>78.674578403903098</v>
      </c>
      <c r="V5">
        <v>102.771770556779</v>
      </c>
    </row>
    <row r="6" spans="1:22" x14ac:dyDescent="0.2">
      <c r="A6">
        <f t="shared" si="0"/>
        <v>3.9599999999999991</v>
      </c>
      <c r="B6">
        <v>10.039999999999999</v>
      </c>
      <c r="C6">
        <v>3.5270701876716402</v>
      </c>
      <c r="D6">
        <v>190</v>
      </c>
      <c r="E6">
        <f t="shared" si="1"/>
        <v>3.9599999999999991</v>
      </c>
      <c r="F6">
        <f t="shared" si="2"/>
        <v>0.56999999999999995</v>
      </c>
      <c r="G6">
        <v>3.9599999999999991</v>
      </c>
      <c r="H6">
        <v>3.5270701876716402</v>
      </c>
      <c r="I6">
        <v>280</v>
      </c>
      <c r="J6">
        <f t="shared" si="3"/>
        <v>1.6800000000000002</v>
      </c>
      <c r="K6">
        <v>151.47999999999999</v>
      </c>
      <c r="M6">
        <v>0.12903225806451613</v>
      </c>
      <c r="N6">
        <v>80.995107899999994</v>
      </c>
      <c r="P6">
        <v>0.76646447357997005</v>
      </c>
      <c r="Q6">
        <v>67.040260218160697</v>
      </c>
      <c r="R6">
        <v>96.115049555524905</v>
      </c>
      <c r="T6">
        <v>0.55186225913604403</v>
      </c>
      <c r="U6">
        <v>78.869495916424299</v>
      </c>
      <c r="V6">
        <v>102.920332684465</v>
      </c>
    </row>
    <row r="7" spans="1:22" x14ac:dyDescent="0.2">
      <c r="A7">
        <f t="shared" si="0"/>
        <v>5.99</v>
      </c>
      <c r="B7">
        <v>12.07</v>
      </c>
      <c r="C7">
        <v>3.2938410319892601</v>
      </c>
      <c r="D7">
        <v>190</v>
      </c>
      <c r="E7">
        <f t="shared" si="1"/>
        <v>5.99</v>
      </c>
      <c r="F7">
        <f t="shared" si="2"/>
        <v>0.56999999999999995</v>
      </c>
      <c r="G7">
        <v>5.99</v>
      </c>
      <c r="H7">
        <v>3.2938410319892601</v>
      </c>
      <c r="I7">
        <v>273</v>
      </c>
      <c r="J7">
        <f t="shared" si="3"/>
        <v>1.6379999999999999</v>
      </c>
      <c r="K7">
        <v>150.04</v>
      </c>
      <c r="M7">
        <v>0.16129032258064516</v>
      </c>
      <c r="N7">
        <v>81.094192599999985</v>
      </c>
      <c r="P7">
        <v>0.76446949275831899</v>
      </c>
      <c r="Q7">
        <v>63.533796421924698</v>
      </c>
      <c r="R7">
        <v>96.747506304439199</v>
      </c>
      <c r="T7">
        <v>0.533564280222382</v>
      </c>
      <c r="U7">
        <v>79.313885654814001</v>
      </c>
      <c r="V7">
        <v>103.22694270870799</v>
      </c>
    </row>
    <row r="8" spans="1:22" x14ac:dyDescent="0.2">
      <c r="A8">
        <f t="shared" si="0"/>
        <v>8.01</v>
      </c>
      <c r="B8">
        <v>14.09</v>
      </c>
      <c r="C8">
        <v>3.0506636650277299</v>
      </c>
      <c r="D8">
        <v>190</v>
      </c>
      <c r="E8">
        <f t="shared" si="1"/>
        <v>8.01</v>
      </c>
      <c r="F8">
        <f t="shared" si="2"/>
        <v>0.56999999999999995</v>
      </c>
      <c r="G8">
        <v>8.01</v>
      </c>
      <c r="H8">
        <v>3.0506636650277299</v>
      </c>
      <c r="I8">
        <v>265</v>
      </c>
      <c r="J8">
        <f t="shared" si="3"/>
        <v>1.5899999999999999</v>
      </c>
      <c r="K8">
        <v>149.15</v>
      </c>
      <c r="M8">
        <v>0.19354838709677419</v>
      </c>
      <c r="N8">
        <v>81.121215699999993</v>
      </c>
      <c r="P8">
        <v>0.75242290389196798</v>
      </c>
      <c r="Q8">
        <v>64.470440800820398</v>
      </c>
      <c r="R8">
        <v>97.3293240498801</v>
      </c>
      <c r="T8">
        <v>0.51486078348465403</v>
      </c>
      <c r="U8">
        <v>79.849182716436104</v>
      </c>
      <c r="V8">
        <v>103.526907410611</v>
      </c>
    </row>
    <row r="9" spans="1:22" x14ac:dyDescent="0.2">
      <c r="A9">
        <f t="shared" si="0"/>
        <v>9.9500000000000011</v>
      </c>
      <c r="B9">
        <v>16.03</v>
      </c>
      <c r="C9">
        <v>2.8386270273688101</v>
      </c>
      <c r="D9">
        <v>191</v>
      </c>
      <c r="E9">
        <f t="shared" si="1"/>
        <v>9.9500000000000011</v>
      </c>
      <c r="F9">
        <f t="shared" si="2"/>
        <v>0.57299999999999995</v>
      </c>
      <c r="G9">
        <v>9.9500000000000011</v>
      </c>
      <c r="H9">
        <v>2.8386270273688101</v>
      </c>
      <c r="I9">
        <v>257</v>
      </c>
      <c r="J9">
        <f t="shared" si="3"/>
        <v>1.542</v>
      </c>
      <c r="K9">
        <v>146.91999999999999</v>
      </c>
      <c r="M9">
        <v>0.22580645161290322</v>
      </c>
      <c r="N9">
        <v>81.148238799999987</v>
      </c>
      <c r="P9">
        <v>0.73795316374439601</v>
      </c>
      <c r="Q9">
        <v>65.764617684775601</v>
      </c>
      <c r="R9">
        <v>98.006039451517594</v>
      </c>
      <c r="T9">
        <v>0.49370486177119699</v>
      </c>
      <c r="U9">
        <v>80.6240726035237</v>
      </c>
      <c r="V9">
        <v>103.875097916078</v>
      </c>
    </row>
    <row r="10" spans="1:22" x14ac:dyDescent="0.2">
      <c r="A10">
        <f t="shared" si="0"/>
        <v>11.979999999999999</v>
      </c>
      <c r="B10">
        <v>18.059999999999999</v>
      </c>
      <c r="C10">
        <v>2.6681141329981402</v>
      </c>
      <c r="D10">
        <v>190</v>
      </c>
      <c r="E10">
        <f t="shared" si="1"/>
        <v>11.979999999999999</v>
      </c>
      <c r="F10">
        <f t="shared" si="2"/>
        <v>0.56999999999999995</v>
      </c>
      <c r="G10">
        <v>11.979999999999999</v>
      </c>
      <c r="H10">
        <v>2.6681141329981402</v>
      </c>
      <c r="I10">
        <v>250</v>
      </c>
      <c r="J10">
        <f t="shared" si="3"/>
        <v>1.5</v>
      </c>
      <c r="K10">
        <v>146.21</v>
      </c>
      <c r="M10">
        <v>0.25806451612903225</v>
      </c>
      <c r="N10">
        <v>81.310377399999993</v>
      </c>
      <c r="P10">
        <v>0.72545396312057397</v>
      </c>
      <c r="Q10">
        <v>66.523052526524907</v>
      </c>
      <c r="R10">
        <v>98.445038906975796</v>
      </c>
      <c r="T10">
        <v>0.47400392049211498</v>
      </c>
      <c r="U10">
        <v>81.064287948544106</v>
      </c>
      <c r="V10">
        <v>104.101669187159</v>
      </c>
    </row>
    <row r="11" spans="1:22" x14ac:dyDescent="0.2">
      <c r="A11">
        <f t="shared" si="0"/>
        <v>13.999999999999998</v>
      </c>
      <c r="B11">
        <v>20.079999999999998</v>
      </c>
      <c r="C11">
        <v>2.45022844043767</v>
      </c>
      <c r="D11">
        <v>189</v>
      </c>
      <c r="E11">
        <f t="shared" si="1"/>
        <v>13.999999999999998</v>
      </c>
      <c r="F11">
        <f t="shared" si="2"/>
        <v>0.56699999999999995</v>
      </c>
      <c r="G11">
        <v>13.999999999999998</v>
      </c>
      <c r="H11">
        <v>2.45022844043767</v>
      </c>
      <c r="I11">
        <v>243</v>
      </c>
      <c r="J11">
        <f t="shared" si="3"/>
        <v>1.4580000000000002</v>
      </c>
      <c r="K11">
        <v>144.94</v>
      </c>
      <c r="M11">
        <v>0.29032258064516131</v>
      </c>
      <c r="N11">
        <v>81.355415899999997</v>
      </c>
      <c r="P11">
        <v>0.71426677383915604</v>
      </c>
      <c r="Q11">
        <v>66.254237873914093</v>
      </c>
      <c r="R11">
        <v>98.891727481955499</v>
      </c>
      <c r="T11">
        <v>0.45306005295312402</v>
      </c>
      <c r="U11">
        <v>81.569888853395994</v>
      </c>
      <c r="V11">
        <v>104.326759142979</v>
      </c>
    </row>
    <row r="12" spans="1:22" x14ac:dyDescent="0.2">
      <c r="A12">
        <f t="shared" si="0"/>
        <v>15.94</v>
      </c>
      <c r="B12">
        <v>22.02</v>
      </c>
      <c r="C12">
        <v>2.2441757262529398</v>
      </c>
      <c r="D12">
        <v>190</v>
      </c>
      <c r="E12">
        <f t="shared" si="1"/>
        <v>15.94</v>
      </c>
      <c r="F12">
        <f t="shared" si="2"/>
        <v>0.56999999999999995</v>
      </c>
      <c r="G12">
        <v>15.94</v>
      </c>
      <c r="H12">
        <v>2.2441757262529398</v>
      </c>
      <c r="I12">
        <v>234</v>
      </c>
      <c r="J12">
        <f t="shared" si="3"/>
        <v>1.4039999999999999</v>
      </c>
      <c r="K12">
        <v>143.53</v>
      </c>
      <c r="M12">
        <v>0.32258064516129031</v>
      </c>
      <c r="N12">
        <v>81.913893299999998</v>
      </c>
      <c r="P12">
        <v>0.696282951402029</v>
      </c>
      <c r="Q12">
        <v>67.904845599144707</v>
      </c>
      <c r="R12">
        <v>99.530432401424605</v>
      </c>
      <c r="T12">
        <v>0.42853396250252701</v>
      </c>
      <c r="U12">
        <v>82.563727740968005</v>
      </c>
      <c r="V12">
        <v>104.655130286678</v>
      </c>
    </row>
    <row r="13" spans="1:22" x14ac:dyDescent="0.2">
      <c r="A13">
        <f t="shared" si="0"/>
        <v>17.97</v>
      </c>
      <c r="B13">
        <v>24.05</v>
      </c>
      <c r="C13">
        <v>2.0633213811674702</v>
      </c>
      <c r="D13">
        <v>190</v>
      </c>
      <c r="E13">
        <f t="shared" si="1"/>
        <v>17.97</v>
      </c>
      <c r="F13">
        <f t="shared" si="2"/>
        <v>0.56999999999999995</v>
      </c>
      <c r="G13">
        <v>17.97</v>
      </c>
      <c r="H13">
        <v>2.0633213811674702</v>
      </c>
      <c r="I13">
        <v>223</v>
      </c>
      <c r="J13">
        <f t="shared" si="3"/>
        <v>1.3379999999999999</v>
      </c>
      <c r="K13">
        <v>142.47999999999999</v>
      </c>
      <c r="M13">
        <v>0.35483870967741937</v>
      </c>
      <c r="N13">
        <v>81.958931800000002</v>
      </c>
      <c r="P13">
        <v>0.68088845357528704</v>
      </c>
      <c r="Q13">
        <v>68.501878393114595</v>
      </c>
      <c r="R13">
        <v>100.075917351084</v>
      </c>
      <c r="T13">
        <v>0.40444498771223603</v>
      </c>
      <c r="U13">
        <v>83.169167937997301</v>
      </c>
      <c r="V13">
        <v>104.934360234392</v>
      </c>
    </row>
    <row r="14" spans="1:22" x14ac:dyDescent="0.2">
      <c r="A14">
        <f t="shared" si="0"/>
        <v>19.990000000000002</v>
      </c>
      <c r="B14">
        <v>26.07</v>
      </c>
      <c r="C14">
        <v>1.85695838444273</v>
      </c>
      <c r="D14">
        <v>191</v>
      </c>
      <c r="E14">
        <f t="shared" si="1"/>
        <v>19.990000000000002</v>
      </c>
      <c r="F14">
        <f t="shared" si="2"/>
        <v>0.57299999999999995</v>
      </c>
      <c r="G14">
        <v>19.990000000000002</v>
      </c>
      <c r="H14">
        <v>1.85695838444273</v>
      </c>
      <c r="I14">
        <v>214</v>
      </c>
      <c r="J14">
        <f t="shared" si="3"/>
        <v>1.2839999999999998</v>
      </c>
      <c r="K14">
        <v>139.05000000000001</v>
      </c>
      <c r="M14">
        <v>0.38709677419354838</v>
      </c>
      <c r="N14">
        <v>82.382293699999991</v>
      </c>
      <c r="P14">
        <v>0.660510194161119</v>
      </c>
      <c r="Q14">
        <v>69.526724827709899</v>
      </c>
      <c r="R14">
        <v>100.706264592507</v>
      </c>
      <c r="T14">
        <v>0.37424852909171302</v>
      </c>
      <c r="U14">
        <v>84.016433582873006</v>
      </c>
      <c r="V14">
        <v>105.25682074963601</v>
      </c>
    </row>
    <row r="15" spans="1:22" x14ac:dyDescent="0.2">
      <c r="A15">
        <f t="shared" si="0"/>
        <v>21.93</v>
      </c>
      <c r="B15">
        <v>28.01</v>
      </c>
      <c r="C15">
        <v>1.6725046601053699</v>
      </c>
      <c r="D15">
        <v>191</v>
      </c>
      <c r="E15">
        <f t="shared" si="1"/>
        <v>21.93</v>
      </c>
      <c r="F15">
        <f t="shared" si="2"/>
        <v>0.57299999999999995</v>
      </c>
      <c r="G15">
        <v>21.93</v>
      </c>
      <c r="H15">
        <v>1.6725046601053699</v>
      </c>
      <c r="I15">
        <v>206</v>
      </c>
      <c r="J15">
        <f t="shared" si="3"/>
        <v>1.236</v>
      </c>
      <c r="K15">
        <v>137.52000000000001</v>
      </c>
      <c r="M15">
        <v>0.41935483870967744</v>
      </c>
      <c r="N15">
        <v>82.868709499999994</v>
      </c>
      <c r="P15">
        <v>0.64111328485096397</v>
      </c>
      <c r="Q15">
        <v>70.285945976871403</v>
      </c>
      <c r="R15">
        <v>101.202894923803</v>
      </c>
      <c r="T15">
        <v>0.34478811229412598</v>
      </c>
      <c r="U15">
        <v>84.672324083355306</v>
      </c>
      <c r="V15">
        <v>105.510953888272</v>
      </c>
    </row>
    <row r="16" spans="1:22" x14ac:dyDescent="0.2">
      <c r="A16">
        <f t="shared" si="0"/>
        <v>23.96</v>
      </c>
      <c r="B16">
        <v>30.04</v>
      </c>
      <c r="C16">
        <v>1.503501445518</v>
      </c>
      <c r="D16">
        <v>190</v>
      </c>
      <c r="E16">
        <f t="shared" si="1"/>
        <v>23.96</v>
      </c>
      <c r="F16">
        <f t="shared" si="2"/>
        <v>0.56999999999999995</v>
      </c>
      <c r="G16">
        <v>23.96</v>
      </c>
      <c r="H16">
        <v>1.503501445518</v>
      </c>
      <c r="I16">
        <v>196</v>
      </c>
      <c r="J16">
        <f t="shared" si="3"/>
        <v>1.1759999999999999</v>
      </c>
      <c r="K16">
        <v>134.12</v>
      </c>
      <c r="M16">
        <v>0.45161290322580644</v>
      </c>
      <c r="N16">
        <v>83.400163799999987</v>
      </c>
      <c r="P16">
        <v>0.62148695465178005</v>
      </c>
      <c r="Q16">
        <v>71.126053566660403</v>
      </c>
      <c r="R16">
        <v>101.623977197407</v>
      </c>
      <c r="T16">
        <v>0.317043633609631</v>
      </c>
      <c r="U16">
        <v>85.659180959322498</v>
      </c>
      <c r="V16">
        <v>105.72360440060299</v>
      </c>
    </row>
    <row r="17" spans="1:22" x14ac:dyDescent="0.2">
      <c r="A17">
        <f t="shared" si="0"/>
        <v>25.980000000000004</v>
      </c>
      <c r="B17">
        <v>32.06</v>
      </c>
      <c r="C17">
        <v>1.32282370192196</v>
      </c>
      <c r="D17">
        <v>191</v>
      </c>
      <c r="E17">
        <f t="shared" si="1"/>
        <v>25.980000000000004</v>
      </c>
      <c r="F17">
        <f t="shared" si="2"/>
        <v>0.57299999999999995</v>
      </c>
      <c r="G17">
        <v>25.980000000000004</v>
      </c>
      <c r="H17">
        <v>1.32282370192196</v>
      </c>
      <c r="I17">
        <v>186</v>
      </c>
      <c r="J17">
        <f t="shared" si="3"/>
        <v>1.1160000000000001</v>
      </c>
      <c r="K17">
        <v>133.74</v>
      </c>
      <c r="M17">
        <v>0.4838709677419355</v>
      </c>
      <c r="N17">
        <v>83.517263899999989</v>
      </c>
      <c r="P17">
        <v>0.59692500000000004</v>
      </c>
      <c r="Q17">
        <v>72.025765000000007</v>
      </c>
      <c r="R17">
        <v>102.061921550668</v>
      </c>
      <c r="T17">
        <v>0.27868536836201202</v>
      </c>
      <c r="U17">
        <v>86.527215672645795</v>
      </c>
      <c r="V17">
        <v>106.024600692991</v>
      </c>
    </row>
    <row r="18" spans="1:22" x14ac:dyDescent="0.2">
      <c r="A18">
        <f t="shared" si="0"/>
        <v>28.010000000000005</v>
      </c>
      <c r="B18">
        <v>34.090000000000003</v>
      </c>
      <c r="C18">
        <v>1.1756067663695899</v>
      </c>
      <c r="D18">
        <v>189</v>
      </c>
      <c r="E18">
        <f t="shared" si="1"/>
        <v>28.010000000000005</v>
      </c>
      <c r="F18">
        <f t="shared" si="2"/>
        <v>0.56699999999999995</v>
      </c>
      <c r="G18">
        <v>28.010000000000005</v>
      </c>
      <c r="H18">
        <v>1.1756067663695899</v>
      </c>
      <c r="I18">
        <v>177</v>
      </c>
      <c r="J18">
        <f t="shared" si="3"/>
        <v>1.0620000000000001</v>
      </c>
      <c r="K18">
        <v>130.63999999999999</v>
      </c>
      <c r="M18">
        <v>0.5161290322580645</v>
      </c>
      <c r="N18">
        <v>83.571310099999991</v>
      </c>
      <c r="P18">
        <v>0.57236266953421799</v>
      </c>
      <c r="Q18">
        <v>72.925480545674404</v>
      </c>
      <c r="R18">
        <v>102.54625723916899</v>
      </c>
      <c r="T18">
        <v>0.24448045813552499</v>
      </c>
      <c r="U18">
        <v>86.949754659440799</v>
      </c>
      <c r="V18">
        <v>106.19718137546</v>
      </c>
    </row>
    <row r="19" spans="1:22" x14ac:dyDescent="0.2">
      <c r="A19">
        <f t="shared" si="0"/>
        <v>29.950000000000003</v>
      </c>
      <c r="B19">
        <v>36.03</v>
      </c>
      <c r="C19">
        <v>1.04720815302461</v>
      </c>
      <c r="D19">
        <v>189</v>
      </c>
      <c r="E19">
        <f t="shared" si="1"/>
        <v>29.950000000000003</v>
      </c>
      <c r="F19">
        <f t="shared" si="2"/>
        <v>0.56699999999999995</v>
      </c>
      <c r="G19">
        <v>29.950000000000003</v>
      </c>
      <c r="H19">
        <v>1.04720815302461</v>
      </c>
      <c r="I19">
        <v>169</v>
      </c>
      <c r="J19">
        <f t="shared" si="3"/>
        <v>1.014</v>
      </c>
      <c r="K19">
        <v>129.05000000000001</v>
      </c>
      <c r="M19">
        <v>0.54838709677419351</v>
      </c>
      <c r="N19">
        <v>83.697417899999991</v>
      </c>
      <c r="P19">
        <v>0.54268988003655505</v>
      </c>
      <c r="Q19">
        <v>73.793180793932294</v>
      </c>
      <c r="R19">
        <v>103.018837436244</v>
      </c>
      <c r="T19">
        <v>0.201504913706779</v>
      </c>
      <c r="U19">
        <v>87.751413107982401</v>
      </c>
      <c r="V19">
        <v>106.437894337082</v>
      </c>
    </row>
    <row r="20" spans="1:22" x14ac:dyDescent="0.2">
      <c r="A20">
        <f t="shared" si="0"/>
        <v>31.97</v>
      </c>
      <c r="B20">
        <v>38.049999999999997</v>
      </c>
      <c r="C20">
        <v>0.89392857825252703</v>
      </c>
      <c r="D20">
        <v>190</v>
      </c>
      <c r="E20">
        <f t="shared" si="1"/>
        <v>31.97</v>
      </c>
      <c r="F20">
        <f t="shared" si="2"/>
        <v>0.56999999999999995</v>
      </c>
      <c r="G20">
        <v>31.97</v>
      </c>
      <c r="H20">
        <v>0.89392857825252703</v>
      </c>
      <c r="I20">
        <v>154</v>
      </c>
      <c r="J20">
        <f t="shared" si="3"/>
        <v>0.92400000000000004</v>
      </c>
      <c r="K20">
        <v>127.43</v>
      </c>
      <c r="M20">
        <v>0.58064516129032262</v>
      </c>
      <c r="N20">
        <v>83.652379400000001</v>
      </c>
      <c r="P20">
        <v>0.50515260626135805</v>
      </c>
      <c r="Q20">
        <v>75.816151349216597</v>
      </c>
      <c r="R20">
        <v>103.567087384109</v>
      </c>
      <c r="T20">
        <v>0.15372547745071</v>
      </c>
      <c r="U20">
        <v>89.0211938942996</v>
      </c>
      <c r="V20">
        <v>106.71949493696</v>
      </c>
    </row>
    <row r="21" spans="1:22" s="1" customFormat="1" x14ac:dyDescent="0.2">
      <c r="A21" s="1">
        <f t="shared" si="0"/>
        <v>34</v>
      </c>
      <c r="B21" s="1">
        <v>40.08</v>
      </c>
      <c r="C21" s="1">
        <v>0.82606763224493795</v>
      </c>
      <c r="D21" s="1">
        <v>175</v>
      </c>
      <c r="E21" s="1">
        <f t="shared" si="1"/>
        <v>34</v>
      </c>
      <c r="F21" s="1">
        <f t="shared" si="2"/>
        <v>0.52500000000000002</v>
      </c>
      <c r="G21" s="1">
        <v>34</v>
      </c>
      <c r="H21" s="1">
        <v>0.82606763224493795</v>
      </c>
      <c r="I21" s="1">
        <v>155</v>
      </c>
      <c r="J21" s="1">
        <f t="shared" si="3"/>
        <v>0.93</v>
      </c>
      <c r="K21" s="1">
        <v>125.05</v>
      </c>
      <c r="M21" s="1">
        <v>0.61290322580645162</v>
      </c>
      <c r="N21" s="1">
        <v>84.003679699999992</v>
      </c>
      <c r="P21" s="1">
        <v>0.51372274961920505</v>
      </c>
      <c r="Q21" s="1">
        <v>73.850981817545303</v>
      </c>
      <c r="R21" s="1">
        <v>102.946316879572</v>
      </c>
      <c r="T21" s="1">
        <v>0.15155275231016399</v>
      </c>
      <c r="U21" s="1">
        <v>87.847230653817306</v>
      </c>
      <c r="V21" s="1">
        <v>106.402929035212</v>
      </c>
    </row>
    <row r="22" spans="1:22" x14ac:dyDescent="0.2">
      <c r="A22">
        <f t="shared" si="0"/>
        <v>35.93</v>
      </c>
      <c r="B22">
        <v>42.01</v>
      </c>
      <c r="C22">
        <v>0.75062910820822304</v>
      </c>
      <c r="D22">
        <v>173</v>
      </c>
      <c r="E22">
        <f t="shared" si="1"/>
        <v>35.93</v>
      </c>
      <c r="F22">
        <f t="shared" si="2"/>
        <v>0.51900000000000002</v>
      </c>
      <c r="G22">
        <v>35.93</v>
      </c>
      <c r="H22">
        <v>0.75062910820822304</v>
      </c>
      <c r="I22">
        <v>148</v>
      </c>
      <c r="J22">
        <f t="shared" si="3"/>
        <v>0.88800000000000001</v>
      </c>
      <c r="K22">
        <v>126.41</v>
      </c>
      <c r="M22">
        <v>0.64516129032258063</v>
      </c>
      <c r="N22">
        <v>84.111772099999996</v>
      </c>
      <c r="P22">
        <v>0.48059752604449102</v>
      </c>
      <c r="Q22">
        <v>74.670121961944005</v>
      </c>
      <c r="R22">
        <v>103.306226229692</v>
      </c>
      <c r="T22">
        <v>0.10183229314480299</v>
      </c>
      <c r="U22">
        <v>88.366909040832098</v>
      </c>
      <c r="V22">
        <v>106.588412039258</v>
      </c>
    </row>
    <row r="23" spans="1:22" x14ac:dyDescent="0.2">
      <c r="A23">
        <f t="shared" si="0"/>
        <v>37.96</v>
      </c>
      <c r="B23">
        <v>44.04</v>
      </c>
      <c r="C23">
        <v>0.65739387019596696</v>
      </c>
      <c r="D23">
        <v>171</v>
      </c>
      <c r="E23">
        <f t="shared" si="1"/>
        <v>37.96</v>
      </c>
      <c r="F23">
        <f t="shared" si="2"/>
        <v>0.51300000000000001</v>
      </c>
      <c r="G23">
        <v>37.96</v>
      </c>
      <c r="H23">
        <v>0.65739387019596696</v>
      </c>
      <c r="I23">
        <v>139</v>
      </c>
      <c r="J23">
        <f t="shared" si="3"/>
        <v>0.83399999999999996</v>
      </c>
      <c r="K23">
        <v>123.06</v>
      </c>
      <c r="M23">
        <v>0.67741935483870963</v>
      </c>
      <c r="N23">
        <v>84.318949199999992</v>
      </c>
      <c r="P23">
        <v>0.44089329998863702</v>
      </c>
      <c r="Q23">
        <v>75.547518264005404</v>
      </c>
      <c r="R23">
        <v>103.70406222767799</v>
      </c>
      <c r="T23">
        <v>4.3571136998645399E-2</v>
      </c>
      <c r="U23">
        <v>89.046450229533903</v>
      </c>
      <c r="V23">
        <v>106.792171215042</v>
      </c>
    </row>
    <row r="24" spans="1:22" x14ac:dyDescent="0.2">
      <c r="A24">
        <f t="shared" si="0"/>
        <v>39.99</v>
      </c>
      <c r="B24">
        <v>46.07</v>
      </c>
      <c r="C24">
        <v>0.57748330786642299</v>
      </c>
      <c r="D24">
        <v>159</v>
      </c>
      <c r="E24">
        <f t="shared" si="1"/>
        <v>39.99</v>
      </c>
      <c r="F24">
        <f t="shared" si="2"/>
        <v>0.47699999999999998</v>
      </c>
      <c r="G24">
        <v>39.99</v>
      </c>
      <c r="H24">
        <v>0.57748330786642299</v>
      </c>
      <c r="I24">
        <v>135</v>
      </c>
      <c r="J24">
        <f t="shared" si="3"/>
        <v>0.81</v>
      </c>
      <c r="K24">
        <v>125.64</v>
      </c>
      <c r="M24">
        <v>0.70967741935483875</v>
      </c>
      <c r="N24">
        <v>84.661241799999999</v>
      </c>
      <c r="P24">
        <v>0.43571177242676101</v>
      </c>
      <c r="Q24">
        <v>75.005885009254698</v>
      </c>
      <c r="R24">
        <v>103.317713098943</v>
      </c>
      <c r="T24">
        <v>2.7174875030524698E-2</v>
      </c>
      <c r="U24">
        <v>88.568187102517598</v>
      </c>
      <c r="V24">
        <v>106.59764695480099</v>
      </c>
    </row>
    <row r="25" spans="1:22" x14ac:dyDescent="0.2">
      <c r="A25">
        <f t="shared" si="0"/>
        <v>42.010000000000005</v>
      </c>
      <c r="B25">
        <v>48.09</v>
      </c>
      <c r="C25">
        <v>0.50226362717395701</v>
      </c>
      <c r="D25">
        <v>155</v>
      </c>
      <c r="E25">
        <f t="shared" si="1"/>
        <v>42.010000000000005</v>
      </c>
      <c r="F25">
        <f t="shared" si="2"/>
        <v>0.46500000000000002</v>
      </c>
      <c r="G25">
        <v>42.010000000000005</v>
      </c>
      <c r="H25">
        <v>0.50226362717395701</v>
      </c>
      <c r="I25">
        <v>129</v>
      </c>
      <c r="J25">
        <f t="shared" si="3"/>
        <v>0.77400000000000002</v>
      </c>
      <c r="K25">
        <v>125.53</v>
      </c>
      <c r="M25">
        <v>0.74193548387096775</v>
      </c>
      <c r="N25">
        <v>84.877426599999993</v>
      </c>
      <c r="P25">
        <v>0.35554679937751099</v>
      </c>
      <c r="Q25">
        <v>84.715595029702897</v>
      </c>
      <c r="R25">
        <v>103.48615086750399</v>
      </c>
      <c r="T25">
        <v>9.5569928768066803E-2</v>
      </c>
    </row>
    <row r="26" spans="1:22" x14ac:dyDescent="0.2">
      <c r="A26">
        <f t="shared" si="0"/>
        <v>43.95</v>
      </c>
      <c r="B26">
        <v>50.03</v>
      </c>
      <c r="C26">
        <v>0.42929650611322601</v>
      </c>
      <c r="D26">
        <v>147</v>
      </c>
      <c r="E26">
        <f t="shared" si="1"/>
        <v>43.95</v>
      </c>
      <c r="F26">
        <f t="shared" si="2"/>
        <v>0.441</v>
      </c>
      <c r="G26">
        <v>43.95</v>
      </c>
      <c r="H26">
        <v>0.42929650611322601</v>
      </c>
      <c r="I26">
        <v>121</v>
      </c>
      <c r="J26">
        <f t="shared" si="3"/>
        <v>0.72600000000000009</v>
      </c>
      <c r="K26">
        <v>125.78</v>
      </c>
      <c r="M26">
        <v>0.77419354838709675</v>
      </c>
      <c r="N26">
        <v>85.012542100000005</v>
      </c>
      <c r="P26">
        <v>0.37060405320116502</v>
      </c>
      <c r="Q26">
        <v>75.321837465309002</v>
      </c>
      <c r="R26">
        <v>103.551536010398</v>
      </c>
      <c r="T26">
        <v>6.3703086848787102E-2</v>
      </c>
    </row>
    <row r="27" spans="1:22" x14ac:dyDescent="0.2">
      <c r="A27">
        <f t="shared" si="0"/>
        <v>45.980000000000004</v>
      </c>
      <c r="B27">
        <v>52.06</v>
      </c>
      <c r="C27">
        <v>0.36179198635855803</v>
      </c>
      <c r="D27">
        <v>139</v>
      </c>
      <c r="E27">
        <f t="shared" si="1"/>
        <v>45.980000000000004</v>
      </c>
      <c r="F27">
        <f t="shared" si="2"/>
        <v>0.41699999999999998</v>
      </c>
      <c r="G27">
        <v>45.980000000000004</v>
      </c>
      <c r="H27">
        <v>0.36179198635855803</v>
      </c>
      <c r="I27">
        <v>114</v>
      </c>
      <c r="J27">
        <f t="shared" si="3"/>
        <v>0.68400000000000005</v>
      </c>
      <c r="K27">
        <v>124.05</v>
      </c>
      <c r="M27">
        <v>0.80645161290322576</v>
      </c>
      <c r="N27">
        <v>85.2827731</v>
      </c>
      <c r="P27">
        <v>0.33778501551129803</v>
      </c>
      <c r="Q27">
        <v>75.475908417991207</v>
      </c>
      <c r="R27">
        <v>103.537464699434</v>
      </c>
      <c r="T27">
        <v>1.7449465415809901E-2</v>
      </c>
    </row>
    <row r="28" spans="1:22" x14ac:dyDescent="0.2">
      <c r="A28">
        <f t="shared" si="0"/>
        <v>48</v>
      </c>
      <c r="B28">
        <v>54.08</v>
      </c>
      <c r="C28">
        <v>0.30004151974360999</v>
      </c>
      <c r="D28">
        <v>131</v>
      </c>
      <c r="E28">
        <f t="shared" si="1"/>
        <v>48</v>
      </c>
      <c r="F28">
        <f t="shared" si="2"/>
        <v>0.39300000000000002</v>
      </c>
      <c r="G28">
        <v>48</v>
      </c>
      <c r="H28">
        <v>0.30004151974360999</v>
      </c>
      <c r="I28">
        <v>107</v>
      </c>
      <c r="J28">
        <f t="shared" si="3"/>
        <v>0.6419999999999999</v>
      </c>
      <c r="K28">
        <v>125.57</v>
      </c>
      <c r="M28">
        <v>0.83870967741935487</v>
      </c>
      <c r="N28">
        <v>85.4088809</v>
      </c>
      <c r="P28">
        <v>0.29915459867021399</v>
      </c>
      <c r="Q28">
        <v>75.481610945214499</v>
      </c>
      <c r="R28">
        <v>103.546981442937</v>
      </c>
    </row>
    <row r="29" spans="1:22" x14ac:dyDescent="0.2">
      <c r="A29">
        <f t="shared" si="0"/>
        <v>49.940000000000005</v>
      </c>
      <c r="B29">
        <v>56.02</v>
      </c>
      <c r="C29">
        <v>0.24400015007751</v>
      </c>
      <c r="D29">
        <v>123</v>
      </c>
      <c r="E29">
        <f t="shared" si="1"/>
        <v>49.940000000000005</v>
      </c>
      <c r="F29">
        <f t="shared" si="2"/>
        <v>0.36899999999999999</v>
      </c>
      <c r="G29">
        <v>49.940000000000005</v>
      </c>
      <c r="H29">
        <v>0.24400015007751</v>
      </c>
      <c r="I29">
        <v>100</v>
      </c>
      <c r="J29">
        <f t="shared" si="3"/>
        <v>0.6</v>
      </c>
      <c r="K29">
        <v>123.48</v>
      </c>
      <c r="M29">
        <v>0.87096774193548387</v>
      </c>
      <c r="N29">
        <v>85.562011799999993</v>
      </c>
      <c r="P29">
        <v>0.25571281940412899</v>
      </c>
      <c r="Q29">
        <v>75.664066139406501</v>
      </c>
      <c r="R29">
        <v>103.55165042222301</v>
      </c>
    </row>
    <row r="30" spans="1:22" x14ac:dyDescent="0.2">
      <c r="A30">
        <f t="shared" si="0"/>
        <v>51.97</v>
      </c>
      <c r="B30">
        <v>58.05</v>
      </c>
      <c r="C30">
        <v>0.19007765899255</v>
      </c>
      <c r="D30">
        <v>109</v>
      </c>
      <c r="E30">
        <f t="shared" si="1"/>
        <v>51.97</v>
      </c>
      <c r="F30">
        <f t="shared" si="2"/>
        <v>0.32700000000000001</v>
      </c>
      <c r="G30">
        <v>51.97</v>
      </c>
      <c r="H30">
        <v>0.19007765899255</v>
      </c>
      <c r="I30">
        <v>87</v>
      </c>
      <c r="J30">
        <f t="shared" si="3"/>
        <v>0.52200000000000002</v>
      </c>
      <c r="K30">
        <v>125.11</v>
      </c>
      <c r="M30">
        <v>0.90322580645161288</v>
      </c>
      <c r="N30">
        <v>85.498957899999994</v>
      </c>
      <c r="P30">
        <v>0.24937992803717299</v>
      </c>
      <c r="Q30">
        <v>75.484994759613201</v>
      </c>
      <c r="R30">
        <v>102.893113312046</v>
      </c>
    </row>
    <row r="31" spans="1:22" s="1" customFormat="1" x14ac:dyDescent="0.2">
      <c r="A31" s="1">
        <f t="shared" si="0"/>
        <v>53.99</v>
      </c>
      <c r="B31" s="1">
        <v>60.07</v>
      </c>
      <c r="C31" s="1">
        <v>0.13810745411349601</v>
      </c>
      <c r="D31" s="1">
        <v>106</v>
      </c>
      <c r="E31" s="1">
        <f t="shared" si="1"/>
        <v>53.99</v>
      </c>
      <c r="F31" s="1">
        <f t="shared" si="2"/>
        <v>0.318</v>
      </c>
      <c r="G31" s="1">
        <v>53.99</v>
      </c>
      <c r="H31" s="1">
        <v>0.13810745411349601</v>
      </c>
      <c r="I31" s="1">
        <v>80</v>
      </c>
      <c r="J31" s="1">
        <f t="shared" si="3"/>
        <v>0.48000000000000004</v>
      </c>
      <c r="K31" s="1">
        <v>123.37</v>
      </c>
      <c r="M31" s="1">
        <v>0.93548387096774188</v>
      </c>
      <c r="N31" s="1">
        <v>85.625065699999993</v>
      </c>
      <c r="P31" s="1">
        <v>0.12979640104993401</v>
      </c>
      <c r="Q31" s="1">
        <v>76.587742623925706</v>
      </c>
      <c r="R31" s="1">
        <v>103.395177668136</v>
      </c>
    </row>
    <row r="32" spans="1:22" x14ac:dyDescent="0.2">
      <c r="A32">
        <f t="shared" si="0"/>
        <v>55.93</v>
      </c>
      <c r="B32">
        <v>62.01</v>
      </c>
      <c r="C32">
        <v>9.6110568122083906E-2</v>
      </c>
      <c r="D32">
        <v>96</v>
      </c>
      <c r="E32">
        <f t="shared" si="1"/>
        <v>55.93</v>
      </c>
      <c r="F32">
        <f t="shared" si="2"/>
        <v>0.28800000000000003</v>
      </c>
      <c r="G32">
        <v>55.93</v>
      </c>
      <c r="H32">
        <v>9.6110568122083906E-2</v>
      </c>
      <c r="I32">
        <v>70</v>
      </c>
      <c r="J32">
        <f t="shared" si="3"/>
        <v>0.42000000000000004</v>
      </c>
      <c r="K32">
        <v>117.38</v>
      </c>
      <c r="M32">
        <v>0.967741935483871</v>
      </c>
      <c r="N32">
        <v>85.922319799999997</v>
      </c>
    </row>
    <row r="33" spans="1:14" x14ac:dyDescent="0.2">
      <c r="A33">
        <f t="shared" si="0"/>
        <v>57.960000000000008</v>
      </c>
      <c r="B33">
        <v>64.040000000000006</v>
      </c>
      <c r="C33">
        <v>5.7074683472162699E-2</v>
      </c>
      <c r="D33">
        <v>85</v>
      </c>
      <c r="E33">
        <f t="shared" si="1"/>
        <v>57.960000000000008</v>
      </c>
      <c r="F33">
        <f t="shared" si="2"/>
        <v>0.255</v>
      </c>
      <c r="G33">
        <v>57.960000000000008</v>
      </c>
      <c r="H33">
        <v>5.7074683472162699E-2</v>
      </c>
      <c r="I33">
        <v>58</v>
      </c>
      <c r="J33">
        <f t="shared" si="3"/>
        <v>0.34800000000000003</v>
      </c>
      <c r="K33">
        <v>113.53</v>
      </c>
      <c r="M33">
        <v>1</v>
      </c>
      <c r="N33">
        <v>86.012396800000005</v>
      </c>
    </row>
    <row r="34" spans="1:14" x14ac:dyDescent="0.2">
      <c r="A34">
        <f t="shared" si="0"/>
        <v>59.010000000000005</v>
      </c>
      <c r="B34">
        <v>65.09</v>
      </c>
      <c r="C34">
        <v>3.8936302445987697E-2</v>
      </c>
      <c r="D34">
        <v>75</v>
      </c>
      <c r="E34">
        <f t="shared" si="1"/>
        <v>59.010000000000005</v>
      </c>
      <c r="F34">
        <f t="shared" si="2"/>
        <v>0.22500000000000001</v>
      </c>
      <c r="G34">
        <v>59.010000000000005</v>
      </c>
      <c r="H34">
        <v>3.8936302445987697E-2</v>
      </c>
      <c r="I34">
        <v>50</v>
      </c>
      <c r="J34">
        <f t="shared" si="3"/>
        <v>0.3</v>
      </c>
      <c r="K34">
        <v>112.28</v>
      </c>
    </row>
    <row r="35" spans="1:14" x14ac:dyDescent="0.2">
      <c r="A35">
        <f t="shared" si="0"/>
        <v>59.980000000000004</v>
      </c>
      <c r="B35">
        <v>66.06</v>
      </c>
      <c r="C35">
        <v>2.8679674732844902E-2</v>
      </c>
      <c r="D35">
        <v>69</v>
      </c>
      <c r="E35">
        <f t="shared" si="1"/>
        <v>59.980000000000004</v>
      </c>
      <c r="F35">
        <f t="shared" si="2"/>
        <v>0.20699999999999999</v>
      </c>
      <c r="G35">
        <v>59.980000000000004</v>
      </c>
      <c r="H35">
        <v>2.8679674732844902E-2</v>
      </c>
      <c r="I35">
        <v>45</v>
      </c>
      <c r="J35">
        <f t="shared" si="3"/>
        <v>0.27</v>
      </c>
      <c r="K35">
        <v>99.86</v>
      </c>
    </row>
    <row r="36" spans="1:14" x14ac:dyDescent="0.2">
      <c r="A36">
        <f t="shared" si="0"/>
        <v>60.95</v>
      </c>
      <c r="B36">
        <v>67.03</v>
      </c>
      <c r="C36">
        <v>1.29960713743319E-2</v>
      </c>
      <c r="D36">
        <v>58</v>
      </c>
      <c r="E36">
        <f t="shared" si="1"/>
        <v>60.95</v>
      </c>
      <c r="F36">
        <f t="shared" si="2"/>
        <v>0.17400000000000002</v>
      </c>
      <c r="G36">
        <v>60.95</v>
      </c>
      <c r="H36">
        <v>1.29960713743319E-2</v>
      </c>
      <c r="I36">
        <v>31</v>
      </c>
      <c r="J36">
        <f t="shared" si="3"/>
        <v>0.186</v>
      </c>
      <c r="K36">
        <v>95.86</v>
      </c>
    </row>
    <row r="37" spans="1:14" x14ac:dyDescent="0.2">
      <c r="A37">
        <f t="shared" si="0"/>
        <v>62.010000000000005</v>
      </c>
      <c r="B37">
        <v>68.09</v>
      </c>
      <c r="C37">
        <v>7.8937981792660799E-3</v>
      </c>
      <c r="D37">
        <v>47</v>
      </c>
      <c r="E37">
        <f t="shared" si="1"/>
        <v>62.010000000000005</v>
      </c>
      <c r="F37">
        <f t="shared" si="2"/>
        <v>0.14100000000000001</v>
      </c>
      <c r="G37">
        <v>62.010000000000005</v>
      </c>
      <c r="H37">
        <v>7.8937981792660799E-3</v>
      </c>
      <c r="I37">
        <v>28</v>
      </c>
      <c r="J37">
        <f t="shared" si="3"/>
        <v>0.16799999999999998</v>
      </c>
      <c r="K37">
        <v>85.39</v>
      </c>
    </row>
    <row r="38" spans="1:14" x14ac:dyDescent="0.2">
      <c r="A38">
        <f t="shared" si="0"/>
        <v>62.980000000000004</v>
      </c>
      <c r="B38">
        <v>69.06</v>
      </c>
      <c r="C38">
        <v>1.2190761796696001E-3</v>
      </c>
      <c r="D38">
        <v>34</v>
      </c>
      <c r="E38">
        <f t="shared" si="1"/>
        <v>62.980000000000004</v>
      </c>
      <c r="F38">
        <f t="shared" si="2"/>
        <v>0.10200000000000001</v>
      </c>
      <c r="G38">
        <v>62.980000000000004</v>
      </c>
      <c r="H38">
        <v>1.2190761796696001E-3</v>
      </c>
      <c r="I38">
        <v>10</v>
      </c>
      <c r="J38">
        <f t="shared" si="3"/>
        <v>6.0000000000000005E-2</v>
      </c>
      <c r="K38">
        <v>77.48</v>
      </c>
    </row>
  </sheetData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8F345-76CC-4B42-8209-361C16D2D880}">
  <dimension ref="A1:N42"/>
  <sheetViews>
    <sheetView workbookViewId="0">
      <selection activeCell="D2" sqref="D2:D26"/>
    </sheetView>
  </sheetViews>
  <sheetFormatPr defaultRowHeight="14.25" x14ac:dyDescent="0.2"/>
  <sheetData>
    <row r="1" spans="1:14" x14ac:dyDescent="0.2">
      <c r="B1" t="s">
        <v>15</v>
      </c>
      <c r="E1" t="s">
        <v>0</v>
      </c>
      <c r="F1" t="s">
        <v>2</v>
      </c>
      <c r="G1" t="s">
        <v>4</v>
      </c>
      <c r="H1" t="s">
        <v>1</v>
      </c>
      <c r="I1" t="s">
        <v>17</v>
      </c>
      <c r="J1" t="s">
        <v>17</v>
      </c>
      <c r="K1" t="s">
        <v>18</v>
      </c>
    </row>
    <row r="2" spans="1:14" x14ac:dyDescent="0.2">
      <c r="A2">
        <f>B2-5.21</f>
        <v>0</v>
      </c>
      <c r="B2">
        <v>5.21</v>
      </c>
      <c r="C2">
        <v>3.9622836070877501</v>
      </c>
      <c r="D2">
        <v>191</v>
      </c>
      <c r="E2">
        <f>B2-5.21</f>
        <v>0</v>
      </c>
      <c r="F2">
        <f>D2/52*0.312/2</f>
        <v>0.57299999999999995</v>
      </c>
      <c r="G2">
        <v>0</v>
      </c>
      <c r="H2">
        <v>3.9622836070877501</v>
      </c>
      <c r="I2">
        <v>290</v>
      </c>
      <c r="J2">
        <f>I2/52*0.312</f>
        <v>1.74</v>
      </c>
      <c r="K2">
        <v>156.66999999999999</v>
      </c>
      <c r="M2">
        <v>0</v>
      </c>
      <c r="N2">
        <v>84.652234099999987</v>
      </c>
    </row>
    <row r="3" spans="1:14" x14ac:dyDescent="0.2">
      <c r="A3">
        <f t="shared" ref="A3:A26" si="0">B3-5.21</f>
        <v>0.79999999999999982</v>
      </c>
      <c r="B3">
        <v>6.01</v>
      </c>
      <c r="C3">
        <v>3.8828161601188098</v>
      </c>
      <c r="D3">
        <v>190</v>
      </c>
      <c r="E3">
        <f t="shared" ref="E3:E26" si="1">B3-5.21</f>
        <v>0.79999999999999982</v>
      </c>
      <c r="F3">
        <f t="shared" ref="F3:F26" si="2">D3/52*0.312/2</f>
        <v>0.56999999999999995</v>
      </c>
      <c r="G3">
        <v>0.79999999999999982</v>
      </c>
      <c r="H3">
        <v>3.8828161601188098</v>
      </c>
      <c r="I3">
        <v>289</v>
      </c>
      <c r="J3">
        <f t="shared" ref="J3:J26" si="3">I3/52*0.312</f>
        <v>1.734</v>
      </c>
      <c r="K3">
        <v>154.57</v>
      </c>
      <c r="M3">
        <v>2.5000000000000001E-2</v>
      </c>
      <c r="N3">
        <v>80.959077100000002</v>
      </c>
    </row>
    <row r="4" spans="1:14" x14ac:dyDescent="0.2">
      <c r="A4">
        <f t="shared" si="0"/>
        <v>1.8399999999999999</v>
      </c>
      <c r="B4">
        <v>7.05</v>
      </c>
      <c r="C4">
        <v>3.7338260845400102</v>
      </c>
      <c r="D4">
        <v>191</v>
      </c>
      <c r="E4">
        <f t="shared" si="1"/>
        <v>1.8399999999999999</v>
      </c>
      <c r="F4">
        <f t="shared" si="2"/>
        <v>0.57299999999999995</v>
      </c>
      <c r="G4">
        <v>1.8399999999999999</v>
      </c>
      <c r="H4">
        <v>3.7338260845400102</v>
      </c>
      <c r="I4">
        <v>287</v>
      </c>
      <c r="J4">
        <f t="shared" si="3"/>
        <v>1.722</v>
      </c>
      <c r="K4">
        <v>152.29</v>
      </c>
      <c r="M4">
        <v>0.05</v>
      </c>
      <c r="N4">
        <v>87.336528700000002</v>
      </c>
    </row>
    <row r="5" spans="1:14" x14ac:dyDescent="0.2">
      <c r="A5">
        <f t="shared" si="0"/>
        <v>2.8099999999999996</v>
      </c>
      <c r="B5">
        <v>8.02</v>
      </c>
      <c r="C5">
        <v>3.5946515570658</v>
      </c>
      <c r="D5">
        <v>191</v>
      </c>
      <c r="E5">
        <f t="shared" si="1"/>
        <v>2.8099999999999996</v>
      </c>
      <c r="F5">
        <f t="shared" si="2"/>
        <v>0.57299999999999995</v>
      </c>
      <c r="G5">
        <v>2.8099999999999996</v>
      </c>
      <c r="H5">
        <v>3.5946515570658</v>
      </c>
      <c r="I5">
        <v>285</v>
      </c>
      <c r="J5">
        <f t="shared" si="3"/>
        <v>1.71</v>
      </c>
      <c r="K5">
        <v>151.79</v>
      </c>
      <c r="M5">
        <v>7.4999999999999997E-2</v>
      </c>
      <c r="N5">
        <v>87.012251500000005</v>
      </c>
    </row>
    <row r="6" spans="1:14" x14ac:dyDescent="0.2">
      <c r="A6">
        <f t="shared" si="0"/>
        <v>3.8600000000000003</v>
      </c>
      <c r="B6">
        <v>9.07</v>
      </c>
      <c r="C6">
        <v>3.4074412548209199</v>
      </c>
      <c r="D6">
        <v>191</v>
      </c>
      <c r="E6">
        <f t="shared" si="1"/>
        <v>3.8600000000000003</v>
      </c>
      <c r="F6">
        <f t="shared" si="2"/>
        <v>0.57299999999999995</v>
      </c>
      <c r="G6">
        <v>3.8600000000000003</v>
      </c>
      <c r="H6">
        <v>3.4074412548209199</v>
      </c>
      <c r="I6">
        <v>279</v>
      </c>
      <c r="J6">
        <f t="shared" si="3"/>
        <v>1.6739999999999999</v>
      </c>
      <c r="K6">
        <v>149.32</v>
      </c>
      <c r="M6">
        <v>0.1</v>
      </c>
      <c r="N6">
        <v>89.111045599999997</v>
      </c>
    </row>
    <row r="7" spans="1:14" x14ac:dyDescent="0.2">
      <c r="A7">
        <f t="shared" si="0"/>
        <v>4.8299999999999992</v>
      </c>
      <c r="B7">
        <v>10.039999999999999</v>
      </c>
      <c r="C7">
        <v>3.2610130035378702</v>
      </c>
      <c r="D7">
        <v>191</v>
      </c>
      <c r="E7">
        <f t="shared" si="1"/>
        <v>4.8299999999999992</v>
      </c>
      <c r="F7">
        <f t="shared" si="2"/>
        <v>0.57299999999999995</v>
      </c>
      <c r="G7">
        <v>4.8299999999999992</v>
      </c>
      <c r="H7">
        <v>3.2610130035378702</v>
      </c>
      <c r="I7">
        <v>273</v>
      </c>
      <c r="J7">
        <f t="shared" si="3"/>
        <v>1.6379999999999999</v>
      </c>
      <c r="K7">
        <v>148.66999999999999</v>
      </c>
      <c r="M7">
        <v>0.125</v>
      </c>
      <c r="N7">
        <v>89.183107199999995</v>
      </c>
    </row>
    <row r="8" spans="1:14" x14ac:dyDescent="0.2">
      <c r="A8">
        <f t="shared" si="0"/>
        <v>6.86</v>
      </c>
      <c r="B8">
        <v>12.07</v>
      </c>
      <c r="C8">
        <v>2.9931570628311701</v>
      </c>
      <c r="D8">
        <v>191</v>
      </c>
      <c r="E8">
        <f t="shared" si="1"/>
        <v>6.86</v>
      </c>
      <c r="F8">
        <f t="shared" si="2"/>
        <v>0.57299999999999995</v>
      </c>
      <c r="G8">
        <v>6.86</v>
      </c>
      <c r="H8">
        <v>2.9931570628311701</v>
      </c>
      <c r="I8">
        <v>265</v>
      </c>
      <c r="J8">
        <f t="shared" si="3"/>
        <v>1.5899999999999999</v>
      </c>
      <c r="K8">
        <v>145.83000000000001</v>
      </c>
      <c r="M8">
        <v>0.15</v>
      </c>
      <c r="N8">
        <v>89.219138000000001</v>
      </c>
    </row>
    <row r="9" spans="1:14" x14ac:dyDescent="0.2">
      <c r="A9">
        <f t="shared" si="0"/>
        <v>8.879999999999999</v>
      </c>
      <c r="B9">
        <v>14.09</v>
      </c>
      <c r="C9">
        <v>2.6776383989150601</v>
      </c>
      <c r="D9">
        <v>190</v>
      </c>
      <c r="E9">
        <f t="shared" si="1"/>
        <v>8.879999999999999</v>
      </c>
      <c r="F9">
        <f t="shared" si="2"/>
        <v>0.56999999999999995</v>
      </c>
      <c r="G9">
        <v>8.879999999999999</v>
      </c>
      <c r="H9">
        <v>2.6776383989150601</v>
      </c>
      <c r="I9">
        <v>253</v>
      </c>
      <c r="J9">
        <f t="shared" si="3"/>
        <v>1.5179999999999998</v>
      </c>
      <c r="K9">
        <v>144.66</v>
      </c>
      <c r="M9">
        <v>0.17499999999999999</v>
      </c>
      <c r="N9">
        <v>89.219138000000001</v>
      </c>
    </row>
    <row r="10" spans="1:14" x14ac:dyDescent="0.2">
      <c r="A10">
        <f t="shared" si="0"/>
        <v>10.82</v>
      </c>
      <c r="B10">
        <v>16.03</v>
      </c>
      <c r="C10">
        <v>2.4289697604729099</v>
      </c>
      <c r="D10">
        <v>192</v>
      </c>
      <c r="E10">
        <f t="shared" si="1"/>
        <v>10.82</v>
      </c>
      <c r="F10">
        <f t="shared" si="2"/>
        <v>0.57600000000000007</v>
      </c>
      <c r="G10">
        <v>10.82</v>
      </c>
      <c r="H10">
        <v>2.4289697604729099</v>
      </c>
      <c r="I10">
        <v>243</v>
      </c>
      <c r="J10">
        <f t="shared" si="3"/>
        <v>1.4580000000000002</v>
      </c>
      <c r="K10">
        <v>144.56</v>
      </c>
      <c r="M10">
        <v>0.2</v>
      </c>
      <c r="N10">
        <v>88.570583600000006</v>
      </c>
    </row>
    <row r="11" spans="1:14" x14ac:dyDescent="0.2">
      <c r="A11">
        <f t="shared" si="0"/>
        <v>12.849999999999998</v>
      </c>
      <c r="B11">
        <v>18.059999999999999</v>
      </c>
      <c r="C11">
        <v>2.0928652326410999</v>
      </c>
      <c r="D11" s="1">
        <v>191</v>
      </c>
      <c r="E11">
        <f t="shared" si="1"/>
        <v>12.849999999999998</v>
      </c>
      <c r="F11">
        <f t="shared" si="2"/>
        <v>0.57299999999999995</v>
      </c>
      <c r="G11">
        <v>12.849999999999998</v>
      </c>
      <c r="H11">
        <v>2.0928652326410999</v>
      </c>
      <c r="I11">
        <v>223</v>
      </c>
      <c r="J11">
        <f t="shared" si="3"/>
        <v>1.3379999999999999</v>
      </c>
      <c r="K11">
        <v>141.71</v>
      </c>
      <c r="M11">
        <v>0.22500000000000001</v>
      </c>
      <c r="N11">
        <v>89.011960899999991</v>
      </c>
    </row>
    <row r="12" spans="1:14" x14ac:dyDescent="0.2">
      <c r="A12">
        <f t="shared" si="0"/>
        <v>14.869999999999997</v>
      </c>
      <c r="B12">
        <v>20.079999999999998</v>
      </c>
      <c r="C12">
        <v>1.90685432763951</v>
      </c>
      <c r="D12">
        <v>189</v>
      </c>
      <c r="E12">
        <f t="shared" si="1"/>
        <v>14.869999999999997</v>
      </c>
      <c r="F12">
        <f t="shared" si="2"/>
        <v>0.56699999999999995</v>
      </c>
      <c r="G12">
        <v>14.869999999999997</v>
      </c>
      <c r="H12">
        <v>1.90685432763951</v>
      </c>
      <c r="I12">
        <v>223</v>
      </c>
      <c r="J12">
        <f t="shared" si="3"/>
        <v>1.3379999999999999</v>
      </c>
      <c r="K12">
        <v>136.97999999999999</v>
      </c>
      <c r="M12">
        <v>0.25</v>
      </c>
      <c r="N12">
        <v>89.777615399999988</v>
      </c>
    </row>
    <row r="13" spans="1:14" x14ac:dyDescent="0.2">
      <c r="A13">
        <f t="shared" si="0"/>
        <v>16.809999999999999</v>
      </c>
      <c r="B13">
        <v>22.02</v>
      </c>
      <c r="C13">
        <v>1.6424618797360599</v>
      </c>
      <c r="D13">
        <v>189</v>
      </c>
      <c r="E13">
        <f t="shared" si="1"/>
        <v>16.809999999999999</v>
      </c>
      <c r="F13">
        <f t="shared" si="2"/>
        <v>0.56699999999999995</v>
      </c>
      <c r="G13">
        <v>16.809999999999999</v>
      </c>
      <c r="H13">
        <v>1.6424618797360599</v>
      </c>
      <c r="I13">
        <v>208</v>
      </c>
      <c r="J13">
        <f t="shared" si="3"/>
        <v>1.248</v>
      </c>
      <c r="K13">
        <v>133.77000000000001</v>
      </c>
      <c r="M13">
        <v>0.27500000000000002</v>
      </c>
      <c r="N13">
        <v>89.993800199999995</v>
      </c>
    </row>
    <row r="14" spans="1:14" x14ac:dyDescent="0.2">
      <c r="A14">
        <f t="shared" si="0"/>
        <v>18.84</v>
      </c>
      <c r="B14">
        <v>24.05</v>
      </c>
      <c r="C14">
        <v>1.29581775465761</v>
      </c>
      <c r="D14" s="1">
        <v>191</v>
      </c>
      <c r="E14">
        <f t="shared" si="1"/>
        <v>18.84</v>
      </c>
      <c r="F14">
        <f t="shared" si="2"/>
        <v>0.57299999999999995</v>
      </c>
      <c r="G14">
        <v>18.84</v>
      </c>
      <c r="H14">
        <v>1.29581775465761</v>
      </c>
      <c r="I14">
        <v>180</v>
      </c>
      <c r="J14">
        <f t="shared" si="3"/>
        <v>1.08</v>
      </c>
      <c r="K14">
        <v>129.46</v>
      </c>
      <c r="M14">
        <v>0.3</v>
      </c>
      <c r="N14">
        <v>89.867692399999996</v>
      </c>
    </row>
    <row r="15" spans="1:14" x14ac:dyDescent="0.2">
      <c r="A15">
        <f t="shared" si="0"/>
        <v>20.86</v>
      </c>
      <c r="B15">
        <v>26.07</v>
      </c>
      <c r="C15">
        <v>1.0500646524280699</v>
      </c>
      <c r="D15" s="1">
        <v>190</v>
      </c>
      <c r="E15">
        <f t="shared" si="1"/>
        <v>20.86</v>
      </c>
      <c r="F15">
        <f t="shared" si="2"/>
        <v>0.56999999999999995</v>
      </c>
      <c r="G15">
        <v>20.86</v>
      </c>
      <c r="H15">
        <v>1.0500646524280699</v>
      </c>
      <c r="I15">
        <v>166</v>
      </c>
      <c r="J15">
        <f t="shared" si="3"/>
        <v>0.99600000000000011</v>
      </c>
      <c r="K15">
        <v>126.61</v>
      </c>
      <c r="M15">
        <v>0.32500000000000001</v>
      </c>
      <c r="N15">
        <v>90.209984999999989</v>
      </c>
    </row>
    <row r="16" spans="1:14" x14ac:dyDescent="0.2">
      <c r="A16">
        <f t="shared" si="0"/>
        <v>22.8</v>
      </c>
      <c r="B16">
        <v>28.01</v>
      </c>
      <c r="C16">
        <v>0.82834394231713604</v>
      </c>
      <c r="D16">
        <v>185</v>
      </c>
      <c r="E16">
        <f t="shared" si="1"/>
        <v>22.8</v>
      </c>
      <c r="F16">
        <f t="shared" si="2"/>
        <v>0.55499999999999994</v>
      </c>
      <c r="G16">
        <v>22.8</v>
      </c>
      <c r="H16">
        <v>0.82834394231713604</v>
      </c>
      <c r="I16">
        <v>151</v>
      </c>
      <c r="J16">
        <f t="shared" si="3"/>
        <v>0.90599999999999992</v>
      </c>
      <c r="K16">
        <v>126.95</v>
      </c>
      <c r="M16">
        <v>0.35</v>
      </c>
      <c r="N16">
        <v>90.327085099999991</v>
      </c>
    </row>
    <row r="17" spans="1:14" x14ac:dyDescent="0.2">
      <c r="A17">
        <f t="shared" si="0"/>
        <v>24.83</v>
      </c>
      <c r="B17">
        <v>30.04</v>
      </c>
      <c r="C17">
        <v>0.70021455717937298</v>
      </c>
      <c r="D17">
        <v>160</v>
      </c>
      <c r="E17">
        <f t="shared" si="1"/>
        <v>24.83</v>
      </c>
      <c r="F17">
        <f t="shared" si="2"/>
        <v>0.48000000000000004</v>
      </c>
      <c r="G17">
        <v>24.83</v>
      </c>
      <c r="H17">
        <v>0.70021455717937298</v>
      </c>
      <c r="I17">
        <v>150</v>
      </c>
      <c r="J17">
        <f t="shared" si="3"/>
        <v>0.9</v>
      </c>
      <c r="K17">
        <v>125.08</v>
      </c>
      <c r="M17">
        <v>0.375</v>
      </c>
      <c r="N17">
        <v>90.218992700000001</v>
      </c>
    </row>
    <row r="18" spans="1:14" x14ac:dyDescent="0.2">
      <c r="A18">
        <f t="shared" si="0"/>
        <v>26.85</v>
      </c>
      <c r="B18">
        <v>32.06</v>
      </c>
      <c r="C18">
        <v>0.52363546102291203</v>
      </c>
      <c r="D18" s="1">
        <v>156</v>
      </c>
      <c r="E18">
        <f t="shared" si="1"/>
        <v>26.85</v>
      </c>
      <c r="F18">
        <f t="shared" si="2"/>
        <v>0.46799999999999997</v>
      </c>
      <c r="G18">
        <v>26.85</v>
      </c>
      <c r="H18">
        <v>0.52363546102291203</v>
      </c>
      <c r="I18">
        <v>135</v>
      </c>
      <c r="J18">
        <f t="shared" si="3"/>
        <v>0.81</v>
      </c>
      <c r="K18">
        <v>127.66</v>
      </c>
      <c r="M18">
        <v>0.4</v>
      </c>
      <c r="N18">
        <v>89.885707799999992</v>
      </c>
    </row>
    <row r="19" spans="1:14" x14ac:dyDescent="0.2">
      <c r="A19">
        <f t="shared" si="0"/>
        <v>28.880000000000003</v>
      </c>
      <c r="B19">
        <v>34.090000000000003</v>
      </c>
      <c r="C19">
        <v>0.36217572561800798</v>
      </c>
      <c r="D19">
        <v>151</v>
      </c>
      <c r="E19">
        <f t="shared" si="1"/>
        <v>28.880000000000003</v>
      </c>
      <c r="F19">
        <f t="shared" si="2"/>
        <v>0.45299999999999996</v>
      </c>
      <c r="G19">
        <v>28.880000000000003</v>
      </c>
      <c r="H19">
        <v>0.36217572561800798</v>
      </c>
      <c r="I19">
        <v>110</v>
      </c>
      <c r="J19">
        <f t="shared" si="3"/>
        <v>0.66</v>
      </c>
      <c r="K19">
        <v>125.69</v>
      </c>
      <c r="M19">
        <v>0.42499999999999999</v>
      </c>
      <c r="N19">
        <v>89.921738599999998</v>
      </c>
    </row>
    <row r="20" spans="1:14" x14ac:dyDescent="0.2">
      <c r="A20">
        <f t="shared" si="0"/>
        <v>30.82</v>
      </c>
      <c r="B20">
        <v>36.03</v>
      </c>
      <c r="C20">
        <v>0.304197846824309</v>
      </c>
      <c r="D20">
        <v>127</v>
      </c>
      <c r="E20">
        <f t="shared" si="1"/>
        <v>30.82</v>
      </c>
      <c r="F20">
        <f t="shared" si="2"/>
        <v>0.38100000000000001</v>
      </c>
      <c r="G20">
        <v>30.82</v>
      </c>
      <c r="H20">
        <v>0.304197846824309</v>
      </c>
      <c r="I20">
        <v>112</v>
      </c>
      <c r="J20">
        <f t="shared" si="3"/>
        <v>0.67199999999999993</v>
      </c>
      <c r="K20">
        <v>124.82</v>
      </c>
      <c r="M20">
        <v>0.45</v>
      </c>
      <c r="N20">
        <v>90.588308400000003</v>
      </c>
    </row>
    <row r="21" spans="1:14" x14ac:dyDescent="0.2">
      <c r="A21">
        <f t="shared" si="0"/>
        <v>32.839999999999996</v>
      </c>
      <c r="B21">
        <v>38.049999999999997</v>
      </c>
      <c r="C21">
        <v>0.210092155169152</v>
      </c>
      <c r="D21">
        <v>119</v>
      </c>
      <c r="E21">
        <f t="shared" si="1"/>
        <v>32.839999999999996</v>
      </c>
      <c r="F21">
        <f t="shared" si="2"/>
        <v>0.35699999999999998</v>
      </c>
      <c r="G21">
        <v>32.839999999999996</v>
      </c>
      <c r="H21">
        <v>0.210092155169152</v>
      </c>
      <c r="I21">
        <v>95</v>
      </c>
      <c r="J21">
        <f t="shared" si="3"/>
        <v>0.56999999999999995</v>
      </c>
      <c r="K21">
        <v>125.19</v>
      </c>
      <c r="M21">
        <v>0.47499999999999998</v>
      </c>
      <c r="N21">
        <v>90.498231399999995</v>
      </c>
    </row>
    <row r="22" spans="1:14" x14ac:dyDescent="0.2">
      <c r="A22">
        <f t="shared" si="0"/>
        <v>34.869999999999997</v>
      </c>
      <c r="B22">
        <v>40.08</v>
      </c>
      <c r="C22">
        <v>0.13360216520402099</v>
      </c>
      <c r="D22">
        <v>102</v>
      </c>
      <c r="E22">
        <f t="shared" si="1"/>
        <v>34.869999999999997</v>
      </c>
      <c r="F22">
        <f t="shared" si="2"/>
        <v>0.30599999999999999</v>
      </c>
      <c r="G22">
        <v>34.869999999999997</v>
      </c>
      <c r="H22">
        <v>0.13360216520402099</v>
      </c>
      <c r="I22">
        <v>82</v>
      </c>
      <c r="J22">
        <f t="shared" si="3"/>
        <v>0.49199999999999999</v>
      </c>
      <c r="K22">
        <v>124.3</v>
      </c>
      <c r="M22">
        <v>0.5</v>
      </c>
      <c r="N22">
        <v>90.498231399999995</v>
      </c>
    </row>
    <row r="23" spans="1:14" x14ac:dyDescent="0.2">
      <c r="A23">
        <f t="shared" si="0"/>
        <v>36.799999999999997</v>
      </c>
      <c r="B23">
        <v>42.01</v>
      </c>
      <c r="C23">
        <v>5.9014755165831198E-2</v>
      </c>
      <c r="D23">
        <v>88</v>
      </c>
      <c r="E23">
        <f t="shared" si="1"/>
        <v>36.799999999999997</v>
      </c>
      <c r="F23">
        <f t="shared" si="2"/>
        <v>0.26400000000000001</v>
      </c>
      <c r="G23">
        <v>36.799999999999997</v>
      </c>
      <c r="H23">
        <v>5.9014755165831198E-2</v>
      </c>
      <c r="I23">
        <v>57</v>
      </c>
      <c r="J23">
        <f t="shared" si="3"/>
        <v>0.34200000000000003</v>
      </c>
      <c r="K23">
        <v>124.39</v>
      </c>
      <c r="M23">
        <v>0.52500000000000002</v>
      </c>
      <c r="N23">
        <v>90.633346899999992</v>
      </c>
    </row>
    <row r="24" spans="1:14" x14ac:dyDescent="0.2">
      <c r="A24">
        <f t="shared" si="0"/>
        <v>38.83</v>
      </c>
      <c r="B24">
        <v>44.04</v>
      </c>
      <c r="C24">
        <v>3.0951234716949601E-2</v>
      </c>
      <c r="D24">
        <v>69</v>
      </c>
      <c r="E24">
        <f t="shared" si="1"/>
        <v>38.83</v>
      </c>
      <c r="F24">
        <f t="shared" si="2"/>
        <v>0.20699999999999999</v>
      </c>
      <c r="G24">
        <v>38.83</v>
      </c>
      <c r="H24">
        <v>3.0951234716949601E-2</v>
      </c>
      <c r="I24">
        <v>48</v>
      </c>
      <c r="J24">
        <f t="shared" si="3"/>
        <v>0.28800000000000003</v>
      </c>
      <c r="K24">
        <v>108.83</v>
      </c>
      <c r="M24">
        <v>0.55000000000000004</v>
      </c>
      <c r="N24">
        <v>90.678385399999996</v>
      </c>
    </row>
    <row r="25" spans="1:14" x14ac:dyDescent="0.2">
      <c r="A25">
        <f t="shared" si="0"/>
        <v>39.799999999999997</v>
      </c>
      <c r="B25">
        <v>45.01</v>
      </c>
      <c r="C25">
        <v>1.2872569083934001E-2</v>
      </c>
      <c r="D25">
        <v>53</v>
      </c>
      <c r="E25">
        <f t="shared" si="1"/>
        <v>39.799999999999997</v>
      </c>
      <c r="F25">
        <f t="shared" si="2"/>
        <v>0.159</v>
      </c>
      <c r="G25">
        <v>39.799999999999997</v>
      </c>
      <c r="H25">
        <v>1.2872569083934001E-2</v>
      </c>
      <c r="I25">
        <v>34</v>
      </c>
      <c r="J25">
        <f t="shared" si="3"/>
        <v>0.20400000000000001</v>
      </c>
      <c r="K25">
        <v>76.69</v>
      </c>
      <c r="M25">
        <v>0.57499999999999996</v>
      </c>
      <c r="N25">
        <v>91.020678000000004</v>
      </c>
    </row>
    <row r="26" spans="1:14" x14ac:dyDescent="0.2">
      <c r="A26">
        <f t="shared" si="0"/>
        <v>40.86</v>
      </c>
      <c r="B26">
        <v>46.07</v>
      </c>
      <c r="C26">
        <v>1.0872612351102799E-3</v>
      </c>
      <c r="D26">
        <v>33</v>
      </c>
      <c r="E26">
        <f t="shared" si="1"/>
        <v>40.86</v>
      </c>
      <c r="F26">
        <f t="shared" si="2"/>
        <v>9.8999999999999991E-2</v>
      </c>
      <c r="G26">
        <v>40.86</v>
      </c>
      <c r="H26">
        <v>1.0872612351102799E-3</v>
      </c>
      <c r="I26">
        <v>9</v>
      </c>
      <c r="J26">
        <f t="shared" si="3"/>
        <v>5.3999999999999999E-2</v>
      </c>
      <c r="K26">
        <v>43.68</v>
      </c>
      <c r="M26">
        <v>0.6</v>
      </c>
      <c r="N26">
        <v>90.948616399999992</v>
      </c>
    </row>
    <row r="27" spans="1:14" x14ac:dyDescent="0.2">
      <c r="M27">
        <v>0.625</v>
      </c>
      <c r="N27">
        <v>91.362970599999997</v>
      </c>
    </row>
    <row r="28" spans="1:14" x14ac:dyDescent="0.2">
      <c r="M28">
        <v>0.65</v>
      </c>
      <c r="N28">
        <v>91.353962899999985</v>
      </c>
    </row>
    <row r="29" spans="1:14" x14ac:dyDescent="0.2">
      <c r="M29">
        <v>0.67500000000000004</v>
      </c>
      <c r="N29">
        <v>91.903432599999988</v>
      </c>
    </row>
    <row r="30" spans="1:14" x14ac:dyDescent="0.2">
      <c r="M30">
        <v>0.7</v>
      </c>
      <c r="N30">
        <v>91.696255500000007</v>
      </c>
    </row>
    <row r="31" spans="1:14" x14ac:dyDescent="0.2">
      <c r="M31">
        <v>0.72499999999999998</v>
      </c>
      <c r="N31">
        <v>92.209694399999989</v>
      </c>
    </row>
    <row r="32" spans="1:14" x14ac:dyDescent="0.2">
      <c r="M32">
        <v>0.75</v>
      </c>
      <c r="N32">
        <v>92.08358659999999</v>
      </c>
    </row>
    <row r="33" spans="13:14" x14ac:dyDescent="0.2">
      <c r="M33">
        <v>0.77500000000000002</v>
      </c>
      <c r="N33">
        <v>92.227709799999985</v>
      </c>
    </row>
    <row r="34" spans="13:14" x14ac:dyDescent="0.2">
      <c r="M34">
        <v>0.8</v>
      </c>
      <c r="N34">
        <v>92.497940799999995</v>
      </c>
    </row>
    <row r="35" spans="13:14" x14ac:dyDescent="0.2">
      <c r="M35">
        <v>0.82499999999999996</v>
      </c>
      <c r="N35">
        <v>92.515956199999991</v>
      </c>
    </row>
    <row r="36" spans="13:14" x14ac:dyDescent="0.2">
      <c r="M36">
        <v>0.85</v>
      </c>
      <c r="N36">
        <v>92.822218000000007</v>
      </c>
    </row>
    <row r="37" spans="13:14" x14ac:dyDescent="0.2">
      <c r="M37">
        <v>0.875</v>
      </c>
      <c r="N37">
        <v>92.750156399999995</v>
      </c>
    </row>
    <row r="38" spans="13:14" x14ac:dyDescent="0.2">
      <c r="M38">
        <v>0.9</v>
      </c>
      <c r="N38">
        <v>93.20954909999999</v>
      </c>
    </row>
    <row r="39" spans="13:14" x14ac:dyDescent="0.2">
      <c r="M39">
        <v>0.92500000000000004</v>
      </c>
      <c r="N39">
        <v>93.020387400000004</v>
      </c>
    </row>
    <row r="40" spans="13:14" x14ac:dyDescent="0.2">
      <c r="M40">
        <v>0.95</v>
      </c>
      <c r="N40">
        <v>93.128479799999994</v>
      </c>
    </row>
    <row r="41" spans="13:14" x14ac:dyDescent="0.2">
      <c r="M41">
        <v>0.97499999999999998</v>
      </c>
      <c r="N41">
        <v>93.362679999999997</v>
      </c>
    </row>
    <row r="42" spans="13:14" x14ac:dyDescent="0.2">
      <c r="M42">
        <v>1</v>
      </c>
      <c r="N42">
        <v>93.560849399999995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Wenge Huang</dc:creator>
  <cp:lastModifiedBy>Wenge Huang</cp:lastModifiedBy>
  <dcterms:created xsi:type="dcterms:W3CDTF">2021-04-03T20:41:07Z</dcterms:created>
  <dcterms:modified xsi:type="dcterms:W3CDTF">2021-06-03T03:15:44Z</dcterms:modified>
</cp:coreProperties>
</file>