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wenting\Learn_Excel\local_7\"/>
    </mc:Choice>
  </mc:AlternateContent>
  <bookViews>
    <workbookView xWindow="0" yWindow="0" windowWidth="23040" windowHeight="9588" xr2:uid="{00000000-000D-0000-FFFF-FFFF00000000}"/>
  </bookViews>
  <sheets>
    <sheet name="第1题数据" sheetId="1" r:id="rId1"/>
    <sheet name="第2题数据" sheetId="2" r:id="rId2"/>
    <sheet name="第3题数据" sheetId="3" r:id="rId3"/>
    <sheet name="第4题数据" sheetId="4" r:id="rId4"/>
  </sheets>
  <definedNames>
    <definedName name="solver_eng" localSheetId="0" hidden="1">1</definedName>
    <definedName name="solver_eng" localSheetId="1" hidden="1">1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第1题数据!$A$6</definedName>
    <definedName name="solver_opt" localSheetId="1" hidden="1">第2题数据!$G$19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6" i="1"/>
  <c r="H7" i="1"/>
  <c r="H8" i="1"/>
  <c r="H9" i="1"/>
  <c r="H10" i="1"/>
  <c r="H11" i="1"/>
  <c r="H12" i="1"/>
  <c r="H6" i="1"/>
  <c r="D12" i="1" l="1"/>
  <c r="D11" i="1"/>
  <c r="D10" i="1"/>
  <c r="D9" i="1"/>
  <c r="D8" i="1"/>
  <c r="D7" i="1"/>
  <c r="D6" i="1"/>
  <c r="C7" i="1"/>
  <c r="C8" i="1"/>
  <c r="C9" i="1"/>
  <c r="C10" i="1"/>
  <c r="C11" i="1"/>
  <c r="C12" i="1"/>
  <c r="C6" i="1"/>
  <c r="H15" i="3" l="1"/>
  <c r="G15" i="3"/>
  <c r="D15" i="3"/>
  <c r="C15" i="3"/>
  <c r="H7" i="3"/>
  <c r="H8" i="3"/>
  <c r="H9" i="3"/>
  <c r="H10" i="3"/>
  <c r="H11" i="3"/>
  <c r="H12" i="3"/>
  <c r="H13" i="3"/>
  <c r="H14" i="3"/>
  <c r="G5" i="3"/>
  <c r="G6" i="3" s="1"/>
  <c r="G7" i="3" s="1"/>
  <c r="G8" i="3" s="1"/>
  <c r="G9" i="3" s="1"/>
  <c r="G10" i="3" s="1"/>
  <c r="G11" i="3" s="1"/>
  <c r="G12" i="3" s="1"/>
  <c r="G13" i="3" s="1"/>
  <c r="G14" i="3" s="1"/>
  <c r="G4" i="3"/>
  <c r="D5" i="3"/>
  <c r="D6" i="3"/>
  <c r="D7" i="3"/>
  <c r="D8" i="3"/>
  <c r="D9" i="3"/>
  <c r="D10" i="3"/>
  <c r="D11" i="3"/>
  <c r="D12" i="3"/>
  <c r="D13" i="3"/>
  <c r="D14" i="3"/>
  <c r="C4" i="3"/>
  <c r="C5" i="3"/>
  <c r="C6" i="3"/>
  <c r="C7" i="3"/>
  <c r="C8" i="3"/>
  <c r="C9" i="3"/>
  <c r="C10" i="3"/>
  <c r="C11" i="3"/>
  <c r="C12" i="3"/>
  <c r="C13" i="3"/>
  <c r="C14" i="3"/>
  <c r="E12" i="4" l="1"/>
  <c r="F12" i="4"/>
  <c r="D12" i="4"/>
  <c r="C12" i="4"/>
  <c r="F14" i="4"/>
  <c r="D9" i="4" s="1"/>
  <c r="F15" i="4"/>
  <c r="E9" i="4" l="1"/>
  <c r="F9" i="4" s="1"/>
  <c r="C9" i="4"/>
  <c r="G5" i="4"/>
  <c r="G6" i="4"/>
  <c r="G7" i="4"/>
  <c r="G4" i="4"/>
  <c r="D8" i="4"/>
  <c r="D10" i="4" s="1"/>
  <c r="E8" i="4"/>
  <c r="F8" i="4"/>
  <c r="C8" i="4"/>
  <c r="C10" i="4" s="1"/>
  <c r="F10" i="4" l="1"/>
  <c r="E10" i="4"/>
</calcChain>
</file>

<file path=xl/sharedStrings.xml><?xml version="1.0" encoding="utf-8"?>
<sst xmlns="http://schemas.openxmlformats.org/spreadsheetml/2006/main" count="196" uniqueCount="75">
  <si>
    <t>肉鸡生长数据</t>
    <phoneticPr fontId="1" type="noConversion"/>
  </si>
  <si>
    <t>x/周</t>
    <phoneticPr fontId="1" type="noConversion"/>
  </si>
  <si>
    <t>y/kg</t>
    <phoneticPr fontId="1" type="noConversion"/>
  </si>
  <si>
    <t>水泥成分及热量数据</t>
    <phoneticPr fontId="1" type="noConversion"/>
  </si>
  <si>
    <t>编号</t>
    <phoneticPr fontId="1" type="noConversion"/>
  </si>
  <si>
    <t>X1</t>
    <phoneticPr fontId="1" type="noConversion"/>
  </si>
  <si>
    <t>X2</t>
    <phoneticPr fontId="1" type="noConversion"/>
  </si>
  <si>
    <t>X3</t>
  </si>
  <si>
    <t>X4</t>
  </si>
  <si>
    <t>Y</t>
    <phoneticPr fontId="1" type="noConversion"/>
  </si>
  <si>
    <t>某产品2009年销售数据</t>
    <phoneticPr fontId="1" type="noConversion"/>
  </si>
  <si>
    <t>月份</t>
    <phoneticPr fontId="1" type="noConversion"/>
  </si>
  <si>
    <t>销售额</t>
    <phoneticPr fontId="1" type="noConversion"/>
  </si>
  <si>
    <t>某商品各季度销售量数据</t>
    <phoneticPr fontId="1" type="noConversion"/>
  </si>
  <si>
    <t>1季度</t>
    <phoneticPr fontId="1" type="noConversion"/>
  </si>
  <si>
    <t>2季度</t>
    <phoneticPr fontId="1" type="noConversion"/>
  </si>
  <si>
    <t>3季度</t>
  </si>
  <si>
    <t>4季度</t>
  </si>
  <si>
    <t xml:space="preserve">2. 某种水泥在凝固时放出的热量Y与水泥中的四种化学成分有关，根据13组观测数据，试求其多元线性方程
</t>
    <phoneticPr fontId="1" type="noConversion"/>
  </si>
  <si>
    <t xml:space="preserve">3. 根据某产品2009年1~12月实际市场销售额，试用移动平均法与指数平滑法预测2010年1月的市场销售额
</t>
    <phoneticPr fontId="1" type="noConversion"/>
  </si>
  <si>
    <t>4. 根据某产品2007年到2010年的季度销售额，预测2011年的各季度销售额</t>
    <phoneticPr fontId="1" type="noConversion"/>
  </si>
  <si>
    <t>Y</t>
  </si>
  <si>
    <t>X1</t>
  </si>
  <si>
    <t>X2</t>
  </si>
  <si>
    <t>移动平均</t>
    <phoneticPr fontId="1" type="noConversion"/>
  </si>
  <si>
    <t>指数平滑</t>
    <phoneticPr fontId="1" type="noConversion"/>
  </si>
  <si>
    <t>每年同季度平均数</t>
    <phoneticPr fontId="1" type="noConversion"/>
  </si>
  <si>
    <t>各年季度均值</t>
    <phoneticPr fontId="1" type="noConversion"/>
  </si>
  <si>
    <t>时间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</si>
  <si>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</si>
  <si>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</si>
  <si>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</si>
  <si>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</si>
  <si>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</si>
  <si>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</si>
  <si>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</si>
  <si>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</si>
  <si>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</si>
  <si>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</si>
  <si>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</si>
  <si>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</si>
  <si>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</si>
  <si>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</si>
  <si>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</si>
  <si>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</si>
  <si>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</si>
  <si>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</si>
  <si>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</si>
  <si>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</si>
  <si>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</si>
  <si>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</si>
  <si>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</si>
  <si>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</si>
  <si>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</si>
  <si>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a0</t>
    <phoneticPr fontId="1" type="noConversion"/>
  </si>
  <si>
    <t>b0</t>
    <phoneticPr fontId="1" type="noConversion"/>
  </si>
  <si>
    <t>季节指数</t>
    <phoneticPr fontId="1" type="noConversion"/>
  </si>
  <si>
    <t>趋势</t>
    <phoneticPr fontId="1" type="noConversion"/>
  </si>
  <si>
    <t>时间</t>
    <phoneticPr fontId="1" type="noConversion"/>
  </si>
  <si>
    <t>预测值</t>
    <phoneticPr fontId="1" type="noConversion"/>
  </si>
  <si>
    <t>X Variable 2</t>
  </si>
  <si>
    <t>X Variable 3</t>
  </si>
  <si>
    <t>X Variable 4</t>
  </si>
  <si>
    <t>Y的对数</t>
    <phoneticPr fontId="1" type="noConversion"/>
  </si>
  <si>
    <t>X的对数</t>
    <phoneticPr fontId="1" type="noConversion"/>
  </si>
  <si>
    <t xml:space="preserve">对Y取对数的指数模型 </t>
    <phoneticPr fontId="1" type="noConversion"/>
  </si>
  <si>
    <t>X^2</t>
    <phoneticPr fontId="1" type="noConversion"/>
  </si>
  <si>
    <t>X^3</t>
    <phoneticPr fontId="1" type="noConversion"/>
  </si>
  <si>
    <t>多项式分析</t>
    <phoneticPr fontId="1" type="noConversion"/>
  </si>
  <si>
    <t>相关系数模型 Y=0.730717*X1+0.816253*X2-0.53467*X3-0.82131*X4</t>
    <phoneticPr fontId="1" type="noConversion"/>
  </si>
  <si>
    <t>多元线性方程 Y=62.4053692999177+1.55110264750845*X1+0.510167579684916*X2+0.101909403579663*X3-0.144061029071013*X4</t>
    <phoneticPr fontId="1" type="noConversion"/>
  </si>
  <si>
    <t xml:space="preserve">
</t>
    <phoneticPr fontId="1" type="noConversion"/>
  </si>
  <si>
    <t>1. 根据肉鸡成长过程的测定数据，使用非线性回归得出最佳的回归曲线方程</t>
    <phoneticPr fontId="1" type="noConversion"/>
  </si>
  <si>
    <t>线性回归，Y=1.380823X-0.77737</t>
    <phoneticPr fontId="1" type="noConversion"/>
  </si>
  <si>
    <t>对x取对数的指数模型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</si>
</sst>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right" vertical="center"/>
    </xf>
    <xf numFmtId="0" fontId="2" fillId="3" borderId="7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3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Continuous" vertical="center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肉鸡生长数据散点图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第1题数据!$A$6:$A$12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第1题数据!$B$6:$B$12</c:f>
              <c:numCache>
                <c:formatCode>General</c:formatCode>
                <c:ptCount val="7"/>
                <c:pt idx="0">
                  <c:v>0.3</c:v>
                </c:pt>
                <c:pt idx="1">
                  <c:v>0.86</c:v>
                </c:pt>
                <c:pt idx="2">
                  <c:v>1.73</c:v>
                </c:pt>
                <c:pt idx="3">
                  <c:v>2.2000000000000002</c:v>
                </c:pt>
                <c:pt idx="4">
                  <c:v>2.4700000000000002</c:v>
                </c:pt>
                <c:pt idx="5">
                  <c:v>2.67</c:v>
                </c:pt>
                <c:pt idx="6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3-44E1-9803-747377CE16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0501848"/>
        <c:axId val="760498896"/>
      </c:scatterChart>
      <c:valAx>
        <c:axId val="76050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生长周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98896"/>
        <c:crosses val="autoZero"/>
        <c:crossBetween val="midCat"/>
      </c:valAx>
      <c:valAx>
        <c:axId val="7604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生长重量（</a:t>
                </a:r>
                <a:r>
                  <a:rPr lang="en-US" altLang="zh-CN"/>
                  <a:t>kg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50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移动平均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val>
            <c:numRef>
              <c:f>第3题数据!$B$3:$B$14</c:f>
              <c:numCache>
                <c:formatCode>General</c:formatCode>
                <c:ptCount val="12"/>
                <c:pt idx="0">
                  <c:v>1034</c:v>
                </c:pt>
                <c:pt idx="1">
                  <c:v>1051</c:v>
                </c:pt>
                <c:pt idx="2">
                  <c:v>1067</c:v>
                </c:pt>
                <c:pt idx="3">
                  <c:v>1043</c:v>
                </c:pt>
                <c:pt idx="4">
                  <c:v>1051</c:v>
                </c:pt>
                <c:pt idx="5">
                  <c:v>1043</c:v>
                </c:pt>
                <c:pt idx="6">
                  <c:v>1053</c:v>
                </c:pt>
                <c:pt idx="7">
                  <c:v>1072</c:v>
                </c:pt>
                <c:pt idx="8">
                  <c:v>1080</c:v>
                </c:pt>
                <c:pt idx="9">
                  <c:v>1083</c:v>
                </c:pt>
                <c:pt idx="10">
                  <c:v>1087</c:v>
                </c:pt>
                <c:pt idx="11">
                  <c:v>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4-416C-AB01-A8252893093A}"/>
            </c:ext>
          </c:extLst>
        </c:ser>
        <c:ser>
          <c:idx val="1"/>
          <c:order val="1"/>
          <c:tx>
            <c:v>预测值</c:v>
          </c:tx>
          <c:val>
            <c:numRef>
              <c:f>第3题数据!$C$3:$C$14</c:f>
              <c:numCache>
                <c:formatCode>General</c:formatCode>
                <c:ptCount val="12"/>
                <c:pt idx="0">
                  <c:v>#N/A</c:v>
                </c:pt>
                <c:pt idx="1">
                  <c:v>1042.5</c:v>
                </c:pt>
                <c:pt idx="2">
                  <c:v>1059</c:v>
                </c:pt>
                <c:pt idx="3">
                  <c:v>1055</c:v>
                </c:pt>
                <c:pt idx="4">
                  <c:v>1047</c:v>
                </c:pt>
                <c:pt idx="5">
                  <c:v>1047</c:v>
                </c:pt>
                <c:pt idx="6">
                  <c:v>1048</c:v>
                </c:pt>
                <c:pt idx="7">
                  <c:v>1062.5</c:v>
                </c:pt>
                <c:pt idx="8">
                  <c:v>1076</c:v>
                </c:pt>
                <c:pt idx="9">
                  <c:v>1081.5</c:v>
                </c:pt>
                <c:pt idx="10">
                  <c:v>1085</c:v>
                </c:pt>
                <c:pt idx="11">
                  <c:v>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4-416C-AB01-A8252893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76288"/>
        <c:axId val="752274320"/>
      </c:lineChart>
      <c:catAx>
        <c:axId val="75227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数据点</a:t>
                </a:r>
              </a:p>
            </c:rich>
          </c:tx>
          <c:overlay val="0"/>
        </c:title>
        <c:majorTickMark val="out"/>
        <c:minorTickMark val="none"/>
        <c:tickLblPos val="nextTo"/>
        <c:crossAx val="752274320"/>
        <c:crosses val="autoZero"/>
        <c:auto val="1"/>
        <c:lblAlgn val="ctr"/>
        <c:lblOffset val="100"/>
        <c:noMultiLvlLbl val="0"/>
      </c:catAx>
      <c:valAx>
        <c:axId val="75227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276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指数平滑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val>
            <c:numRef>
              <c:f>第3题数据!$B$3:$B$14</c:f>
              <c:numCache>
                <c:formatCode>General</c:formatCode>
                <c:ptCount val="12"/>
                <c:pt idx="0">
                  <c:v>1034</c:v>
                </c:pt>
                <c:pt idx="1">
                  <c:v>1051</c:v>
                </c:pt>
                <c:pt idx="2">
                  <c:v>1067</c:v>
                </c:pt>
                <c:pt idx="3">
                  <c:v>1043</c:v>
                </c:pt>
                <c:pt idx="4">
                  <c:v>1051</c:v>
                </c:pt>
                <c:pt idx="5">
                  <c:v>1043</c:v>
                </c:pt>
                <c:pt idx="6">
                  <c:v>1053</c:v>
                </c:pt>
                <c:pt idx="7">
                  <c:v>1072</c:v>
                </c:pt>
                <c:pt idx="8">
                  <c:v>1080</c:v>
                </c:pt>
                <c:pt idx="9">
                  <c:v>1083</c:v>
                </c:pt>
                <c:pt idx="10">
                  <c:v>1087</c:v>
                </c:pt>
                <c:pt idx="11">
                  <c:v>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C-4C44-9CF2-8008BA471EF5}"/>
            </c:ext>
          </c:extLst>
        </c:ser>
        <c:ser>
          <c:idx val="1"/>
          <c:order val="1"/>
          <c:tx>
            <c:v>预测值</c:v>
          </c:tx>
          <c:val>
            <c:numRef>
              <c:f>第3题数据!$G$3:$G$14</c:f>
              <c:numCache>
                <c:formatCode>General</c:formatCode>
                <c:ptCount val="12"/>
                <c:pt idx="0">
                  <c:v>#N/A</c:v>
                </c:pt>
                <c:pt idx="1">
                  <c:v>1034</c:v>
                </c:pt>
                <c:pt idx="2">
                  <c:v>1035.7</c:v>
                </c:pt>
                <c:pt idx="3">
                  <c:v>1038.8300000000002</c:v>
                </c:pt>
                <c:pt idx="4">
                  <c:v>1039.2470000000001</c:v>
                </c:pt>
                <c:pt idx="5">
                  <c:v>1040.4223</c:v>
                </c:pt>
                <c:pt idx="6">
                  <c:v>1040.6800699999999</c:v>
                </c:pt>
                <c:pt idx="7">
                  <c:v>1041.912063</c:v>
                </c:pt>
                <c:pt idx="8">
                  <c:v>1044.9208567000001</c:v>
                </c:pt>
                <c:pt idx="9">
                  <c:v>1048.42877103</c:v>
                </c:pt>
                <c:pt idx="10">
                  <c:v>1051.8858939270001</c:v>
                </c:pt>
                <c:pt idx="11">
                  <c:v>1055.3973045343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C-4C44-9CF2-8008BA471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991288"/>
        <c:axId val="592996536"/>
      </c:lineChart>
      <c:catAx>
        <c:axId val="59299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数据点</a:t>
                </a:r>
              </a:p>
            </c:rich>
          </c:tx>
          <c:overlay val="0"/>
        </c:title>
        <c:majorTickMark val="out"/>
        <c:minorTickMark val="none"/>
        <c:tickLblPos val="nextTo"/>
        <c:crossAx val="592996536"/>
        <c:crosses val="autoZero"/>
        <c:auto val="1"/>
        <c:lblAlgn val="ctr"/>
        <c:lblOffset val="100"/>
        <c:noMultiLvlLbl val="0"/>
      </c:catAx>
      <c:valAx>
        <c:axId val="592996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991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14</xdr:row>
      <xdr:rowOff>167640</xdr:rowOff>
    </xdr:from>
    <xdr:to>
      <xdr:col>9</xdr:col>
      <xdr:colOff>91440</xdr:colOff>
      <xdr:row>24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F363C8C-41CD-4142-8388-0D24F6E7B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17</xdr:row>
      <xdr:rowOff>167640</xdr:rowOff>
    </xdr:from>
    <xdr:to>
      <xdr:col>8</xdr:col>
      <xdr:colOff>259080</xdr:colOff>
      <xdr:row>31</xdr:row>
      <xdr:rowOff>106680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FF8F17E-DCF4-4C5B-9388-DB48150B8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18</xdr:row>
      <xdr:rowOff>22860</xdr:rowOff>
    </xdr:from>
    <xdr:to>
      <xdr:col>14</xdr:col>
      <xdr:colOff>594360</xdr:colOff>
      <xdr:row>32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D00A95-4399-4DC6-BB23-084F06EBF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1" workbookViewId="0">
      <selection activeCell="A16" sqref="A16"/>
    </sheetView>
  </sheetViews>
  <sheetFormatPr defaultRowHeight="14.4" x14ac:dyDescent="0.25"/>
  <cols>
    <col min="1" max="1" width="22.6640625" style="29" bestFit="1" customWidth="1"/>
    <col min="2" max="5" width="8.88671875" style="29"/>
    <col min="6" max="6" width="17.33203125" style="29" customWidth="1"/>
    <col min="7" max="7" width="14.33203125" style="29" customWidth="1"/>
    <col min="8" max="9" width="8.88671875" style="29"/>
    <col min="10" max="11" width="14.109375" style="29" customWidth="1"/>
    <col min="12" max="16384" width="8.88671875" style="29"/>
  </cols>
  <sheetData>
    <row r="1" spans="1:19" x14ac:dyDescent="0.25">
      <c r="A1" s="31" t="s">
        <v>72</v>
      </c>
      <c r="B1" s="31"/>
      <c r="C1" s="31"/>
      <c r="D1" s="31"/>
    </row>
    <row r="2" spans="1:19" x14ac:dyDescent="0.25">
      <c r="A2" s="31"/>
      <c r="B2" s="31"/>
      <c r="C2" s="31"/>
      <c r="D2" s="31"/>
    </row>
    <row r="3" spans="1:19" x14ac:dyDescent="0.25">
      <c r="A3" s="31"/>
      <c r="B3" s="31"/>
      <c r="C3" s="31"/>
      <c r="D3" s="31"/>
    </row>
    <row r="4" spans="1:19" ht="14.4" customHeight="1" x14ac:dyDescent="0.25">
      <c r="A4" s="29" t="s">
        <v>0</v>
      </c>
      <c r="H4" s="30"/>
      <c r="I4" s="30"/>
      <c r="J4" s="30"/>
      <c r="K4" s="30"/>
      <c r="L4" s="30"/>
      <c r="M4" s="30"/>
      <c r="N4" s="30"/>
    </row>
    <row r="5" spans="1:19" ht="14.4" customHeight="1" x14ac:dyDescent="0.25">
      <c r="A5" s="29" t="s">
        <v>1</v>
      </c>
      <c r="B5" s="29" t="s">
        <v>2</v>
      </c>
      <c r="C5" s="29" t="s">
        <v>64</v>
      </c>
      <c r="D5" s="29" t="s">
        <v>63</v>
      </c>
      <c r="G5" s="37" t="s">
        <v>1</v>
      </c>
      <c r="H5" s="37" t="s">
        <v>66</v>
      </c>
      <c r="I5" s="37" t="s">
        <v>67</v>
      </c>
      <c r="J5" s="30"/>
      <c r="K5" s="30"/>
      <c r="L5" s="31" t="s">
        <v>71</v>
      </c>
      <c r="M5" s="31"/>
      <c r="N5" s="31"/>
    </row>
    <row r="6" spans="1:19" x14ac:dyDescent="0.25">
      <c r="A6" s="29">
        <v>2</v>
      </c>
      <c r="B6" s="29">
        <v>0.3</v>
      </c>
      <c r="C6" s="29">
        <f>LN(A6)</f>
        <v>0.69314718055994529</v>
      </c>
      <c r="D6" s="29">
        <f>LN(B6)</f>
        <v>-1.2039728043259361</v>
      </c>
      <c r="G6" s="37">
        <v>2</v>
      </c>
      <c r="H6" s="37">
        <f t="shared" ref="H6:H12" si="0">B6^2</f>
        <v>0.09</v>
      </c>
      <c r="I6" s="37">
        <f>G6^3</f>
        <v>8</v>
      </c>
      <c r="J6" s="30"/>
      <c r="K6" s="30"/>
      <c r="L6" s="31"/>
      <c r="M6" s="31"/>
      <c r="N6" s="31"/>
    </row>
    <row r="7" spans="1:19" x14ac:dyDescent="0.25">
      <c r="A7" s="29">
        <v>4</v>
      </c>
      <c r="B7" s="29">
        <v>0.86</v>
      </c>
      <c r="C7" s="29">
        <f t="shared" ref="C7:C12" si="1">LN(A7)</f>
        <v>1.3862943611198906</v>
      </c>
      <c r="D7" s="29">
        <f t="shared" ref="D7:D12" si="2">LN(B7)</f>
        <v>-0.15082288973458366</v>
      </c>
      <c r="G7" s="37">
        <v>4</v>
      </c>
      <c r="H7" s="37">
        <f t="shared" si="0"/>
        <v>0.73959999999999992</v>
      </c>
      <c r="I7" s="37">
        <f t="shared" ref="I7:I12" si="3">G7^3</f>
        <v>64</v>
      </c>
      <c r="J7" s="30"/>
      <c r="K7" s="30"/>
      <c r="L7" s="31"/>
      <c r="M7" s="31"/>
      <c r="N7" s="31"/>
    </row>
    <row r="8" spans="1:19" x14ac:dyDescent="0.25">
      <c r="A8" s="29">
        <v>6</v>
      </c>
      <c r="B8" s="29">
        <v>1.73</v>
      </c>
      <c r="C8" s="29">
        <f t="shared" si="1"/>
        <v>1.791759469228055</v>
      </c>
      <c r="D8" s="29">
        <f t="shared" si="2"/>
        <v>0.5481214085096876</v>
      </c>
      <c r="G8" s="37">
        <v>6</v>
      </c>
      <c r="H8" s="37">
        <f t="shared" si="0"/>
        <v>2.9929000000000001</v>
      </c>
      <c r="I8" s="37">
        <f t="shared" si="3"/>
        <v>216</v>
      </c>
      <c r="J8" s="30"/>
      <c r="K8" s="30"/>
      <c r="L8" s="30"/>
      <c r="M8" s="30"/>
      <c r="N8" s="30"/>
    </row>
    <row r="9" spans="1:19" x14ac:dyDescent="0.25">
      <c r="A9" s="29">
        <v>8</v>
      </c>
      <c r="B9" s="29">
        <v>2.2000000000000002</v>
      </c>
      <c r="C9" s="29">
        <f t="shared" si="1"/>
        <v>2.0794415416798357</v>
      </c>
      <c r="D9" s="29">
        <f t="shared" si="2"/>
        <v>0.78845736036427028</v>
      </c>
      <c r="G9" s="37">
        <v>8</v>
      </c>
      <c r="H9" s="37">
        <f t="shared" si="0"/>
        <v>4.8400000000000007</v>
      </c>
      <c r="I9" s="37">
        <f t="shared" si="3"/>
        <v>512</v>
      </c>
      <c r="J9" s="30"/>
      <c r="K9" s="30"/>
      <c r="L9" s="30"/>
      <c r="M9" s="30"/>
      <c r="N9" s="30"/>
    </row>
    <row r="10" spans="1:19" x14ac:dyDescent="0.25">
      <c r="A10" s="29">
        <v>10</v>
      </c>
      <c r="B10" s="29">
        <v>2.4700000000000002</v>
      </c>
      <c r="C10" s="29">
        <f t="shared" si="1"/>
        <v>2.3025850929940459</v>
      </c>
      <c r="D10" s="29">
        <f t="shared" si="2"/>
        <v>0.90421815063988586</v>
      </c>
      <c r="G10" s="37">
        <v>10</v>
      </c>
      <c r="H10" s="37">
        <f t="shared" si="0"/>
        <v>6.1009000000000011</v>
      </c>
      <c r="I10" s="37">
        <f t="shared" si="3"/>
        <v>1000</v>
      </c>
      <c r="J10" s="30"/>
      <c r="K10" s="30"/>
      <c r="L10" s="30"/>
      <c r="M10" s="30"/>
      <c r="N10" s="30"/>
    </row>
    <row r="11" spans="1:19" x14ac:dyDescent="0.25">
      <c r="A11" s="29">
        <v>12</v>
      </c>
      <c r="B11" s="29">
        <v>2.67</v>
      </c>
      <c r="C11" s="29">
        <f t="shared" si="1"/>
        <v>2.4849066497880004</v>
      </c>
      <c r="D11" s="29">
        <f t="shared" si="2"/>
        <v>0.98207847241215818</v>
      </c>
      <c r="G11" s="37">
        <v>12</v>
      </c>
      <c r="H11" s="37">
        <f t="shared" si="0"/>
        <v>7.1288999999999998</v>
      </c>
      <c r="I11" s="37">
        <f t="shared" si="3"/>
        <v>1728</v>
      </c>
      <c r="J11" s="30"/>
      <c r="K11" s="30"/>
    </row>
    <row r="12" spans="1:19" x14ac:dyDescent="0.25">
      <c r="A12" s="29">
        <v>14</v>
      </c>
      <c r="B12" s="29">
        <v>2.8</v>
      </c>
      <c r="C12" s="29">
        <f t="shared" si="1"/>
        <v>2.6390573296152584</v>
      </c>
      <c r="D12" s="29">
        <f t="shared" si="2"/>
        <v>1.0296194171811581</v>
      </c>
      <c r="G12" s="37">
        <v>14</v>
      </c>
      <c r="H12" s="37">
        <f t="shared" si="0"/>
        <v>7.839999999999999</v>
      </c>
      <c r="I12" s="37">
        <f t="shared" si="3"/>
        <v>2744</v>
      </c>
      <c r="J12" s="30"/>
      <c r="K12" s="30"/>
    </row>
    <row r="13" spans="1:19" x14ac:dyDescent="0.25">
      <c r="E13" s="30"/>
      <c r="F13" s="30"/>
      <c r="G13" s="30"/>
      <c r="H13" s="30"/>
      <c r="I13" s="30"/>
      <c r="J13" s="30"/>
      <c r="K13" s="30"/>
    </row>
    <row r="14" spans="1:19" x14ac:dyDescent="0.25">
      <c r="A14" s="32" t="s">
        <v>73</v>
      </c>
      <c r="B14" s="32"/>
      <c r="C14" s="32"/>
      <c r="D14" s="32"/>
      <c r="E14" s="32"/>
      <c r="J14" s="29" t="s">
        <v>68</v>
      </c>
      <c r="K14" t="s">
        <v>29</v>
      </c>
      <c r="L14"/>
      <c r="M14"/>
      <c r="N14"/>
      <c r="O14"/>
      <c r="P14"/>
      <c r="Q14"/>
      <c r="R14"/>
      <c r="S14"/>
    </row>
    <row r="15" spans="1:19" ht="15" thickBot="1" x14ac:dyDescent="0.3">
      <c r="A15" s="33"/>
      <c r="B15" s="33"/>
      <c r="C15" s="33"/>
      <c r="D15" s="33"/>
      <c r="K15"/>
      <c r="L15"/>
      <c r="M15"/>
      <c r="N15"/>
      <c r="O15"/>
      <c r="P15"/>
      <c r="Q15"/>
      <c r="R15"/>
      <c r="S15"/>
    </row>
    <row r="16" spans="1:19" x14ac:dyDescent="0.25">
      <c r="A16" s="29" t="s">
        <v>74</v>
      </c>
      <c r="K16" s="23" t="s">
        <v>30</v>
      </c>
      <c r="L16" s="23"/>
      <c r="M16"/>
      <c r="N16"/>
      <c r="O16"/>
      <c r="P16"/>
      <c r="Q16"/>
      <c r="R16"/>
      <c r="S16"/>
    </row>
    <row r="17" spans="1:19" x14ac:dyDescent="0.25">
      <c r="A17" s="29" t="s">
        <v>29</v>
      </c>
      <c r="K17" s="1" t="s">
        <v>31</v>
      </c>
      <c r="L17" s="1">
        <v>0.99674939413448238</v>
      </c>
      <c r="M17"/>
      <c r="N17"/>
      <c r="O17"/>
      <c r="P17"/>
      <c r="Q17"/>
      <c r="R17"/>
      <c r="S17"/>
    </row>
    <row r="18" spans="1:19" ht="15" thickBot="1" x14ac:dyDescent="0.3">
      <c r="K18" s="1" t="s">
        <v>32</v>
      </c>
      <c r="L18" s="1">
        <v>0.99350935470745771</v>
      </c>
      <c r="M18"/>
      <c r="N18"/>
      <c r="O18"/>
      <c r="P18"/>
      <c r="Q18"/>
      <c r="R18"/>
      <c r="S18"/>
    </row>
    <row r="19" spans="1:19" x14ac:dyDescent="0.25">
      <c r="A19" s="34" t="s">
        <v>30</v>
      </c>
      <c r="B19" s="34"/>
      <c r="K19" s="1" t="s">
        <v>33</v>
      </c>
      <c r="L19" s="1">
        <v>0.98701870941491554</v>
      </c>
      <c r="M19"/>
      <c r="N19"/>
      <c r="O19"/>
      <c r="P19"/>
      <c r="Q19"/>
      <c r="R19"/>
      <c r="S19"/>
    </row>
    <row r="20" spans="1:19" x14ac:dyDescent="0.25">
      <c r="A20" s="33" t="s">
        <v>31</v>
      </c>
      <c r="B20" s="33">
        <v>0.98965217768556379</v>
      </c>
      <c r="K20" s="1" t="s">
        <v>34</v>
      </c>
      <c r="L20" s="1">
        <v>0.10886538036265027</v>
      </c>
      <c r="M20"/>
      <c r="N20"/>
      <c r="O20"/>
      <c r="P20"/>
      <c r="Q20"/>
      <c r="R20"/>
      <c r="S20"/>
    </row>
    <row r="21" spans="1:19" ht="15" thickBot="1" x14ac:dyDescent="0.3">
      <c r="A21" s="33" t="s">
        <v>32</v>
      </c>
      <c r="B21" s="33">
        <v>0.97941143279777865</v>
      </c>
      <c r="K21" s="2" t="s">
        <v>35</v>
      </c>
      <c r="L21" s="2">
        <v>7</v>
      </c>
      <c r="M21"/>
      <c r="N21"/>
      <c r="O21"/>
      <c r="P21"/>
      <c r="Q21"/>
      <c r="R21"/>
      <c r="S21"/>
    </row>
    <row r="22" spans="1:19" x14ac:dyDescent="0.25">
      <c r="A22" s="33" t="s">
        <v>33</v>
      </c>
      <c r="B22" s="33">
        <v>0.97529371935733433</v>
      </c>
      <c r="K22"/>
      <c r="L22"/>
      <c r="M22"/>
      <c r="N22"/>
      <c r="O22"/>
      <c r="P22"/>
      <c r="Q22"/>
      <c r="R22"/>
      <c r="S22"/>
    </row>
    <row r="23" spans="1:19" ht="15" thickBot="1" x14ac:dyDescent="0.3">
      <c r="A23" s="33" t="s">
        <v>34</v>
      </c>
      <c r="B23" s="33">
        <v>0.15018776125547623</v>
      </c>
      <c r="K23" t="s">
        <v>36</v>
      </c>
      <c r="L23"/>
      <c r="M23"/>
      <c r="N23"/>
      <c r="O23"/>
      <c r="P23"/>
      <c r="Q23"/>
      <c r="R23"/>
      <c r="S23"/>
    </row>
    <row r="24" spans="1:19" ht="15" thickBot="1" x14ac:dyDescent="0.3">
      <c r="A24" s="35" t="s">
        <v>35</v>
      </c>
      <c r="B24" s="35">
        <v>7</v>
      </c>
      <c r="K24" s="3"/>
      <c r="L24" s="3" t="s">
        <v>41</v>
      </c>
      <c r="M24" s="3" t="s">
        <v>42</v>
      </c>
      <c r="N24" s="3" t="s">
        <v>43</v>
      </c>
      <c r="O24" s="3" t="s">
        <v>44</v>
      </c>
      <c r="P24" s="3" t="s">
        <v>45</v>
      </c>
      <c r="Q24"/>
      <c r="R24"/>
      <c r="S24"/>
    </row>
    <row r="25" spans="1:19" x14ac:dyDescent="0.25">
      <c r="K25" s="1" t="s">
        <v>37</v>
      </c>
      <c r="L25" s="1">
        <v>3</v>
      </c>
      <c r="M25" s="1">
        <v>5.4423307011612003</v>
      </c>
      <c r="N25" s="1">
        <v>1.8141102337204</v>
      </c>
      <c r="O25" s="1">
        <v>153.06788615439893</v>
      </c>
      <c r="P25" s="1">
        <v>8.8599894524755832E-4</v>
      </c>
      <c r="Q25"/>
      <c r="R25"/>
      <c r="S25"/>
    </row>
    <row r="26" spans="1:19" ht="15" thickBot="1" x14ac:dyDescent="0.3">
      <c r="A26" s="29" t="s">
        <v>36</v>
      </c>
      <c r="K26" s="1" t="s">
        <v>38</v>
      </c>
      <c r="L26" s="1">
        <v>3</v>
      </c>
      <c r="M26" s="1">
        <v>3.5555013124513556E-2</v>
      </c>
      <c r="N26" s="1">
        <v>1.1851671041504518E-2</v>
      </c>
      <c r="O26" s="1"/>
      <c r="P26" s="1"/>
      <c r="Q26"/>
      <c r="R26"/>
      <c r="S26"/>
    </row>
    <row r="27" spans="1:19" ht="15" thickBot="1" x14ac:dyDescent="0.3">
      <c r="A27" s="36"/>
      <c r="B27" s="36" t="s">
        <v>41</v>
      </c>
      <c r="C27" s="36" t="s">
        <v>42</v>
      </c>
      <c r="D27" s="36" t="s">
        <v>43</v>
      </c>
      <c r="E27" s="36" t="s">
        <v>44</v>
      </c>
      <c r="F27" s="36" t="s">
        <v>45</v>
      </c>
      <c r="K27" s="2" t="s">
        <v>39</v>
      </c>
      <c r="L27" s="2">
        <v>6</v>
      </c>
      <c r="M27" s="2">
        <v>5.4778857142857138</v>
      </c>
      <c r="N27" s="2"/>
      <c r="O27" s="2"/>
      <c r="P27" s="2"/>
      <c r="Q27"/>
      <c r="R27"/>
      <c r="S27"/>
    </row>
    <row r="28" spans="1:19" ht="15" thickBot="1" x14ac:dyDescent="0.3">
      <c r="A28" s="33" t="s">
        <v>37</v>
      </c>
      <c r="B28" s="33">
        <v>1</v>
      </c>
      <c r="C28" s="33">
        <v>5.3651038961310542</v>
      </c>
      <c r="D28" s="33">
        <v>5.3651038961310542</v>
      </c>
      <c r="E28" s="33">
        <v>237.8532277593626</v>
      </c>
      <c r="F28" s="33">
        <v>2.080484503139095E-5</v>
      </c>
      <c r="K28"/>
      <c r="L28"/>
      <c r="M28"/>
      <c r="N28"/>
      <c r="O28"/>
      <c r="P28"/>
      <c r="Q28"/>
      <c r="R28"/>
      <c r="S28"/>
    </row>
    <row r="29" spans="1:19" x14ac:dyDescent="0.25">
      <c r="A29" s="33" t="s">
        <v>38</v>
      </c>
      <c r="B29" s="33">
        <v>5</v>
      </c>
      <c r="C29" s="33">
        <v>0.11278181815465962</v>
      </c>
      <c r="D29" s="33">
        <v>2.2556363630931924E-2</v>
      </c>
      <c r="E29" s="33"/>
      <c r="F29" s="33"/>
      <c r="K29" s="3"/>
      <c r="L29" s="3" t="s">
        <v>46</v>
      </c>
      <c r="M29" s="3" t="s">
        <v>34</v>
      </c>
      <c r="N29" s="3" t="s">
        <v>47</v>
      </c>
      <c r="O29" s="3" t="s">
        <v>48</v>
      </c>
      <c r="P29" s="3" t="s">
        <v>49</v>
      </c>
      <c r="Q29" s="3" t="s">
        <v>50</v>
      </c>
      <c r="R29" s="3" t="s">
        <v>51</v>
      </c>
      <c r="S29" s="3" t="s">
        <v>52</v>
      </c>
    </row>
    <row r="30" spans="1:19" ht="15" thickBot="1" x14ac:dyDescent="0.3">
      <c r="A30" s="35" t="s">
        <v>39</v>
      </c>
      <c r="B30" s="35">
        <v>6</v>
      </c>
      <c r="C30" s="35">
        <v>5.4778857142857138</v>
      </c>
      <c r="D30" s="35"/>
      <c r="E30" s="35"/>
      <c r="F30" s="35"/>
      <c r="K30" s="1" t="s">
        <v>40</v>
      </c>
      <c r="L30" s="1">
        <v>-0.22709843072318758</v>
      </c>
      <c r="M30" s="1">
        <v>0.30976389849960884</v>
      </c>
      <c r="N30" s="1">
        <v>-0.7331339508030964</v>
      </c>
      <c r="O30" s="1">
        <v>0.51656914861451053</v>
      </c>
      <c r="P30" s="1">
        <v>-1.2129054050135455</v>
      </c>
      <c r="Q30" s="1">
        <v>0.75870854356717043</v>
      </c>
      <c r="R30" s="1">
        <v>-1.2129054050135455</v>
      </c>
      <c r="S30" s="1">
        <v>0.75870854356717043</v>
      </c>
    </row>
    <row r="31" spans="1:19" ht="15" thickBot="1" x14ac:dyDescent="0.3">
      <c r="K31" s="1" t="s">
        <v>53</v>
      </c>
      <c r="L31" s="1">
        <v>0.27447122984802319</v>
      </c>
      <c r="M31" s="1">
        <v>0.11924065358186899</v>
      </c>
      <c r="N31" s="1">
        <v>2.3018259427735779</v>
      </c>
      <c r="O31" s="1">
        <v>0.1048127583500961</v>
      </c>
      <c r="P31" s="1">
        <v>-0.10500574758321041</v>
      </c>
      <c r="Q31" s="1">
        <v>0.65394820727925684</v>
      </c>
      <c r="R31" s="1">
        <v>-0.10500574758321041</v>
      </c>
      <c r="S31" s="1">
        <v>0.65394820727925684</v>
      </c>
    </row>
    <row r="32" spans="1:19" x14ac:dyDescent="0.25">
      <c r="A32" s="36"/>
      <c r="B32" s="36" t="s">
        <v>46</v>
      </c>
      <c r="C32" s="36" t="s">
        <v>34</v>
      </c>
      <c r="D32" s="36" t="s">
        <v>47</v>
      </c>
      <c r="E32" s="36" t="s">
        <v>48</v>
      </c>
      <c r="F32" s="36" t="s">
        <v>49</v>
      </c>
      <c r="G32" s="36" t="s">
        <v>50</v>
      </c>
      <c r="H32" s="36" t="s">
        <v>51</v>
      </c>
      <c r="I32" s="36" t="s">
        <v>52</v>
      </c>
      <c r="K32" s="1" t="s">
        <v>60</v>
      </c>
      <c r="L32" s="1">
        <v>0.1056672845747192</v>
      </c>
      <c r="M32" s="1">
        <v>0.12717891641350459</v>
      </c>
      <c r="N32" s="1">
        <v>0.8308553615220049</v>
      </c>
      <c r="O32" s="1">
        <v>0.46700066058168033</v>
      </c>
      <c r="P32" s="1">
        <v>-0.2990727880754242</v>
      </c>
      <c r="Q32" s="1">
        <v>0.51040735722486263</v>
      </c>
      <c r="R32" s="1">
        <v>-0.2990727880754242</v>
      </c>
      <c r="S32" s="1">
        <v>0.51040735722486263</v>
      </c>
    </row>
    <row r="33" spans="1:19" ht="15" thickBot="1" x14ac:dyDescent="0.3">
      <c r="A33" s="33" t="s">
        <v>40</v>
      </c>
      <c r="B33" s="33">
        <v>-0.77736668204323101</v>
      </c>
      <c r="C33" s="33">
        <v>0.18027119584602108</v>
      </c>
      <c r="D33" s="33">
        <v>-4.3122068303536407</v>
      </c>
      <c r="E33" s="33">
        <v>7.6266678644377134E-3</v>
      </c>
      <c r="F33" s="33">
        <v>-1.2407685435734495</v>
      </c>
      <c r="G33" s="33">
        <v>-0.3139648205130125</v>
      </c>
      <c r="H33" s="33">
        <v>-1.2407685435734495</v>
      </c>
      <c r="I33" s="33">
        <v>-0.3139648205130125</v>
      </c>
      <c r="K33" s="2" t="s">
        <v>61</v>
      </c>
      <c r="L33" s="2">
        <v>-6.2060447410521502E-4</v>
      </c>
      <c r="M33" s="2">
        <v>1.7289273843529402E-4</v>
      </c>
      <c r="N33" s="2">
        <v>-3.5895346428183239</v>
      </c>
      <c r="O33" s="2">
        <v>3.703531504695156E-2</v>
      </c>
      <c r="P33" s="2">
        <v>-1.1708263307489992E-3</v>
      </c>
      <c r="Q33" s="2">
        <v>-7.0382617461430853E-5</v>
      </c>
      <c r="R33" s="2">
        <v>-1.1708263307489992E-3</v>
      </c>
      <c r="S33" s="2">
        <v>-7.0382617461430853E-5</v>
      </c>
    </row>
    <row r="34" spans="1:19" ht="15" thickBot="1" x14ac:dyDescent="0.3">
      <c r="A34" s="35" t="s">
        <v>53</v>
      </c>
      <c r="B34" s="35">
        <v>1.380825459643013</v>
      </c>
      <c r="C34" s="35">
        <v>8.953323183744917E-2</v>
      </c>
      <c r="D34" s="35">
        <v>15.422490971284848</v>
      </c>
      <c r="E34" s="35">
        <v>2.080484503139095E-5</v>
      </c>
      <c r="F34" s="35">
        <v>1.1506729601958512</v>
      </c>
      <c r="G34" s="35">
        <v>1.6109779590901747</v>
      </c>
      <c r="H34" s="35">
        <v>1.1506729601958512</v>
      </c>
      <c r="I34" s="35">
        <v>1.6109779590901747</v>
      </c>
      <c r="K34"/>
      <c r="L34"/>
      <c r="M34"/>
      <c r="N34"/>
      <c r="O34"/>
      <c r="P34"/>
      <c r="Q34"/>
      <c r="R34"/>
      <c r="S34"/>
    </row>
    <row r="35" spans="1:19" x14ac:dyDescent="0.25">
      <c r="K35"/>
      <c r="L35"/>
      <c r="M35"/>
      <c r="N35"/>
      <c r="O35"/>
      <c r="P35"/>
      <c r="Q35"/>
      <c r="R35"/>
      <c r="S35"/>
    </row>
    <row r="36" spans="1:19" x14ac:dyDescent="0.25">
      <c r="A36" s="29" t="s">
        <v>65</v>
      </c>
      <c r="K36"/>
      <c r="L36"/>
      <c r="M36"/>
      <c r="N36"/>
      <c r="O36"/>
      <c r="P36"/>
      <c r="Q36"/>
      <c r="R36"/>
      <c r="S36"/>
    </row>
    <row r="37" spans="1:19" x14ac:dyDescent="0.25">
      <c r="A37" s="29" t="s">
        <v>29</v>
      </c>
    </row>
    <row r="38" spans="1:19" ht="15" thickBot="1" x14ac:dyDescent="0.3"/>
    <row r="39" spans="1:19" x14ac:dyDescent="0.25">
      <c r="A39" s="34" t="s">
        <v>30</v>
      </c>
      <c r="B39" s="34"/>
    </row>
    <row r="40" spans="1:19" x14ac:dyDescent="0.25">
      <c r="A40" s="33" t="s">
        <v>31</v>
      </c>
      <c r="B40" s="33">
        <v>0.87685502698475137</v>
      </c>
    </row>
    <row r="41" spans="1:19" x14ac:dyDescent="0.25">
      <c r="A41" s="33" t="s">
        <v>32</v>
      </c>
      <c r="B41" s="33">
        <v>0.76887473834842901</v>
      </c>
    </row>
    <row r="42" spans="1:19" x14ac:dyDescent="0.25">
      <c r="A42" s="33" t="s">
        <v>33</v>
      </c>
      <c r="B42" s="33">
        <v>0.72264968601811486</v>
      </c>
    </row>
    <row r="43" spans="1:19" x14ac:dyDescent="0.25">
      <c r="A43" s="33" t="s">
        <v>34</v>
      </c>
      <c r="B43" s="33">
        <v>0.43198880387507554</v>
      </c>
    </row>
    <row r="44" spans="1:19" ht="15" thickBot="1" x14ac:dyDescent="0.3">
      <c r="A44" s="35" t="s">
        <v>35</v>
      </c>
      <c r="B44" s="35">
        <v>7</v>
      </c>
    </row>
    <row r="46" spans="1:19" ht="15" thickBot="1" x14ac:dyDescent="0.3">
      <c r="A46" s="29" t="s">
        <v>36</v>
      </c>
    </row>
    <row r="47" spans="1:19" x14ac:dyDescent="0.25">
      <c r="A47" s="36"/>
      <c r="B47" s="36" t="s">
        <v>41</v>
      </c>
      <c r="C47" s="36" t="s">
        <v>42</v>
      </c>
      <c r="D47" s="36" t="s">
        <v>43</v>
      </c>
      <c r="E47" s="36" t="s">
        <v>44</v>
      </c>
      <c r="F47" s="36" t="s">
        <v>45</v>
      </c>
    </row>
    <row r="48" spans="1:19" x14ac:dyDescent="0.25">
      <c r="A48" s="33" t="s">
        <v>37</v>
      </c>
      <c r="B48" s="33">
        <v>1</v>
      </c>
      <c r="C48" s="33">
        <v>3.1040103658032483</v>
      </c>
      <c r="D48" s="33">
        <v>3.1040103658032483</v>
      </c>
      <c r="E48" s="33">
        <v>16.633290814993931</v>
      </c>
      <c r="F48" s="33">
        <v>9.5549050453710462E-3</v>
      </c>
    </row>
    <row r="49" spans="1:9" x14ac:dyDescent="0.25">
      <c r="A49" s="33" t="s">
        <v>38</v>
      </c>
      <c r="B49" s="33">
        <v>5</v>
      </c>
      <c r="C49" s="33">
        <v>0.93307163336709242</v>
      </c>
      <c r="D49" s="33">
        <v>0.18661432667341848</v>
      </c>
      <c r="E49" s="33"/>
      <c r="F49" s="33"/>
    </row>
    <row r="50" spans="1:9" ht="15" thickBot="1" x14ac:dyDescent="0.3">
      <c r="A50" s="35" t="s">
        <v>39</v>
      </c>
      <c r="B50" s="35">
        <v>6</v>
      </c>
      <c r="C50" s="35">
        <v>4.0370819991703408</v>
      </c>
      <c r="D50" s="35"/>
      <c r="E50" s="35"/>
      <c r="F50" s="35"/>
    </row>
    <row r="51" spans="1:9" ht="15" thickBot="1" x14ac:dyDescent="0.3"/>
    <row r="52" spans="1:9" x14ac:dyDescent="0.25">
      <c r="A52" s="36"/>
      <c r="B52" s="36" t="s">
        <v>46</v>
      </c>
      <c r="C52" s="36" t="s">
        <v>34</v>
      </c>
      <c r="D52" s="36" t="s">
        <v>47</v>
      </c>
      <c r="E52" s="36" t="s">
        <v>48</v>
      </c>
      <c r="F52" s="36" t="s">
        <v>49</v>
      </c>
      <c r="G52" s="36" t="s">
        <v>50</v>
      </c>
      <c r="H52" s="36" t="s">
        <v>51</v>
      </c>
      <c r="I52" s="36" t="s">
        <v>52</v>
      </c>
    </row>
    <row r="53" spans="1:9" x14ac:dyDescent="0.25">
      <c r="A53" s="33" t="s">
        <v>40</v>
      </c>
      <c r="B53" s="33">
        <v>-0.91785385941404629</v>
      </c>
      <c r="C53" s="33">
        <v>0.36509717559010268</v>
      </c>
      <c r="D53" s="33">
        <v>-2.5139987947880695</v>
      </c>
      <c r="E53" s="33">
        <v>5.3565697016387144E-2</v>
      </c>
      <c r="F53" s="33">
        <v>-1.8563660272280864</v>
      </c>
      <c r="G53" s="33">
        <v>2.0658308399993941E-2</v>
      </c>
      <c r="H53" s="33">
        <v>-1.8563660272280864</v>
      </c>
      <c r="I53" s="33">
        <v>2.0658308399993941E-2</v>
      </c>
    </row>
    <row r="54" spans="1:9" ht="15" thickBot="1" x14ac:dyDescent="0.3">
      <c r="A54" s="35" t="s">
        <v>53</v>
      </c>
      <c r="B54" s="35">
        <v>0.16647635948116007</v>
      </c>
      <c r="C54" s="35">
        <v>4.0819105150632334E-2</v>
      </c>
      <c r="D54" s="35">
        <v>4.0783931658183636</v>
      </c>
      <c r="E54" s="35">
        <v>9.5549050453710427E-3</v>
      </c>
      <c r="F54" s="35">
        <v>6.1547509234015849E-2</v>
      </c>
      <c r="G54" s="35">
        <v>0.27140520972830429</v>
      </c>
      <c r="H54" s="35">
        <v>6.1547509234015849E-2</v>
      </c>
      <c r="I54" s="35">
        <v>0.27140520972830429</v>
      </c>
    </row>
  </sheetData>
  <mergeCells count="3">
    <mergeCell ref="L5:N7"/>
    <mergeCell ref="A14:E14"/>
    <mergeCell ref="A1:D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workbookViewId="0">
      <selection activeCell="L21" sqref="L21"/>
    </sheetView>
  </sheetViews>
  <sheetFormatPr defaultRowHeight="14.4" x14ac:dyDescent="0.25"/>
  <cols>
    <col min="7" max="7" width="18.88671875" customWidth="1"/>
  </cols>
  <sheetData>
    <row r="1" spans="1:14" x14ac:dyDescent="0.25">
      <c r="A1" t="s">
        <v>3</v>
      </c>
    </row>
    <row r="2" spans="1:14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H2" s="24" t="s">
        <v>18</v>
      </c>
      <c r="I2" s="25"/>
      <c r="J2" s="25"/>
      <c r="K2" s="25"/>
      <c r="L2" s="25"/>
      <c r="M2" s="25"/>
      <c r="N2" s="25"/>
    </row>
    <row r="3" spans="1:14" x14ac:dyDescent="0.25">
      <c r="A3">
        <v>1</v>
      </c>
      <c r="B3">
        <v>7</v>
      </c>
      <c r="C3">
        <v>26</v>
      </c>
      <c r="D3">
        <v>6</v>
      </c>
      <c r="E3">
        <v>60</v>
      </c>
      <c r="F3">
        <v>78.5</v>
      </c>
      <c r="H3" s="25"/>
      <c r="I3" s="25"/>
      <c r="J3" s="25"/>
      <c r="K3" s="25"/>
      <c r="L3" s="25"/>
      <c r="M3" s="25"/>
      <c r="N3" s="25"/>
    </row>
    <row r="4" spans="1:14" x14ac:dyDescent="0.25">
      <c r="A4">
        <v>2</v>
      </c>
      <c r="B4">
        <v>1</v>
      </c>
      <c r="C4">
        <v>29</v>
      </c>
      <c r="D4">
        <v>15</v>
      </c>
      <c r="E4">
        <v>52</v>
      </c>
      <c r="F4">
        <v>74.3</v>
      </c>
      <c r="H4" s="25"/>
      <c r="I4" s="25"/>
      <c r="J4" s="25"/>
      <c r="K4" s="25"/>
      <c r="L4" s="25"/>
      <c r="M4" s="25"/>
      <c r="N4" s="25"/>
    </row>
    <row r="5" spans="1:14" x14ac:dyDescent="0.25">
      <c r="A5">
        <v>3</v>
      </c>
      <c r="B5">
        <v>11</v>
      </c>
      <c r="C5">
        <v>56</v>
      </c>
      <c r="D5">
        <v>8</v>
      </c>
      <c r="E5">
        <v>20</v>
      </c>
      <c r="F5">
        <v>104.3</v>
      </c>
      <c r="H5" s="25"/>
      <c r="I5" s="25"/>
      <c r="J5" s="25"/>
      <c r="K5" s="25"/>
      <c r="L5" s="25"/>
      <c r="M5" s="25"/>
      <c r="N5" s="25"/>
    </row>
    <row r="6" spans="1:14" x14ac:dyDescent="0.25">
      <c r="A6">
        <v>4</v>
      </c>
      <c r="B6">
        <v>11</v>
      </c>
      <c r="C6">
        <v>31</v>
      </c>
      <c r="D6">
        <v>8</v>
      </c>
      <c r="E6">
        <v>47</v>
      </c>
      <c r="F6">
        <v>87.6</v>
      </c>
      <c r="H6" s="25"/>
      <c r="I6" s="25"/>
      <c r="J6" s="25"/>
      <c r="K6" s="25"/>
      <c r="L6" s="25"/>
      <c r="M6" s="25"/>
      <c r="N6" s="25"/>
    </row>
    <row r="7" spans="1:14" x14ac:dyDescent="0.25">
      <c r="A7">
        <v>5</v>
      </c>
      <c r="B7">
        <v>7</v>
      </c>
      <c r="C7">
        <v>52</v>
      </c>
      <c r="D7">
        <v>6</v>
      </c>
      <c r="E7">
        <v>33</v>
      </c>
      <c r="F7">
        <v>95.9</v>
      </c>
      <c r="H7" s="25"/>
      <c r="I7" s="25"/>
      <c r="J7" s="25"/>
      <c r="K7" s="25"/>
      <c r="L7" s="25"/>
      <c r="M7" s="25"/>
      <c r="N7" s="25"/>
    </row>
    <row r="8" spans="1:14" x14ac:dyDescent="0.25">
      <c r="A8">
        <v>6</v>
      </c>
      <c r="B8">
        <v>11</v>
      </c>
      <c r="C8">
        <v>55</v>
      </c>
      <c r="D8">
        <v>9</v>
      </c>
      <c r="E8">
        <v>22</v>
      </c>
      <c r="F8">
        <v>109.2</v>
      </c>
      <c r="H8" s="25"/>
      <c r="I8" s="25"/>
      <c r="J8" s="25"/>
      <c r="K8" s="25"/>
      <c r="L8" s="25"/>
      <c r="M8" s="25"/>
      <c r="N8" s="25"/>
    </row>
    <row r="9" spans="1:14" x14ac:dyDescent="0.25">
      <c r="A9">
        <v>7</v>
      </c>
      <c r="B9">
        <v>3</v>
      </c>
      <c r="C9">
        <v>71</v>
      </c>
      <c r="D9">
        <v>17</v>
      </c>
      <c r="E9">
        <v>6</v>
      </c>
      <c r="F9">
        <v>102.7</v>
      </c>
      <c r="H9" s="25"/>
      <c r="I9" s="25"/>
      <c r="J9" s="25"/>
      <c r="K9" s="25"/>
      <c r="L9" s="25"/>
      <c r="M9" s="25"/>
      <c r="N9" s="25"/>
    </row>
    <row r="10" spans="1:14" x14ac:dyDescent="0.25">
      <c r="A10">
        <v>8</v>
      </c>
      <c r="B10">
        <v>1</v>
      </c>
      <c r="C10">
        <v>31</v>
      </c>
      <c r="D10">
        <v>22</v>
      </c>
      <c r="E10">
        <v>44</v>
      </c>
      <c r="F10">
        <v>72.5</v>
      </c>
      <c r="H10" s="25"/>
      <c r="I10" s="25"/>
      <c r="J10" s="25"/>
      <c r="K10" s="25"/>
      <c r="L10" s="25"/>
      <c r="M10" s="25"/>
      <c r="N10" s="25"/>
    </row>
    <row r="11" spans="1:14" x14ac:dyDescent="0.25">
      <c r="A11">
        <v>9</v>
      </c>
      <c r="B11">
        <v>2</v>
      </c>
      <c r="C11">
        <v>54</v>
      </c>
      <c r="D11">
        <v>18</v>
      </c>
      <c r="E11">
        <v>22</v>
      </c>
      <c r="F11">
        <v>93.1</v>
      </c>
      <c r="H11" s="25"/>
      <c r="I11" s="25"/>
      <c r="J11" s="25"/>
      <c r="K11" s="25"/>
      <c r="L11" s="25"/>
      <c r="M11" s="25"/>
      <c r="N11" s="25"/>
    </row>
    <row r="12" spans="1:14" x14ac:dyDescent="0.25">
      <c r="A12">
        <v>10</v>
      </c>
      <c r="B12">
        <v>21</v>
      </c>
      <c r="C12">
        <v>47</v>
      </c>
      <c r="D12">
        <v>4</v>
      </c>
      <c r="E12">
        <v>26</v>
      </c>
      <c r="F12">
        <v>115.9</v>
      </c>
      <c r="H12" s="25"/>
      <c r="I12" s="25"/>
      <c r="J12" s="25"/>
      <c r="K12" s="25"/>
      <c r="L12" s="25"/>
      <c r="M12" s="25"/>
      <c r="N12" s="25"/>
    </row>
    <row r="13" spans="1:14" x14ac:dyDescent="0.25">
      <c r="A13">
        <v>11</v>
      </c>
      <c r="B13">
        <v>1</v>
      </c>
      <c r="C13">
        <v>40</v>
      </c>
      <c r="D13">
        <v>23</v>
      </c>
      <c r="E13">
        <v>34</v>
      </c>
      <c r="F13">
        <v>83.8</v>
      </c>
    </row>
    <row r="14" spans="1:14" x14ac:dyDescent="0.25">
      <c r="A14">
        <v>12</v>
      </c>
      <c r="B14">
        <v>11</v>
      </c>
      <c r="C14">
        <v>66</v>
      </c>
      <c r="D14">
        <v>9</v>
      </c>
      <c r="E14">
        <v>12</v>
      </c>
      <c r="F14">
        <v>113.3</v>
      </c>
    </row>
    <row r="15" spans="1:14" x14ac:dyDescent="0.25">
      <c r="A15">
        <v>13</v>
      </c>
      <c r="B15">
        <v>10</v>
      </c>
      <c r="C15">
        <v>68</v>
      </c>
      <c r="D15">
        <v>8</v>
      </c>
      <c r="E15">
        <v>12</v>
      </c>
      <c r="F15">
        <v>109.4</v>
      </c>
    </row>
    <row r="18" spans="1:19" x14ac:dyDescent="0.25">
      <c r="G18" t="s">
        <v>70</v>
      </c>
    </row>
    <row r="19" spans="1:19" x14ac:dyDescent="0.25">
      <c r="A19" t="s">
        <v>9</v>
      </c>
      <c r="B19" t="s">
        <v>5</v>
      </c>
      <c r="C19" t="s">
        <v>6</v>
      </c>
      <c r="D19" t="s">
        <v>7</v>
      </c>
      <c r="E19" t="s">
        <v>8</v>
      </c>
      <c r="G19" t="s">
        <v>29</v>
      </c>
    </row>
    <row r="20" spans="1:19" ht="15" thickBot="1" x14ac:dyDescent="0.3">
      <c r="A20">
        <v>78.5</v>
      </c>
      <c r="B20">
        <v>7</v>
      </c>
      <c r="C20">
        <v>26</v>
      </c>
      <c r="D20">
        <v>6</v>
      </c>
      <c r="E20">
        <v>60</v>
      </c>
      <c r="P20" s="4"/>
    </row>
    <row r="21" spans="1:19" x14ac:dyDescent="0.25">
      <c r="A21">
        <v>74.3</v>
      </c>
      <c r="B21">
        <v>1</v>
      </c>
      <c r="C21">
        <v>29</v>
      </c>
      <c r="D21">
        <v>15</v>
      </c>
      <c r="E21">
        <v>52</v>
      </c>
      <c r="G21" s="23" t="s">
        <v>30</v>
      </c>
      <c r="H21" s="23"/>
      <c r="P21" s="4"/>
    </row>
    <row r="22" spans="1:19" x14ac:dyDescent="0.25">
      <c r="A22">
        <v>104.3</v>
      </c>
      <c r="B22">
        <v>11</v>
      </c>
      <c r="C22">
        <v>56</v>
      </c>
      <c r="D22">
        <v>8</v>
      </c>
      <c r="E22">
        <v>20</v>
      </c>
      <c r="G22" s="1" t="s">
        <v>31</v>
      </c>
      <c r="H22" s="1">
        <v>0.99114863688938204</v>
      </c>
      <c r="P22" s="5"/>
    </row>
    <row r="23" spans="1:19" x14ac:dyDescent="0.25">
      <c r="A23">
        <v>87.6</v>
      </c>
      <c r="B23">
        <v>11</v>
      </c>
      <c r="C23">
        <v>31</v>
      </c>
      <c r="D23">
        <v>8</v>
      </c>
      <c r="E23">
        <v>47</v>
      </c>
      <c r="G23" s="1" t="s">
        <v>32</v>
      </c>
      <c r="H23" s="1">
        <v>0.98237562040768012</v>
      </c>
      <c r="P23" s="1"/>
    </row>
    <row r="24" spans="1:19" x14ac:dyDescent="0.25">
      <c r="A24">
        <v>95.9</v>
      </c>
      <c r="B24">
        <v>7</v>
      </c>
      <c r="C24">
        <v>52</v>
      </c>
      <c r="D24">
        <v>6</v>
      </c>
      <c r="E24">
        <v>33</v>
      </c>
      <c r="G24" s="1" t="s">
        <v>33</v>
      </c>
      <c r="H24" s="1">
        <v>0.97356343061152018</v>
      </c>
      <c r="P24" s="1"/>
    </row>
    <row r="25" spans="1:19" x14ac:dyDescent="0.25">
      <c r="A25">
        <v>109.2</v>
      </c>
      <c r="B25">
        <v>11</v>
      </c>
      <c r="C25">
        <v>55</v>
      </c>
      <c r="D25">
        <v>9</v>
      </c>
      <c r="E25">
        <v>22</v>
      </c>
      <c r="G25" s="1" t="s">
        <v>34</v>
      </c>
      <c r="H25" s="1">
        <v>2.446007955590574</v>
      </c>
      <c r="P25" s="1"/>
    </row>
    <row r="26" spans="1:19" ht="15" thickBot="1" x14ac:dyDescent="0.3">
      <c r="A26">
        <v>102.7</v>
      </c>
      <c r="B26">
        <v>3</v>
      </c>
      <c r="C26">
        <v>71</v>
      </c>
      <c r="D26">
        <v>17</v>
      </c>
      <c r="E26">
        <v>6</v>
      </c>
      <c r="G26" s="2" t="s">
        <v>35</v>
      </c>
      <c r="H26" s="2">
        <v>13</v>
      </c>
      <c r="P26" s="1"/>
    </row>
    <row r="27" spans="1:19" x14ac:dyDescent="0.25">
      <c r="A27">
        <v>72.5</v>
      </c>
      <c r="B27">
        <v>1</v>
      </c>
      <c r="C27">
        <v>31</v>
      </c>
      <c r="D27">
        <v>22</v>
      </c>
      <c r="E27">
        <v>44</v>
      </c>
      <c r="P27" s="1"/>
      <c r="Q27" s="4"/>
      <c r="R27" s="4"/>
      <c r="S27" s="4"/>
    </row>
    <row r="28" spans="1:19" ht="15" thickBot="1" x14ac:dyDescent="0.3">
      <c r="A28">
        <v>93.1</v>
      </c>
      <c r="B28">
        <v>2</v>
      </c>
      <c r="C28">
        <v>54</v>
      </c>
      <c r="D28">
        <v>18</v>
      </c>
      <c r="E28">
        <v>22</v>
      </c>
      <c r="G28" t="s">
        <v>36</v>
      </c>
      <c r="P28" s="4"/>
      <c r="Q28" s="4"/>
      <c r="R28" s="4"/>
      <c r="S28" s="4"/>
    </row>
    <row r="29" spans="1:19" x14ac:dyDescent="0.25">
      <c r="A29">
        <v>115.9</v>
      </c>
      <c r="B29">
        <v>21</v>
      </c>
      <c r="C29">
        <v>47</v>
      </c>
      <c r="D29">
        <v>4</v>
      </c>
      <c r="E29">
        <v>26</v>
      </c>
      <c r="G29" s="3"/>
      <c r="H29" s="3" t="s">
        <v>41</v>
      </c>
      <c r="I29" s="3" t="s">
        <v>42</v>
      </c>
      <c r="J29" s="3" t="s">
        <v>43</v>
      </c>
      <c r="K29" s="3" t="s">
        <v>44</v>
      </c>
      <c r="L29" s="3" t="s">
        <v>45</v>
      </c>
      <c r="P29" s="4"/>
      <c r="Q29" s="5"/>
      <c r="R29" s="5"/>
      <c r="S29" s="4"/>
    </row>
    <row r="30" spans="1:19" x14ac:dyDescent="0.25">
      <c r="A30">
        <v>83.8</v>
      </c>
      <c r="B30">
        <v>1</v>
      </c>
      <c r="C30">
        <v>40</v>
      </c>
      <c r="D30">
        <v>23</v>
      </c>
      <c r="E30">
        <v>34</v>
      </c>
      <c r="G30" s="1" t="s">
        <v>37</v>
      </c>
      <c r="H30" s="1">
        <v>4</v>
      </c>
      <c r="I30" s="1">
        <v>2667.8994375725788</v>
      </c>
      <c r="J30" s="1">
        <v>666.9748593931447</v>
      </c>
      <c r="K30" s="1">
        <v>111.47917182126112</v>
      </c>
      <c r="L30" s="1">
        <v>4.7561817455973987E-7</v>
      </c>
      <c r="P30" s="4"/>
      <c r="Q30" s="1"/>
      <c r="R30" s="1"/>
      <c r="S30" s="4"/>
    </row>
    <row r="31" spans="1:19" x14ac:dyDescent="0.25">
      <c r="A31">
        <v>113.3</v>
      </c>
      <c r="B31">
        <v>11</v>
      </c>
      <c r="C31">
        <v>66</v>
      </c>
      <c r="D31">
        <v>9</v>
      </c>
      <c r="E31">
        <v>12</v>
      </c>
      <c r="G31" s="1" t="s">
        <v>38</v>
      </c>
      <c r="H31" s="1">
        <v>8</v>
      </c>
      <c r="I31" s="1">
        <v>47.863639350499042</v>
      </c>
      <c r="J31" s="1">
        <v>5.9829549188123803</v>
      </c>
      <c r="K31" s="1"/>
      <c r="L31" s="1"/>
      <c r="P31" s="4"/>
      <c r="Q31" s="1"/>
      <c r="R31" s="1"/>
      <c r="S31" s="4"/>
    </row>
    <row r="32" spans="1:19" ht="15" thickBot="1" x14ac:dyDescent="0.3">
      <c r="A32">
        <v>109.4</v>
      </c>
      <c r="B32">
        <v>10</v>
      </c>
      <c r="C32">
        <v>68</v>
      </c>
      <c r="D32">
        <v>8</v>
      </c>
      <c r="E32">
        <v>12</v>
      </c>
      <c r="G32" s="2" t="s">
        <v>39</v>
      </c>
      <c r="H32" s="2">
        <v>12</v>
      </c>
      <c r="I32" s="2">
        <v>2715.7630769230777</v>
      </c>
      <c r="J32" s="2"/>
      <c r="K32" s="2"/>
      <c r="L32" s="2"/>
      <c r="P32" s="4"/>
      <c r="Q32" s="1"/>
      <c r="R32" s="1"/>
      <c r="S32" s="4"/>
    </row>
    <row r="33" spans="7:19" ht="15" thickBot="1" x14ac:dyDescent="0.3">
      <c r="P33" s="4"/>
      <c r="Q33" s="1"/>
      <c r="R33" s="1"/>
      <c r="S33" s="4"/>
    </row>
    <row r="34" spans="7:19" x14ac:dyDescent="0.25">
      <c r="G34" s="3"/>
      <c r="H34" s="3" t="s">
        <v>46</v>
      </c>
      <c r="I34" s="3" t="s">
        <v>34</v>
      </c>
      <c r="J34" s="3" t="s">
        <v>47</v>
      </c>
      <c r="K34" s="3" t="s">
        <v>48</v>
      </c>
      <c r="L34" s="3" t="s">
        <v>49</v>
      </c>
      <c r="M34" s="3" t="s">
        <v>50</v>
      </c>
      <c r="N34" s="3" t="s">
        <v>51</v>
      </c>
      <c r="O34" s="3" t="s">
        <v>52</v>
      </c>
      <c r="P34" s="4"/>
      <c r="Q34" s="1"/>
      <c r="R34" s="1"/>
      <c r="S34" s="4"/>
    </row>
    <row r="35" spans="7:19" x14ac:dyDescent="0.25">
      <c r="G35" s="1" t="s">
        <v>40</v>
      </c>
      <c r="H35" s="1">
        <v>62.405369299917702</v>
      </c>
      <c r="I35" s="1">
        <v>70.070959208535044</v>
      </c>
      <c r="J35" s="1">
        <v>0.89060246933677389</v>
      </c>
      <c r="K35" s="1">
        <v>0.39913356338555628</v>
      </c>
      <c r="L35" s="1">
        <v>-99.178552392686655</v>
      </c>
      <c r="M35" s="1">
        <v>223.989290992522</v>
      </c>
      <c r="N35" s="1">
        <v>-99.178552392686655</v>
      </c>
      <c r="O35" s="1">
        <v>223.989290992522</v>
      </c>
      <c r="P35" s="4"/>
      <c r="Q35" s="4"/>
      <c r="R35" s="4"/>
      <c r="S35" s="4"/>
    </row>
    <row r="36" spans="7:19" x14ac:dyDescent="0.25">
      <c r="G36" s="1" t="s">
        <v>53</v>
      </c>
      <c r="H36" s="1">
        <v>1.5511026475084499</v>
      </c>
      <c r="I36" s="1">
        <v>0.74476986713098003</v>
      </c>
      <c r="J36" s="1">
        <v>2.0826603169159381</v>
      </c>
      <c r="K36" s="1">
        <v>7.0821687429720698E-2</v>
      </c>
      <c r="L36" s="1">
        <v>-0.16633974587105005</v>
      </c>
      <c r="M36" s="1">
        <v>3.268545040887946</v>
      </c>
      <c r="N36" s="1">
        <v>-0.16633974587105005</v>
      </c>
      <c r="O36" s="1">
        <v>3.268545040887946</v>
      </c>
      <c r="P36" s="4"/>
      <c r="Q36" s="4"/>
      <c r="R36" s="4"/>
      <c r="S36" s="4"/>
    </row>
    <row r="37" spans="7:19" x14ac:dyDescent="0.25">
      <c r="G37" s="1" t="s">
        <v>60</v>
      </c>
      <c r="H37" s="1">
        <v>0.51016757968491599</v>
      </c>
      <c r="I37" s="1">
        <v>0.72378800183516789</v>
      </c>
      <c r="J37" s="1">
        <v>0.70485774617896957</v>
      </c>
      <c r="K37" s="1">
        <v>0.50090110347427885</v>
      </c>
      <c r="L37" s="1">
        <v>-1.1588905455581422</v>
      </c>
      <c r="M37" s="1">
        <v>2.1792257049279748</v>
      </c>
      <c r="N37" s="1">
        <v>-1.1588905455581422</v>
      </c>
      <c r="O37" s="1">
        <v>2.1792257049279748</v>
      </c>
      <c r="Q37" s="4"/>
      <c r="R37" s="4"/>
      <c r="S37" s="4"/>
    </row>
    <row r="38" spans="7:19" x14ac:dyDescent="0.25">
      <c r="G38" s="1" t="s">
        <v>61</v>
      </c>
      <c r="H38" s="1">
        <v>0.10190940357966299</v>
      </c>
      <c r="I38" s="1">
        <v>0.75470904505129577</v>
      </c>
      <c r="J38" s="1">
        <v>0.13503137963946962</v>
      </c>
      <c r="K38" s="1">
        <v>0.8959226905101032</v>
      </c>
      <c r="L38" s="1">
        <v>-1.638452775184613</v>
      </c>
      <c r="M38" s="1">
        <v>1.8422715823439391</v>
      </c>
      <c r="N38" s="1">
        <v>-1.638452775184613</v>
      </c>
      <c r="O38" s="1">
        <v>1.8422715823439391</v>
      </c>
      <c r="Q38" s="4"/>
      <c r="R38" s="4"/>
      <c r="S38" s="4"/>
    </row>
    <row r="39" spans="7:19" ht="15" thickBot="1" x14ac:dyDescent="0.3">
      <c r="G39" s="2" t="s">
        <v>62</v>
      </c>
      <c r="H39" s="2">
        <v>-0.14406102907101312</v>
      </c>
      <c r="I39" s="2">
        <v>0.7090520634464984</v>
      </c>
      <c r="J39" s="2">
        <v>-0.20317412006499755</v>
      </c>
      <c r="K39" s="2">
        <v>0.8440714732918867</v>
      </c>
      <c r="L39" s="2">
        <v>-1.7791380194536859</v>
      </c>
      <c r="M39" s="2">
        <v>1.4910159613116596</v>
      </c>
      <c r="N39" s="2">
        <v>-1.7791380194536859</v>
      </c>
      <c r="O39" s="2">
        <v>1.4910159613116596</v>
      </c>
      <c r="Q39" s="4"/>
      <c r="R39" s="4"/>
      <c r="S39" s="4"/>
    </row>
    <row r="40" spans="7:19" x14ac:dyDescent="0.25">
      <c r="Q40" s="4"/>
      <c r="R40" s="4"/>
      <c r="S40" s="4"/>
    </row>
    <row r="41" spans="7:19" x14ac:dyDescent="0.25">
      <c r="Q41" s="4"/>
      <c r="R41" s="4"/>
      <c r="S41" s="4"/>
    </row>
    <row r="42" spans="7:19" x14ac:dyDescent="0.25">
      <c r="G42" s="25" t="s">
        <v>69</v>
      </c>
      <c r="H42" s="25"/>
      <c r="I42" s="25"/>
      <c r="J42" s="25"/>
      <c r="K42" s="25"/>
      <c r="L42" s="25"/>
      <c r="Q42" s="4"/>
      <c r="R42" s="4"/>
      <c r="S42" s="4"/>
    </row>
    <row r="43" spans="7:19" ht="15" thickBot="1" x14ac:dyDescent="0.3">
      <c r="Q43" s="4"/>
      <c r="R43" s="4"/>
      <c r="S43" s="4"/>
    </row>
    <row r="44" spans="7:19" x14ac:dyDescent="0.25">
      <c r="G44" s="3"/>
      <c r="H44" s="3" t="s">
        <v>21</v>
      </c>
      <c r="I44" s="3" t="s">
        <v>22</v>
      </c>
      <c r="J44" s="3" t="s">
        <v>23</v>
      </c>
      <c r="K44" s="3" t="s">
        <v>7</v>
      </c>
      <c r="L44" s="3" t="s">
        <v>8</v>
      </c>
    </row>
    <row r="45" spans="7:19" x14ac:dyDescent="0.25">
      <c r="G45" s="1" t="s">
        <v>21</v>
      </c>
      <c r="H45" s="1">
        <v>1</v>
      </c>
      <c r="I45" s="1"/>
      <c r="J45" s="1"/>
      <c r="K45" s="1"/>
      <c r="L45" s="1"/>
    </row>
    <row r="46" spans="7:19" x14ac:dyDescent="0.25">
      <c r="G46" s="1" t="s">
        <v>22</v>
      </c>
      <c r="H46" s="1">
        <v>0.73071747196507708</v>
      </c>
      <c r="I46" s="1">
        <v>1</v>
      </c>
      <c r="J46" s="1"/>
      <c r="K46" s="1"/>
      <c r="L46" s="1"/>
    </row>
    <row r="47" spans="7:19" x14ac:dyDescent="0.25">
      <c r="G47" s="1" t="s">
        <v>23</v>
      </c>
      <c r="H47" s="1">
        <v>0.81625256975601257</v>
      </c>
      <c r="I47" s="1">
        <v>0.22857947030756509</v>
      </c>
      <c r="J47" s="1">
        <v>1</v>
      </c>
      <c r="K47" s="1"/>
      <c r="L47" s="1"/>
    </row>
    <row r="48" spans="7:19" x14ac:dyDescent="0.25">
      <c r="G48" s="1" t="s">
        <v>7</v>
      </c>
      <c r="H48" s="1">
        <v>-0.5346706754908217</v>
      </c>
      <c r="I48" s="1">
        <v>-0.82413376441719943</v>
      </c>
      <c r="J48" s="1">
        <v>-0.13924237610544132</v>
      </c>
      <c r="K48" s="1">
        <v>1</v>
      </c>
      <c r="L48" s="1"/>
    </row>
    <row r="49" spans="7:12" ht="15" thickBot="1" x14ac:dyDescent="0.3">
      <c r="G49" s="2" t="s">
        <v>8</v>
      </c>
      <c r="H49" s="2">
        <v>-0.82130503720092263</v>
      </c>
      <c r="I49" s="2">
        <v>-0.24544510735059782</v>
      </c>
      <c r="J49" s="2">
        <v>-0.9729549989072811</v>
      </c>
      <c r="K49" s="2">
        <v>2.9537003279958222E-2</v>
      </c>
      <c r="L49" s="2">
        <v>1</v>
      </c>
    </row>
  </sheetData>
  <mergeCells count="2">
    <mergeCell ref="H2:N12"/>
    <mergeCell ref="G42:L4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"/>
  <sheetViews>
    <sheetView topLeftCell="A14" workbookViewId="0">
      <selection activeCell="A15" sqref="A15"/>
    </sheetView>
  </sheetViews>
  <sheetFormatPr defaultRowHeight="14.4" x14ac:dyDescent="0.25"/>
  <sheetData>
    <row r="1" spans="1:19" x14ac:dyDescent="0.25">
      <c r="A1" t="s">
        <v>10</v>
      </c>
    </row>
    <row r="2" spans="1:19" ht="14.4" customHeight="1" x14ac:dyDescent="0.25">
      <c r="A2" t="s">
        <v>11</v>
      </c>
      <c r="B2" t="s">
        <v>12</v>
      </c>
      <c r="C2" t="s">
        <v>24</v>
      </c>
      <c r="G2" t="s">
        <v>25</v>
      </c>
      <c r="N2" s="24" t="s">
        <v>19</v>
      </c>
      <c r="O2" s="24"/>
      <c r="P2" s="24"/>
      <c r="Q2" s="24"/>
      <c r="R2" s="24"/>
      <c r="S2" s="24"/>
    </row>
    <row r="3" spans="1:19" x14ac:dyDescent="0.25">
      <c r="A3">
        <v>1</v>
      </c>
      <c r="B3">
        <v>1034</v>
      </c>
      <c r="C3" t="e">
        <v>#N/A</v>
      </c>
      <c r="D3" t="e">
        <v>#N/A</v>
      </c>
      <c r="G3" t="e">
        <v>#N/A</v>
      </c>
      <c r="H3" t="e">
        <v>#N/A</v>
      </c>
      <c r="N3" s="24"/>
      <c r="O3" s="24"/>
      <c r="P3" s="24"/>
      <c r="Q3" s="24"/>
      <c r="R3" s="24"/>
      <c r="S3" s="24"/>
    </row>
    <row r="4" spans="1:19" x14ac:dyDescent="0.25">
      <c r="A4">
        <v>2</v>
      </c>
      <c r="B4">
        <v>1051</v>
      </c>
      <c r="C4">
        <f t="shared" ref="C4:C15" si="0">AVERAGE(B3:B4)</f>
        <v>1042.5</v>
      </c>
      <c r="D4" t="e">
        <v>#N/A</v>
      </c>
      <c r="G4">
        <f>B3</f>
        <v>1034</v>
      </c>
      <c r="H4" t="e">
        <v>#N/A</v>
      </c>
      <c r="N4" s="24"/>
      <c r="O4" s="24"/>
      <c r="P4" s="24"/>
      <c r="Q4" s="24"/>
      <c r="R4" s="24"/>
      <c r="S4" s="24"/>
    </row>
    <row r="5" spans="1:19" x14ac:dyDescent="0.25">
      <c r="A5">
        <v>3</v>
      </c>
      <c r="B5">
        <v>1067</v>
      </c>
      <c r="C5">
        <f t="shared" si="0"/>
        <v>1059</v>
      </c>
      <c r="D5">
        <f t="shared" ref="D5:D15" si="1">SQRT(SUMXMY2(B4:B5,C4:C5)/2)</f>
        <v>8.2537870096095887</v>
      </c>
      <c r="G5">
        <f t="shared" ref="G5:G15" si="2">0.1*B4+0.9*G4</f>
        <v>1035.7</v>
      </c>
      <c r="H5" t="e">
        <v>#N/A</v>
      </c>
      <c r="N5" s="24"/>
      <c r="O5" s="24"/>
      <c r="P5" s="24"/>
      <c r="Q5" s="24"/>
      <c r="R5" s="24"/>
      <c r="S5" s="24"/>
    </row>
    <row r="6" spans="1:19" x14ac:dyDescent="0.25">
      <c r="A6">
        <v>4</v>
      </c>
      <c r="B6">
        <v>1043</v>
      </c>
      <c r="C6">
        <f t="shared" si="0"/>
        <v>1055</v>
      </c>
      <c r="D6">
        <f t="shared" si="1"/>
        <v>10.198039027185569</v>
      </c>
      <c r="G6">
        <f t="shared" si="2"/>
        <v>1038.8300000000002</v>
      </c>
      <c r="H6" t="e">
        <v>#N/A</v>
      </c>
      <c r="N6" s="24"/>
      <c r="O6" s="24"/>
      <c r="P6" s="24"/>
      <c r="Q6" s="24"/>
      <c r="R6" s="24"/>
      <c r="S6" s="24"/>
    </row>
    <row r="7" spans="1:19" x14ac:dyDescent="0.25">
      <c r="A7">
        <v>5</v>
      </c>
      <c r="B7">
        <v>1051</v>
      </c>
      <c r="C7">
        <f t="shared" si="0"/>
        <v>1047</v>
      </c>
      <c r="D7">
        <f t="shared" si="1"/>
        <v>8.9442719099991592</v>
      </c>
      <c r="G7">
        <f t="shared" si="2"/>
        <v>1039.2470000000001</v>
      </c>
      <c r="H7">
        <f t="shared" ref="H7:H15" si="3">SQRT(SUMXMY2(B4:B6,G4:G6)/3)</f>
        <v>20.704901996065214</v>
      </c>
      <c r="N7" s="24"/>
      <c r="O7" s="24"/>
      <c r="P7" s="24"/>
      <c r="Q7" s="24"/>
      <c r="R7" s="24"/>
      <c r="S7" s="24"/>
    </row>
    <row r="8" spans="1:19" x14ac:dyDescent="0.25">
      <c r="A8">
        <v>6</v>
      </c>
      <c r="B8">
        <v>1043</v>
      </c>
      <c r="C8">
        <f t="shared" si="0"/>
        <v>1047</v>
      </c>
      <c r="D8">
        <f t="shared" si="1"/>
        <v>4</v>
      </c>
      <c r="G8">
        <f t="shared" si="2"/>
        <v>1040.4223</v>
      </c>
      <c r="H8">
        <f t="shared" si="3"/>
        <v>19.452608299831279</v>
      </c>
      <c r="N8" s="24"/>
      <c r="O8" s="24"/>
      <c r="P8" s="24"/>
      <c r="Q8" s="24"/>
      <c r="R8" s="24"/>
      <c r="S8" s="24"/>
    </row>
    <row r="9" spans="1:19" x14ac:dyDescent="0.25">
      <c r="A9">
        <v>7</v>
      </c>
      <c r="B9">
        <v>1053</v>
      </c>
      <c r="C9">
        <f t="shared" si="0"/>
        <v>1048</v>
      </c>
      <c r="D9">
        <f t="shared" si="1"/>
        <v>4.5276925690687087</v>
      </c>
      <c r="G9">
        <f t="shared" si="2"/>
        <v>1040.6800699999999</v>
      </c>
      <c r="H9">
        <f t="shared" si="3"/>
        <v>7.3522433376939968</v>
      </c>
    </row>
    <row r="10" spans="1:19" x14ac:dyDescent="0.25">
      <c r="A10">
        <v>8</v>
      </c>
      <c r="B10">
        <v>1072</v>
      </c>
      <c r="C10">
        <f t="shared" si="0"/>
        <v>1062.5</v>
      </c>
      <c r="D10">
        <f t="shared" si="1"/>
        <v>7.591113225344488</v>
      </c>
      <c r="G10">
        <f t="shared" si="2"/>
        <v>1041.912063</v>
      </c>
      <c r="H10">
        <f t="shared" si="3"/>
        <v>9.9424715487800341</v>
      </c>
    </row>
    <row r="11" spans="1:19" x14ac:dyDescent="0.25">
      <c r="A11">
        <v>9</v>
      </c>
      <c r="B11">
        <v>1080</v>
      </c>
      <c r="C11">
        <f t="shared" si="0"/>
        <v>1076</v>
      </c>
      <c r="D11">
        <f t="shared" si="1"/>
        <v>7.2886898685566255</v>
      </c>
      <c r="G11">
        <f t="shared" si="2"/>
        <v>1044.9208567000001</v>
      </c>
      <c r="H11">
        <f t="shared" si="3"/>
        <v>18.83002182164493</v>
      </c>
    </row>
    <row r="12" spans="1:19" x14ac:dyDescent="0.25">
      <c r="A12">
        <v>10</v>
      </c>
      <c r="B12">
        <v>1083</v>
      </c>
      <c r="C12">
        <f t="shared" si="0"/>
        <v>1081.5</v>
      </c>
      <c r="D12">
        <f t="shared" si="1"/>
        <v>3.0207614933986431</v>
      </c>
      <c r="G12">
        <f t="shared" si="2"/>
        <v>1048.42877103</v>
      </c>
      <c r="H12">
        <f t="shared" si="3"/>
        <v>27.614072033311825</v>
      </c>
    </row>
    <row r="13" spans="1:19" x14ac:dyDescent="0.25">
      <c r="A13">
        <v>11</v>
      </c>
      <c r="B13">
        <v>1087</v>
      </c>
      <c r="C13">
        <f t="shared" si="0"/>
        <v>1085</v>
      </c>
      <c r="D13">
        <f t="shared" si="1"/>
        <v>1.7677669529663689</v>
      </c>
      <c r="G13">
        <f t="shared" si="2"/>
        <v>1051.8858939270001</v>
      </c>
      <c r="H13">
        <f t="shared" si="3"/>
        <v>33.321665224865676</v>
      </c>
    </row>
    <row r="14" spans="1:19" x14ac:dyDescent="0.25">
      <c r="A14">
        <v>12</v>
      </c>
      <c r="B14">
        <v>1069</v>
      </c>
      <c r="C14">
        <f t="shared" si="0"/>
        <v>1078</v>
      </c>
      <c r="D14">
        <f t="shared" si="1"/>
        <v>6.5192024052026492</v>
      </c>
      <c r="G14">
        <f t="shared" si="2"/>
        <v>1055.3973045343</v>
      </c>
      <c r="H14">
        <f t="shared" si="3"/>
        <v>34.922373976501973</v>
      </c>
    </row>
    <row r="15" spans="1:19" x14ac:dyDescent="0.25">
      <c r="A15">
        <v>2010.01</v>
      </c>
      <c r="B15">
        <v>1069</v>
      </c>
      <c r="C15">
        <f t="shared" si="0"/>
        <v>1069</v>
      </c>
      <c r="D15">
        <f t="shared" si="1"/>
        <v>6.3639610306789276</v>
      </c>
      <c r="G15">
        <f t="shared" si="2"/>
        <v>1056.75757408087</v>
      </c>
      <c r="H15">
        <f t="shared" si="3"/>
        <v>29.513859127166171</v>
      </c>
    </row>
  </sheetData>
  <mergeCells count="1">
    <mergeCell ref="N2:S8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8"/>
  <sheetViews>
    <sheetView workbookViewId="0">
      <selection activeCell="G12" sqref="G12"/>
    </sheetView>
  </sheetViews>
  <sheetFormatPr defaultRowHeight="14.4" x14ac:dyDescent="0.25"/>
  <cols>
    <col min="1" max="1" width="24.88671875" style="6" bestFit="1" customWidth="1"/>
    <col min="2" max="2" width="11.44140625" style="6" customWidth="1"/>
    <col min="3" max="6" width="8.88671875" style="6"/>
    <col min="7" max="7" width="15.77734375" style="6" customWidth="1"/>
    <col min="8" max="16384" width="8.88671875" style="6"/>
  </cols>
  <sheetData>
    <row r="1" spans="1:13" x14ac:dyDescent="0.25">
      <c r="A1" s="6" t="s">
        <v>13</v>
      </c>
    </row>
    <row r="2" spans="1:13" x14ac:dyDescent="0.25">
      <c r="C2" s="6" t="s">
        <v>14</v>
      </c>
      <c r="D2" s="6" t="s">
        <v>15</v>
      </c>
      <c r="E2" s="6" t="s">
        <v>16</v>
      </c>
      <c r="F2" s="6" t="s">
        <v>17</v>
      </c>
      <c r="G2" s="6" t="s">
        <v>27</v>
      </c>
    </row>
    <row r="3" spans="1:13" x14ac:dyDescent="0.25">
      <c r="B3" s="6" t="s">
        <v>28</v>
      </c>
      <c r="C3" s="6">
        <v>1</v>
      </c>
      <c r="D3" s="6">
        <v>2</v>
      </c>
      <c r="E3" s="6">
        <v>3</v>
      </c>
      <c r="F3" s="6">
        <v>4</v>
      </c>
    </row>
    <row r="4" spans="1:13" x14ac:dyDescent="0.25">
      <c r="A4" s="6">
        <v>2007</v>
      </c>
      <c r="B4" s="6">
        <v>-1</v>
      </c>
      <c r="C4" s="6">
        <v>400</v>
      </c>
      <c r="D4" s="6">
        <v>900</v>
      </c>
      <c r="E4" s="6">
        <v>500</v>
      </c>
      <c r="F4" s="6">
        <v>800</v>
      </c>
      <c r="G4" s="6">
        <f>AVERAGE(C4:F4)</f>
        <v>650</v>
      </c>
    </row>
    <row r="5" spans="1:13" x14ac:dyDescent="0.25">
      <c r="A5" s="6">
        <v>2008</v>
      </c>
      <c r="B5" s="6">
        <v>0</v>
      </c>
      <c r="C5" s="6">
        <v>500</v>
      </c>
      <c r="D5" s="7">
        <v>1000</v>
      </c>
      <c r="E5" s="6">
        <v>700</v>
      </c>
      <c r="F5" s="6">
        <v>1200</v>
      </c>
      <c r="G5" s="6">
        <f t="shared" ref="G5:G7" si="0">AVERAGE(C5:F5)</f>
        <v>850</v>
      </c>
    </row>
    <row r="6" spans="1:13" x14ac:dyDescent="0.25">
      <c r="A6" s="6">
        <v>2009</v>
      </c>
      <c r="B6" s="6">
        <v>1</v>
      </c>
      <c r="C6" s="6">
        <v>600</v>
      </c>
      <c r="D6" s="6">
        <v>1100</v>
      </c>
      <c r="E6" s="6">
        <v>800</v>
      </c>
      <c r="F6" s="6">
        <v>1300</v>
      </c>
      <c r="G6" s="6">
        <f t="shared" si="0"/>
        <v>950</v>
      </c>
    </row>
    <row r="7" spans="1:13" x14ac:dyDescent="0.25">
      <c r="A7" s="6">
        <v>2010</v>
      </c>
      <c r="B7" s="6">
        <v>2</v>
      </c>
      <c r="C7" s="6">
        <v>800</v>
      </c>
      <c r="D7" s="6">
        <v>1200</v>
      </c>
      <c r="E7" s="6">
        <v>900</v>
      </c>
      <c r="F7" s="6">
        <v>1400</v>
      </c>
      <c r="G7" s="6">
        <f t="shared" si="0"/>
        <v>1075</v>
      </c>
      <c r="J7" s="26" t="s">
        <v>20</v>
      </c>
      <c r="K7" s="26"/>
      <c r="L7" s="26"/>
      <c r="M7" s="26"/>
    </row>
    <row r="8" spans="1:13" x14ac:dyDescent="0.25">
      <c r="A8" s="8" t="s">
        <v>26</v>
      </c>
      <c r="C8" s="6">
        <f>AVERAGE(C4:C7)</f>
        <v>575</v>
      </c>
      <c r="D8" s="6">
        <f t="shared" ref="D8:F8" si="1">AVERAGE(D4:D7)</f>
        <v>1050</v>
      </c>
      <c r="E8" s="6">
        <f t="shared" si="1"/>
        <v>725</v>
      </c>
      <c r="F8" s="6">
        <f t="shared" si="1"/>
        <v>1175</v>
      </c>
      <c r="J8" s="26"/>
      <c r="K8" s="26"/>
      <c r="L8" s="26"/>
      <c r="M8" s="26"/>
    </row>
    <row r="9" spans="1:13" x14ac:dyDescent="0.25">
      <c r="A9" s="8" t="s">
        <v>57</v>
      </c>
      <c r="B9" s="6">
        <v>3</v>
      </c>
      <c r="C9" s="6">
        <f>D9-F15</f>
        <v>806.77083333333326</v>
      </c>
      <c r="D9" s="6">
        <f>F14</f>
        <v>818.22916666666663</v>
      </c>
      <c r="E9" s="6">
        <f>D9+$F$15</f>
        <v>829.6875</v>
      </c>
      <c r="F9" s="6">
        <f>E9+$F$15</f>
        <v>841.14583333333337</v>
      </c>
      <c r="J9" s="26"/>
      <c r="K9" s="26"/>
      <c r="L9" s="26"/>
      <c r="M9" s="26"/>
    </row>
    <row r="10" spans="1:13" ht="15" thickBot="1" x14ac:dyDescent="0.3">
      <c r="A10" s="8" t="s">
        <v>56</v>
      </c>
      <c r="C10" s="6">
        <f>C8/C9</f>
        <v>0.71271788250484192</v>
      </c>
      <c r="D10" s="6">
        <f t="shared" ref="D10:F10" si="2">D8/D9</f>
        <v>1.2832590706556335</v>
      </c>
      <c r="E10" s="6">
        <f t="shared" si="2"/>
        <v>0.87382297551789079</v>
      </c>
      <c r="F10" s="6">
        <f t="shared" si="2"/>
        <v>1.3969040247678017</v>
      </c>
      <c r="J10" s="26"/>
      <c r="K10" s="26"/>
      <c r="L10" s="26"/>
      <c r="M10" s="26"/>
    </row>
    <row r="11" spans="1:13" x14ac:dyDescent="0.25">
      <c r="A11" s="27">
        <v>2011</v>
      </c>
      <c r="B11" s="17" t="s">
        <v>58</v>
      </c>
      <c r="C11" s="18">
        <v>11</v>
      </c>
      <c r="D11" s="18">
        <v>12</v>
      </c>
      <c r="E11" s="18">
        <v>13</v>
      </c>
      <c r="F11" s="19">
        <v>14</v>
      </c>
      <c r="J11" s="26"/>
      <c r="K11" s="26"/>
      <c r="L11" s="26"/>
      <c r="M11" s="26"/>
    </row>
    <row r="12" spans="1:13" ht="15" thickBot="1" x14ac:dyDescent="0.3">
      <c r="A12" s="28"/>
      <c r="B12" s="20" t="s">
        <v>59</v>
      </c>
      <c r="C12" s="21">
        <f>F14+$F$15*C11</f>
        <v>944.27083333333326</v>
      </c>
      <c r="D12" s="21">
        <f>C12+$F$15</f>
        <v>955.72916666666663</v>
      </c>
      <c r="E12" s="21">
        <f t="shared" ref="E12:F12" si="3">D12+$F$15</f>
        <v>967.1875</v>
      </c>
      <c r="F12" s="22">
        <f t="shared" si="3"/>
        <v>978.64583333333337</v>
      </c>
      <c r="J12" s="26"/>
      <c r="K12" s="26"/>
      <c r="L12" s="26"/>
      <c r="M12" s="26"/>
    </row>
    <row r="13" spans="1:13" ht="15" thickBot="1" x14ac:dyDescent="0.3">
      <c r="A13" s="8"/>
      <c r="B13" s="8"/>
      <c r="J13" s="26"/>
      <c r="K13" s="26"/>
      <c r="L13" s="26"/>
      <c r="M13" s="26"/>
    </row>
    <row r="14" spans="1:13" x14ac:dyDescent="0.25">
      <c r="A14" s="8"/>
      <c r="B14" s="8" t="s">
        <v>28</v>
      </c>
      <c r="E14" s="13" t="s">
        <v>54</v>
      </c>
      <c r="F14" s="14">
        <f>812.5+C38/24</f>
        <v>818.22916666666663</v>
      </c>
      <c r="J14" s="26"/>
      <c r="K14" s="26"/>
      <c r="L14" s="26"/>
      <c r="M14" s="26"/>
    </row>
    <row r="15" spans="1:13" ht="15" thickBot="1" x14ac:dyDescent="0.3">
      <c r="B15" s="6">
        <v>-1</v>
      </c>
      <c r="C15" s="6">
        <v>650</v>
      </c>
      <c r="E15" s="15" t="s">
        <v>55</v>
      </c>
      <c r="F15" s="16">
        <f>137.5/12</f>
        <v>11.458333333333334</v>
      </c>
      <c r="J15" s="26"/>
      <c r="K15" s="26"/>
      <c r="L15" s="26"/>
      <c r="M15" s="26"/>
    </row>
    <row r="16" spans="1:13" x14ac:dyDescent="0.25">
      <c r="B16" s="6">
        <v>0</v>
      </c>
      <c r="C16" s="6">
        <v>850</v>
      </c>
      <c r="J16" s="26"/>
      <c r="K16" s="26"/>
      <c r="L16" s="26"/>
      <c r="M16" s="26"/>
    </row>
    <row r="17" spans="2:7" x14ac:dyDescent="0.25">
      <c r="B17" s="6">
        <v>1</v>
      </c>
      <c r="C17" s="6">
        <v>950</v>
      </c>
    </row>
    <row r="18" spans="2:7" x14ac:dyDescent="0.25">
      <c r="B18" s="6">
        <v>2</v>
      </c>
      <c r="C18" s="6">
        <v>1075</v>
      </c>
    </row>
    <row r="21" spans="2:7" x14ac:dyDescent="0.25">
      <c r="B21" s="6" t="s">
        <v>29</v>
      </c>
    </row>
    <row r="22" spans="2:7" ht="15" thickBot="1" x14ac:dyDescent="0.3"/>
    <row r="23" spans="2:7" x14ac:dyDescent="0.25">
      <c r="B23" s="11" t="s">
        <v>30</v>
      </c>
      <c r="C23" s="11"/>
    </row>
    <row r="24" spans="2:7" x14ac:dyDescent="0.25">
      <c r="B24" s="9" t="s">
        <v>31</v>
      </c>
      <c r="C24" s="9">
        <v>0.98862676253772119</v>
      </c>
    </row>
    <row r="25" spans="2:7" x14ac:dyDescent="0.25">
      <c r="B25" s="9" t="s">
        <v>32</v>
      </c>
      <c r="C25" s="9">
        <v>0.97738287560581583</v>
      </c>
    </row>
    <row r="26" spans="2:7" x14ac:dyDescent="0.25">
      <c r="B26" s="9" t="s">
        <v>33</v>
      </c>
      <c r="C26" s="9">
        <v>0.96607431340872374</v>
      </c>
    </row>
    <row r="27" spans="2:7" x14ac:dyDescent="0.25">
      <c r="B27" s="9" t="s">
        <v>34</v>
      </c>
      <c r="C27" s="9">
        <v>33.071891388307378</v>
      </c>
    </row>
    <row r="28" spans="2:7" ht="15" thickBot="1" x14ac:dyDescent="0.3">
      <c r="B28" s="10" t="s">
        <v>35</v>
      </c>
      <c r="C28" s="10">
        <v>4</v>
      </c>
    </row>
    <row r="30" spans="2:7" ht="15" thickBot="1" x14ac:dyDescent="0.3">
      <c r="B30" s="6" t="s">
        <v>36</v>
      </c>
    </row>
    <row r="31" spans="2:7" x14ac:dyDescent="0.25">
      <c r="B31" s="12"/>
      <c r="C31" s="12" t="s">
        <v>41</v>
      </c>
      <c r="D31" s="12" t="s">
        <v>42</v>
      </c>
      <c r="E31" s="12" t="s">
        <v>43</v>
      </c>
      <c r="F31" s="12" t="s">
        <v>44</v>
      </c>
      <c r="G31" s="12" t="s">
        <v>45</v>
      </c>
    </row>
    <row r="32" spans="2:7" x14ac:dyDescent="0.25">
      <c r="B32" s="9" t="s">
        <v>37</v>
      </c>
      <c r="C32" s="9">
        <v>1</v>
      </c>
      <c r="D32" s="9">
        <v>94531.25</v>
      </c>
      <c r="E32" s="9">
        <v>94531.25</v>
      </c>
      <c r="F32" s="9">
        <v>86.428571428571459</v>
      </c>
      <c r="G32" s="9">
        <v>1.137323746227877E-2</v>
      </c>
    </row>
    <row r="33" spans="2:10" x14ac:dyDescent="0.25">
      <c r="B33" s="9" t="s">
        <v>38</v>
      </c>
      <c r="C33" s="9">
        <v>2</v>
      </c>
      <c r="D33" s="9">
        <v>2187.4999999999991</v>
      </c>
      <c r="E33" s="9">
        <v>1093.7499999999995</v>
      </c>
      <c r="F33" s="9"/>
      <c r="G33" s="9"/>
    </row>
    <row r="34" spans="2:10" ht="15" thickBot="1" x14ac:dyDescent="0.3">
      <c r="B34" s="10" t="s">
        <v>39</v>
      </c>
      <c r="C34" s="10">
        <v>3</v>
      </c>
      <c r="D34" s="10">
        <v>96718.75</v>
      </c>
      <c r="E34" s="10"/>
      <c r="F34" s="10"/>
      <c r="G34" s="10"/>
    </row>
    <row r="35" spans="2:10" ht="15" thickBot="1" x14ac:dyDescent="0.3"/>
    <row r="36" spans="2:10" x14ac:dyDescent="0.25">
      <c r="B36" s="12"/>
      <c r="C36" s="12" t="s">
        <v>46</v>
      </c>
      <c r="D36" s="12" t="s">
        <v>34</v>
      </c>
      <c r="E36" s="12" t="s">
        <v>47</v>
      </c>
      <c r="F36" s="12" t="s">
        <v>48</v>
      </c>
      <c r="G36" s="12" t="s">
        <v>49</v>
      </c>
      <c r="H36" s="12" t="s">
        <v>50</v>
      </c>
      <c r="I36" s="12" t="s">
        <v>51</v>
      </c>
      <c r="J36" s="12" t="s">
        <v>52</v>
      </c>
    </row>
    <row r="37" spans="2:10" x14ac:dyDescent="0.25">
      <c r="B37" s="9" t="s">
        <v>40</v>
      </c>
      <c r="C37" s="9">
        <v>812.5</v>
      </c>
      <c r="D37" s="9">
        <v>18.114220932736796</v>
      </c>
      <c r="E37" s="9">
        <v>44.85426135725303</v>
      </c>
      <c r="F37" s="9">
        <v>4.9667115157701154E-4</v>
      </c>
      <c r="G37" s="9">
        <v>734.56079785647512</v>
      </c>
      <c r="H37" s="9">
        <v>890.43920214352488</v>
      </c>
      <c r="I37" s="9">
        <v>734.56079785647512</v>
      </c>
      <c r="J37" s="9">
        <v>890.43920214352488</v>
      </c>
    </row>
    <row r="38" spans="2:10" ht="15" thickBot="1" x14ac:dyDescent="0.3">
      <c r="B38" s="10" t="s">
        <v>53</v>
      </c>
      <c r="C38" s="10">
        <v>137.5</v>
      </c>
      <c r="D38" s="10">
        <v>14.790199457749036</v>
      </c>
      <c r="E38" s="10">
        <v>9.2966968020136846</v>
      </c>
      <c r="F38" s="10">
        <v>1.1373237462278769E-2</v>
      </c>
      <c r="G38" s="10">
        <v>73.862907929577062</v>
      </c>
      <c r="H38" s="10">
        <v>201.13709207042294</v>
      </c>
      <c r="I38" s="10">
        <v>73.862907929577062</v>
      </c>
      <c r="J38" s="10">
        <v>201.13709207042294</v>
      </c>
    </row>
  </sheetData>
  <mergeCells count="2">
    <mergeCell ref="J7:M16"/>
    <mergeCell ref="A11:A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第1题数据</vt:lpstr>
      <vt:lpstr>第2题数据</vt:lpstr>
      <vt:lpstr>第3题数据</vt:lpstr>
      <vt:lpstr>第4题数据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Ethel Ruan</cp:lastModifiedBy>
  <dcterms:created xsi:type="dcterms:W3CDTF">2015-03-09T01:24:58Z</dcterms:created>
  <dcterms:modified xsi:type="dcterms:W3CDTF">2017-09-23T10:54:24Z</dcterms:modified>
</cp:coreProperties>
</file>