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1914\Documents\Language\Learn_Excel_Data\2\"/>
    </mc:Choice>
  </mc:AlternateContent>
  <bookViews>
    <workbookView xWindow="0" yWindow="0" windowWidth="10785" windowHeight="6390" activeTab="2" xr2:uid="{6CCB5F0D-7D53-4DB2-93A4-2299A048B845}"/>
  </bookViews>
  <sheets>
    <sheet name="1" sheetId="3" r:id="rId1"/>
    <sheet name="2" sheetId="2" r:id="rId2"/>
    <sheet name="3" sheetId="1" r:id="rId3"/>
  </sheets>
  <definedNames>
    <definedName name="solver_adj" localSheetId="0" hidden="1">'1'!$C$14:$E$14</definedName>
    <definedName name="solver_adj" localSheetId="1" hidden="1">'2'!$D$7:$M$7</definedName>
    <definedName name="solver_adj" localSheetId="2" hidden="1">'3'!$C$10:$G$10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'1'!$F$10</definedName>
    <definedName name="solver_lhs1" localSheetId="1" hidden="1">'2'!$N$10</definedName>
    <definedName name="solver_lhs1" localSheetId="2" hidden="1">'3'!$C$18</definedName>
    <definedName name="solver_lhs2" localSheetId="0" hidden="1">'1'!$F$11</definedName>
    <definedName name="solver_lhs2" localSheetId="1" hidden="1">'2'!$N$8</definedName>
    <definedName name="solver_lhs2" localSheetId="2" hidden="1">'3'!$C$19</definedName>
    <definedName name="solver_lhs3" localSheetId="0" hidden="1">'1'!$F$12</definedName>
    <definedName name="solver_lhs3" localSheetId="1" hidden="1">'2'!$N$9</definedName>
    <definedName name="solver_lhs3" localSheetId="2" hidden="1">'3'!$C$20</definedName>
    <definedName name="solver_lhs4" localSheetId="0" hidden="1">'1'!$F$9</definedName>
    <definedName name="solver_lhs4" localSheetId="1" hidden="1">'2'!$N$8</definedName>
    <definedName name="solver_lhs4" localSheetId="2" hidden="1">'3'!$C$21</definedName>
    <definedName name="solver_lhs5" localSheetId="2" hidden="1">'3'!$C$21</definedName>
    <definedName name="solver_lhs6" localSheetId="2" hidden="1">'3'!$C$22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3</definedName>
    <definedName name="solver_num" localSheetId="2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'1'!$F$15</definedName>
    <definedName name="solver_opt" localSheetId="1" hidden="1">'2'!$N$7</definedName>
    <definedName name="solver_opt" localSheetId="2" hidden="1">'3'!$H$11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2</definedName>
    <definedName name="solver_rel1" localSheetId="2" hidden="1">3</definedName>
    <definedName name="solver_rel2" localSheetId="0" hidden="1">1</definedName>
    <definedName name="solver_rel2" localSheetId="1" hidden="1">2</definedName>
    <definedName name="solver_rel2" localSheetId="2" hidden="1">1</definedName>
    <definedName name="solver_rel3" localSheetId="0" hidden="1">1</definedName>
    <definedName name="solver_rel3" localSheetId="1" hidden="1">2</definedName>
    <definedName name="solver_rel3" localSheetId="2" hidden="1">2</definedName>
    <definedName name="solver_rel4" localSheetId="0" hidden="1">1</definedName>
    <definedName name="solver_rel4" localSheetId="1" hidden="1">2</definedName>
    <definedName name="solver_rel4" localSheetId="2" hidden="1">1</definedName>
    <definedName name="solver_rel5" localSheetId="2" hidden="1">3</definedName>
    <definedName name="solver_rel6" localSheetId="2" hidden="1">2</definedName>
    <definedName name="solver_rhs1" localSheetId="0" hidden="1">'1'!$G$10</definedName>
    <definedName name="solver_rhs1" localSheetId="1" hidden="1">'2'!$O$10</definedName>
    <definedName name="solver_rhs1" localSheetId="2" hidden="1">'3'!$D$18</definedName>
    <definedName name="solver_rhs2" localSheetId="0" hidden="1">'1'!$G$11</definedName>
    <definedName name="solver_rhs2" localSheetId="1" hidden="1">'2'!$O$8</definedName>
    <definedName name="solver_rhs2" localSheetId="2" hidden="1">'3'!$D$19</definedName>
    <definedName name="solver_rhs3" localSheetId="0" hidden="1">'1'!$G$12</definedName>
    <definedName name="solver_rhs3" localSheetId="1" hidden="1">'2'!$O$9</definedName>
    <definedName name="solver_rhs3" localSheetId="2" hidden="1">'3'!$D$20</definedName>
    <definedName name="solver_rhs4" localSheetId="0" hidden="1">'1'!$G$9</definedName>
    <definedName name="solver_rhs4" localSheetId="1" hidden="1">'2'!$O$8</definedName>
    <definedName name="solver_rhs4" localSheetId="2" hidden="1">'3'!$E$21</definedName>
    <definedName name="solver_rhs5" localSheetId="2" hidden="1">'3'!$D$21</definedName>
    <definedName name="solver_rhs6" localSheetId="2" hidden="1">'3'!$D$22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D11" i="1"/>
  <c r="E11" i="1"/>
  <c r="F11" i="1"/>
  <c r="C11" i="1"/>
  <c r="D15" i="1"/>
  <c r="E15" i="1"/>
  <c r="F15" i="1"/>
  <c r="G15" i="1"/>
  <c r="C15" i="1"/>
  <c r="D14" i="1"/>
  <c r="E14" i="1"/>
  <c r="F14" i="1"/>
  <c r="G14" i="1"/>
  <c r="C14" i="1"/>
  <c r="D13" i="1"/>
  <c r="E13" i="1"/>
  <c r="F13" i="1"/>
  <c r="G13" i="1"/>
  <c r="C13" i="1"/>
  <c r="D12" i="1"/>
  <c r="E12" i="1"/>
  <c r="F12" i="1"/>
  <c r="G12" i="1"/>
  <c r="C12" i="1"/>
  <c r="E22" i="1"/>
  <c r="E10" i="2" l="1"/>
  <c r="F10" i="2"/>
  <c r="G10" i="2"/>
  <c r="H10" i="2"/>
  <c r="I10" i="2"/>
  <c r="J10" i="2"/>
  <c r="K10" i="2"/>
  <c r="L10" i="2"/>
  <c r="M10" i="2"/>
  <c r="D10" i="2"/>
  <c r="F9" i="2"/>
  <c r="E9" i="2"/>
  <c r="G9" i="2"/>
  <c r="H9" i="2"/>
  <c r="I9" i="2"/>
  <c r="J9" i="2"/>
  <c r="K9" i="2"/>
  <c r="L9" i="2"/>
  <c r="M9" i="2"/>
  <c r="D9" i="2"/>
  <c r="J8" i="2"/>
  <c r="I8" i="2"/>
  <c r="H8" i="2"/>
  <c r="G8" i="2"/>
  <c r="F8" i="2"/>
  <c r="E8" i="2"/>
  <c r="M8" i="2"/>
  <c r="K8" i="2"/>
  <c r="L8" i="2"/>
  <c r="D8" i="2"/>
  <c r="N7" i="2"/>
  <c r="F15" i="3"/>
  <c r="F12" i="3"/>
  <c r="F10" i="3"/>
  <c r="F9" i="3"/>
  <c r="F11" i="3"/>
  <c r="H11" i="1" l="1"/>
  <c r="H12" i="1"/>
  <c r="H13" i="1"/>
  <c r="H14" i="1"/>
  <c r="H15" i="1"/>
  <c r="N10" i="2"/>
  <c r="N8" i="2"/>
  <c r="N9" i="2"/>
  <c r="C18" i="1" l="1"/>
  <c r="C22" i="1"/>
  <c r="C20" i="1"/>
  <c r="C21" i="1" l="1"/>
  <c r="C19" i="1"/>
</calcChain>
</file>

<file path=xl/sharedStrings.xml><?xml version="1.0" encoding="utf-8"?>
<sst xmlns="http://schemas.openxmlformats.org/spreadsheetml/2006/main" count="113" uniqueCount="91">
  <si>
    <t>现有资源</t>
  </si>
  <si>
    <t>    3</t>
  </si>
  <si>
    <t>    1</t>
  </si>
  <si>
    <t>    2</t>
  </si>
  <si>
    <t>   200</t>
  </si>
  <si>
    <t>    4</t>
  </si>
  <si>
    <t>    5</t>
  </si>
  <si>
    <t>   360</t>
  </si>
  <si>
    <t>   300</t>
  </si>
  <si>
    <t>    40</t>
  </si>
  <si>
    <t>    30</t>
  </si>
  <si>
    <t>    50</t>
  </si>
  <si>
    <t>需求量</t>
  </si>
  <si>
    <t xml:space="preserve">    方案
规格</t>
    <phoneticPr fontId="2" type="noConversion"/>
  </si>
  <si>
    <t>杂质%</t>
  </si>
  <si>
    <t>费用（元/t ）</t>
  </si>
  <si>
    <r>
      <t>   </t>
    </r>
    <r>
      <rPr>
        <b/>
        <sz val="10"/>
        <color rgb="FF003366"/>
        <rFont val="宋体"/>
        <family val="3"/>
        <charset val="134"/>
      </rPr>
      <t>丙</t>
    </r>
  </si>
  <si>
    <r>
      <t>  </t>
    </r>
    <r>
      <rPr>
        <b/>
        <sz val="10"/>
        <color rgb="FF003366"/>
        <rFont val="宋体"/>
        <family val="3"/>
        <charset val="134"/>
      </rPr>
      <t>甲</t>
    </r>
  </si>
  <si>
    <r>
      <t>   </t>
    </r>
    <r>
      <rPr>
        <b/>
        <sz val="10"/>
        <color rgb="FF003366"/>
        <rFont val="宋体"/>
        <family val="3"/>
        <charset val="134"/>
      </rPr>
      <t>乙</t>
    </r>
  </si>
  <si>
    <r>
      <t>设备</t>
    </r>
    <r>
      <rPr>
        <b/>
        <sz val="10"/>
        <color rgb="FF003366"/>
        <rFont val="Verdana"/>
        <family val="2"/>
      </rPr>
      <t>A</t>
    </r>
  </si>
  <si>
    <r>
      <t>设备</t>
    </r>
    <r>
      <rPr>
        <b/>
        <sz val="10"/>
        <color rgb="FF003366"/>
        <rFont val="Verdana"/>
        <family val="2"/>
      </rPr>
      <t>B</t>
    </r>
  </si>
  <si>
    <r>
      <t>材料</t>
    </r>
    <r>
      <rPr>
        <b/>
        <sz val="10"/>
        <color rgb="FF003366"/>
        <rFont val="Verdana"/>
        <family val="2"/>
      </rPr>
      <t>C</t>
    </r>
  </si>
  <si>
    <r>
      <t>材料</t>
    </r>
    <r>
      <rPr>
        <b/>
        <sz val="10"/>
        <color rgb="FF003366"/>
        <rFont val="Verdana"/>
        <family val="2"/>
      </rPr>
      <t>D</t>
    </r>
  </si>
  <si>
    <r>
      <t>利润（元</t>
    </r>
    <r>
      <rPr>
        <b/>
        <sz val="10"/>
        <color rgb="FF003366"/>
        <rFont val="Verdana"/>
        <family val="2"/>
      </rPr>
      <t>/</t>
    </r>
    <r>
      <rPr>
        <b/>
        <sz val="10"/>
        <color rgb="FF003366"/>
        <rFont val="宋体"/>
        <family val="3"/>
        <charset val="134"/>
      </rPr>
      <t>件）</t>
    </r>
  </si>
  <si>
    <r>
      <t xml:space="preserve">               </t>
    </r>
    <r>
      <rPr>
        <b/>
        <sz val="10"/>
        <color rgb="FF003366"/>
        <rFont val="宋体"/>
        <family val="3"/>
        <charset val="134"/>
      </rPr>
      <t>产品</t>
    </r>
    <r>
      <rPr>
        <b/>
        <sz val="10"/>
        <color rgb="FF003366"/>
        <rFont val="Verdana"/>
        <family val="2"/>
      </rPr>
      <t xml:space="preserve">   
</t>
    </r>
    <r>
      <rPr>
        <b/>
        <sz val="10"/>
        <color rgb="FF003366"/>
        <rFont val="宋体"/>
        <family val="3"/>
        <charset val="134"/>
      </rPr>
      <t>资源</t>
    </r>
    <phoneticPr fontId="2" type="noConversion"/>
  </si>
  <si>
    <t>设备上加工及所需要的资源如表1.1所示。
已知在计划期内设备的加工能力各为200台时，可供材料分别为360、300公斤；
每生产一件甲、乙、丙三种产品，企业可获得利润分别为40、30、50元，
假定市场需求无限制。企业决策者应如何安排生产计划，使企业在计划期内总的利润收入最大？</t>
    <phoneticPr fontId="2" type="noConversion"/>
  </si>
  <si>
    <t>设备A</t>
    <phoneticPr fontId="2" type="noConversion"/>
  </si>
  <si>
    <t>限制条件</t>
    <phoneticPr fontId="2" type="noConversion"/>
  </si>
  <si>
    <t>设备B</t>
    <phoneticPr fontId="2" type="noConversion"/>
  </si>
  <si>
    <t>材料C</t>
    <phoneticPr fontId="2" type="noConversion"/>
  </si>
  <si>
    <t>材料D</t>
    <phoneticPr fontId="2" type="noConversion"/>
  </si>
  <si>
    <t>利润总额</t>
    <phoneticPr fontId="2" type="noConversion"/>
  </si>
  <si>
    <t>生产数量</t>
    <phoneticPr fontId="2" type="noConversion"/>
  </si>
  <si>
    <r>
      <t>  </t>
    </r>
    <r>
      <rPr>
        <sz val="10"/>
        <color rgb="FF003366"/>
        <rFont val="宋体"/>
        <family val="3"/>
        <charset val="134"/>
      </rPr>
      <t>甲</t>
    </r>
  </si>
  <si>
    <r>
      <t>   </t>
    </r>
    <r>
      <rPr>
        <sz val="10"/>
        <color rgb="FF003366"/>
        <rFont val="宋体"/>
        <family val="3"/>
        <charset val="134"/>
      </rPr>
      <t>乙</t>
    </r>
  </si>
  <si>
    <r>
      <t>   </t>
    </r>
    <r>
      <rPr>
        <sz val="10"/>
        <color rgb="FF003366"/>
        <rFont val="宋体"/>
        <family val="3"/>
        <charset val="134"/>
      </rPr>
      <t>丙</t>
    </r>
  </si>
  <si>
    <r>
      <t>利润（元</t>
    </r>
    <r>
      <rPr>
        <sz val="10"/>
        <color rgb="FF003366"/>
        <rFont val="Verdana"/>
        <family val="2"/>
      </rPr>
      <t>/</t>
    </r>
    <r>
      <rPr>
        <sz val="10"/>
        <color rgb="FF003366"/>
        <rFont val="宋体"/>
        <family val="3"/>
        <charset val="134"/>
      </rPr>
      <t>件）</t>
    </r>
  </si>
  <si>
    <t>假设甲乙丙分别生产X,Y,Z台</t>
    <phoneticPr fontId="2" type="noConversion"/>
  </si>
  <si>
    <t>3X+Y+2Z=200</t>
    <phoneticPr fontId="2" type="noConversion"/>
  </si>
  <si>
    <t>2X+2Y+4Z=200</t>
    <phoneticPr fontId="2" type="noConversion"/>
  </si>
  <si>
    <t>4X+5Y+Z=360</t>
    <phoneticPr fontId="2" type="noConversion"/>
  </si>
  <si>
    <t>2X+3Y+5Z=300</t>
    <phoneticPr fontId="2" type="noConversion"/>
  </si>
  <si>
    <t>约束公式</t>
    <phoneticPr fontId="2" type="noConversion"/>
  </si>
  <si>
    <t>2.某汽车需要用甲、乙、丙三种规格的轴各一根，这些轴的规格分别是1.5，1，0.7（m），
这些轴需要用同一种圆钢来做，圆钢长度为4 m。
现在要制造1000辆汽车，
最少要用多少圆钢来生产这些轴？ </t>
    <phoneticPr fontId="2" type="noConversion"/>
  </si>
  <si>
    <r>
      <t>y</t>
    </r>
    <r>
      <rPr>
        <vertAlign val="subscript"/>
        <sz val="10"/>
        <rFont val="等线"/>
        <family val="3"/>
        <charset val="134"/>
        <scheme val="minor"/>
      </rPr>
      <t>1</t>
    </r>
    <r>
      <rPr>
        <sz val="10"/>
        <rFont val="等线"/>
        <family val="3"/>
        <charset val="134"/>
        <scheme val="minor"/>
      </rPr>
      <t>(根)</t>
    </r>
  </si>
  <si>
    <r>
      <t>y</t>
    </r>
    <r>
      <rPr>
        <vertAlign val="subscript"/>
        <sz val="10"/>
        <rFont val="等线"/>
        <family val="3"/>
        <charset val="134"/>
        <scheme val="minor"/>
      </rPr>
      <t>2</t>
    </r>
  </si>
  <si>
    <r>
      <t>y</t>
    </r>
    <r>
      <rPr>
        <vertAlign val="subscript"/>
        <sz val="10"/>
        <rFont val="等线"/>
        <family val="3"/>
        <charset val="134"/>
        <scheme val="minor"/>
      </rPr>
      <t>3</t>
    </r>
  </si>
  <si>
    <t>甲</t>
    <phoneticPr fontId="2" type="noConversion"/>
  </si>
  <si>
    <t>乙</t>
    <phoneticPr fontId="2" type="noConversion"/>
  </si>
  <si>
    <t>丙</t>
    <phoneticPr fontId="2" type="noConversion"/>
  </si>
  <si>
    <t>每一种方案生产的根叔</t>
    <phoneticPr fontId="2" type="noConversion"/>
  </si>
  <si>
    <t>x1</t>
    <phoneticPr fontId="2" type="noConversion"/>
  </si>
  <si>
    <t>x1,x2,x3,x4...x10</t>
    <phoneticPr fontId="2" type="noConversion"/>
  </si>
  <si>
    <t>x1*2+x2*2+x3*1+x4*1+…+x10*0</t>
    <phoneticPr fontId="2" type="noConversion"/>
  </si>
  <si>
    <t>公式分析</t>
    <phoneticPr fontId="2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</si>
  <si>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</si>
  <si>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</si>
  <si>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</si>
  <si>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</si>
  <si>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</si>
  <si>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</si>
  <si>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</si>
  <si>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</si>
  <si>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</si>
  <si>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      方案
数量</t>
    <phoneticPr fontId="2" type="noConversion"/>
  </si>
  <si>
    <t>圆钢</t>
    <phoneticPr fontId="2" type="noConversion"/>
  </si>
  <si>
    <t>合计</t>
    <phoneticPr fontId="2" type="noConversion"/>
  </si>
  <si>
    <t>👈目标解</t>
    <phoneticPr fontId="2" type="noConversion"/>
  </si>
  <si>
    <r>
      <t>某钢铁公司生产一种合金，要求的成分规格是：锡不少于28%，锌不多于15%，铅恰好10%，镍要界于35%~55%之间，不允许有其他成分。
钢铁公司拟从五种不同级别的矿石中进行冶炼，每种矿物的成分含量和价格如表1.4所示。
矿石杂质在治炼过程中废弃，</t>
    </r>
    <r>
      <rPr>
        <b/>
        <sz val="9"/>
        <color rgb="FF444444"/>
        <rFont val="等线"/>
        <family val="3"/>
        <charset val="134"/>
        <scheme val="minor"/>
      </rPr>
      <t>现要求每吨合金成本最低的矿物数量。</t>
    </r>
    <r>
      <rPr>
        <sz val="9"/>
        <color rgb="FF444444"/>
        <rFont val="等线"/>
        <family val="3"/>
        <charset val="134"/>
        <scheme val="minor"/>
      </rPr>
      <t xml:space="preserve">
假设矿石在冶炼过程中，合金含量没有发生变化。</t>
    </r>
    <phoneticPr fontId="2" type="noConversion"/>
  </si>
  <si>
    <t xml:space="preserve">     矿石
数量</t>
    <phoneticPr fontId="2" type="noConversion"/>
  </si>
  <si>
    <t>锡</t>
    <phoneticPr fontId="2" type="noConversion"/>
  </si>
  <si>
    <t>锌</t>
    <phoneticPr fontId="2" type="noConversion"/>
  </si>
  <si>
    <t>铅</t>
    <phoneticPr fontId="2" type="noConversion"/>
  </si>
  <si>
    <t>镍</t>
    <phoneticPr fontId="2" type="noConversion"/>
  </si>
  <si>
    <t>锡/all</t>
    <phoneticPr fontId="2" type="noConversion"/>
  </si>
  <si>
    <t>锌/all</t>
    <phoneticPr fontId="2" type="noConversion"/>
  </si>
  <si>
    <t>铅/all</t>
    <phoneticPr fontId="2" type="noConversion"/>
  </si>
  <si>
    <t>镍/all</t>
    <phoneticPr fontId="2" type="noConversion"/>
  </si>
  <si>
    <t>限制公式</t>
    <phoneticPr fontId="2" type="noConversion"/>
  </si>
  <si>
    <t>限制数值</t>
    <phoneticPr fontId="2" type="noConversion"/>
  </si>
  <si>
    <t>矿石费用</t>
    <phoneticPr fontId="2" type="noConversion"/>
  </si>
  <si>
    <t>👈费用最小化</t>
    <phoneticPr fontId="2" type="noConversion"/>
  </si>
  <si>
    <t>x1*0.25+x2*0.1+x3*0.1+x4*0.25</t>
    <phoneticPr fontId="2" type="noConversion"/>
  </si>
  <si>
    <t>有效成分合计（不含杂质）</t>
    <phoneticPr fontId="2" type="noConversion"/>
  </si>
  <si>
    <t>&lt;=</t>
    <phoneticPr fontId="2" type="noConversion"/>
  </si>
  <si>
    <t>=</t>
    <phoneticPr fontId="2" type="noConversion"/>
  </si>
  <si>
    <t>&gt;=</t>
    <phoneticPr fontId="2" type="noConversion"/>
  </si>
  <si>
    <t>矿石(吨)</t>
    <phoneticPr fontId="2" type="noConversion"/>
  </si>
  <si>
    <t>假设只生产1吨合金</t>
    <phoneticPr fontId="2" type="noConversion"/>
  </si>
  <si>
    <t>all</t>
    <phoneticPr fontId="2" type="noConversion"/>
  </si>
  <si>
    <t xml:space="preserve">
        矿石
 合金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</si>
</sst>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1" x14ac:knownFonts="1">
    <font>
      <sz val="11"/>
      <color theme="1"/>
      <name val="等线"/>
      <family val="2"/>
      <charset val="134"/>
      <scheme val="minor"/>
    </font>
    <font>
      <sz val="9"/>
      <color rgb="FF444444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003366"/>
      <name val="Verdana"/>
      <family val="2"/>
    </font>
    <font>
      <b/>
      <sz val="10"/>
      <color rgb="FF003366"/>
      <name val="宋体"/>
      <family val="3"/>
      <charset val="134"/>
    </font>
    <font>
      <sz val="10"/>
      <color rgb="FF003366"/>
      <name val="宋体"/>
      <family val="3"/>
      <charset val="134"/>
    </font>
    <font>
      <sz val="10"/>
      <color rgb="FF003366"/>
      <name val="Verdana"/>
      <family val="2"/>
    </font>
    <font>
      <sz val="9"/>
      <color rgb="FF444444"/>
      <name val="等线"/>
      <family val="3"/>
      <charset val="134"/>
      <scheme val="minor"/>
    </font>
    <font>
      <b/>
      <sz val="10"/>
      <color rgb="FF444444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rgb="FF003366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rgb="FF444444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i/>
      <sz val="10"/>
      <name val="等线"/>
      <family val="3"/>
      <charset val="134"/>
      <scheme val="minor"/>
    </font>
    <font>
      <vertAlign val="subscript"/>
      <sz val="1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9"/>
      <color rgb="FF444444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12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176" fontId="11" fillId="0" borderId="1" xfId="0" applyNumberFormat="1" applyFont="1" applyBorder="1">
      <alignment vertical="center"/>
    </xf>
    <xf numFmtId="176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11" fillId="0" borderId="2" xfId="0" applyFont="1" applyBorder="1">
      <alignment vertical="center"/>
    </xf>
    <xf numFmtId="176" fontId="11" fillId="0" borderId="2" xfId="0" applyNumberFormat="1" applyFont="1" applyBorder="1">
      <alignment vertical="center"/>
    </xf>
    <xf numFmtId="0" fontId="11" fillId="0" borderId="10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176" fontId="5" fillId="2" borderId="11" xfId="0" applyNumberFormat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6" fontId="11" fillId="0" borderId="3" xfId="0" applyNumberFormat="1" applyFont="1" applyBorder="1" applyAlignment="1">
      <alignment horizontal="center" vertical="center"/>
    </xf>
    <xf numFmtId="176" fontId="13" fillId="3" borderId="16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0" fontId="14" fillId="0" borderId="9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7" fillId="0" borderId="1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14" fillId="2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1" fillId="0" borderId="1" xfId="0" applyFont="1" applyBorder="1" applyAlignment="1">
      <alignment vertical="center" wrapText="1"/>
    </xf>
    <xf numFmtId="0" fontId="18" fillId="3" borderId="1" xfId="0" applyFont="1" applyFill="1" applyBorder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>
      <alignment vertical="center"/>
    </xf>
    <xf numFmtId="0" fontId="9" fillId="3" borderId="1" xfId="0" applyFont="1" applyFill="1" applyBorder="1">
      <alignment vertical="center"/>
    </xf>
    <xf numFmtId="0" fontId="20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0995-ACB1-4241-9A5E-9C6C2FA2B9F6}">
  <dimension ref="A1:J16"/>
  <sheetViews>
    <sheetView topLeftCell="A3" workbookViewId="0">
      <selection activeCell="G8" sqref="G8"/>
    </sheetView>
  </sheetViews>
  <sheetFormatPr defaultRowHeight="26.25" customHeight="1" x14ac:dyDescent="0.2"/>
  <cols>
    <col min="1" max="1" width="34.75" style="1" customWidth="1"/>
    <col min="2" max="2" width="13.75" style="15" customWidth="1"/>
    <col min="3" max="5" width="9" style="15"/>
    <col min="6" max="6" width="9.75" style="20" bestFit="1" customWidth="1"/>
    <col min="7" max="7" width="9" style="15"/>
    <col min="8" max="16384" width="9" style="1"/>
  </cols>
  <sheetData>
    <row r="1" spans="1:10" ht="26.25" customHeight="1" x14ac:dyDescent="0.2">
      <c r="A1" s="62" t="s">
        <v>25</v>
      </c>
      <c r="B1" s="17" t="s">
        <v>24</v>
      </c>
      <c r="C1" s="2" t="s">
        <v>17</v>
      </c>
      <c r="D1" s="2" t="s">
        <v>18</v>
      </c>
      <c r="E1" s="2" t="s">
        <v>16</v>
      </c>
      <c r="F1" s="18"/>
      <c r="G1" s="9" t="s">
        <v>0</v>
      </c>
    </row>
    <row r="2" spans="1:10" ht="26.25" customHeight="1" x14ac:dyDescent="0.2">
      <c r="A2" s="63"/>
      <c r="B2" s="9" t="s">
        <v>19</v>
      </c>
      <c r="C2" s="8" t="s">
        <v>1</v>
      </c>
      <c r="D2" s="8" t="s">
        <v>2</v>
      </c>
      <c r="E2" s="8" t="s">
        <v>3</v>
      </c>
      <c r="F2" s="19"/>
      <c r="G2" s="8" t="s">
        <v>4</v>
      </c>
    </row>
    <row r="3" spans="1:10" ht="26.25" customHeight="1" x14ac:dyDescent="0.2">
      <c r="A3" s="63"/>
      <c r="B3" s="9" t="s">
        <v>20</v>
      </c>
      <c r="C3" s="8" t="s">
        <v>3</v>
      </c>
      <c r="D3" s="8" t="s">
        <v>3</v>
      </c>
      <c r="E3" s="8" t="s">
        <v>5</v>
      </c>
      <c r="F3" s="19"/>
      <c r="G3" s="8" t="s">
        <v>4</v>
      </c>
    </row>
    <row r="4" spans="1:10" ht="26.25" customHeight="1" x14ac:dyDescent="0.2">
      <c r="A4" s="63"/>
      <c r="B4" s="9" t="s">
        <v>21</v>
      </c>
      <c r="C4" s="8" t="s">
        <v>5</v>
      </c>
      <c r="D4" s="8" t="s">
        <v>6</v>
      </c>
      <c r="E4" s="8" t="s">
        <v>2</v>
      </c>
      <c r="F4" s="19"/>
      <c r="G4" s="8" t="s">
        <v>7</v>
      </c>
    </row>
    <row r="5" spans="1:10" ht="26.25" customHeight="1" x14ac:dyDescent="0.2">
      <c r="A5" s="63"/>
      <c r="B5" s="9" t="s">
        <v>22</v>
      </c>
      <c r="C5" s="8" t="s">
        <v>3</v>
      </c>
      <c r="D5" s="8" t="s">
        <v>1</v>
      </c>
      <c r="E5" s="8" t="s">
        <v>6</v>
      </c>
      <c r="F5" s="19"/>
      <c r="G5" s="8" t="s">
        <v>8</v>
      </c>
    </row>
    <row r="6" spans="1:10" ht="26.25" customHeight="1" x14ac:dyDescent="0.2">
      <c r="A6" s="63"/>
      <c r="B6" s="7" t="s">
        <v>23</v>
      </c>
      <c r="C6" s="8" t="s">
        <v>9</v>
      </c>
      <c r="D6" s="8" t="s">
        <v>10</v>
      </c>
      <c r="E6" s="8" t="s">
        <v>11</v>
      </c>
      <c r="F6" s="19"/>
      <c r="G6" s="16"/>
    </row>
    <row r="7" spans="1:10" ht="26.25" customHeight="1" thickBot="1" x14ac:dyDescent="0.25">
      <c r="A7" s="6"/>
      <c r="B7" s="26"/>
      <c r="C7" s="26"/>
      <c r="D7" s="26"/>
      <c r="E7" s="26"/>
      <c r="F7" s="27"/>
      <c r="G7" s="26"/>
    </row>
    <row r="8" spans="1:10" ht="26.25" customHeight="1" x14ac:dyDescent="0.2">
      <c r="A8" s="23"/>
      <c r="B8" s="28"/>
      <c r="C8" s="29" t="s">
        <v>33</v>
      </c>
      <c r="D8" s="29" t="s">
        <v>34</v>
      </c>
      <c r="E8" s="29" t="s">
        <v>35</v>
      </c>
      <c r="F8" s="30" t="s">
        <v>42</v>
      </c>
      <c r="G8" s="31" t="s">
        <v>27</v>
      </c>
      <c r="H8" s="64" t="s">
        <v>37</v>
      </c>
      <c r="I8" s="64"/>
      <c r="J8" s="65"/>
    </row>
    <row r="9" spans="1:10" ht="26.25" customHeight="1" x14ac:dyDescent="0.2">
      <c r="A9" s="24"/>
      <c r="B9" s="32" t="s">
        <v>26</v>
      </c>
      <c r="C9" s="22">
        <v>3</v>
      </c>
      <c r="D9" s="22">
        <v>1</v>
      </c>
      <c r="E9" s="22">
        <v>2</v>
      </c>
      <c r="F9" s="21">
        <f>C9*$C$14+D9*$D$14+E9*$E$14</f>
        <v>200.00000000000003</v>
      </c>
      <c r="G9" s="33">
        <v>200</v>
      </c>
      <c r="H9" s="64" t="s">
        <v>38</v>
      </c>
      <c r="I9" s="64"/>
      <c r="J9" s="65"/>
    </row>
    <row r="10" spans="1:10" ht="26.25" customHeight="1" x14ac:dyDescent="0.2">
      <c r="A10" s="24"/>
      <c r="B10" s="32" t="s">
        <v>28</v>
      </c>
      <c r="C10" s="22">
        <v>2</v>
      </c>
      <c r="D10" s="22">
        <v>2</v>
      </c>
      <c r="E10" s="22">
        <v>4</v>
      </c>
      <c r="F10" s="21">
        <f>C10*$C$14+D10*$D$14+E10*$E$14</f>
        <v>199.99999999999994</v>
      </c>
      <c r="G10" s="33">
        <v>200</v>
      </c>
      <c r="H10" s="64" t="s">
        <v>39</v>
      </c>
      <c r="I10" s="64"/>
      <c r="J10" s="65"/>
    </row>
    <row r="11" spans="1:10" ht="26.25" customHeight="1" x14ac:dyDescent="0.2">
      <c r="A11" s="24"/>
      <c r="B11" s="32" t="s">
        <v>29</v>
      </c>
      <c r="C11" s="22">
        <v>4</v>
      </c>
      <c r="D11" s="22">
        <v>5</v>
      </c>
      <c r="E11" s="22">
        <v>1</v>
      </c>
      <c r="F11" s="21">
        <f t="shared" ref="F11" si="0">C11*$C$14+D11*$D$14+E11*$E$14</f>
        <v>360</v>
      </c>
      <c r="G11" s="34">
        <v>360</v>
      </c>
      <c r="H11" s="64" t="s">
        <v>40</v>
      </c>
      <c r="I11" s="64"/>
      <c r="J11" s="65"/>
    </row>
    <row r="12" spans="1:10" ht="26.25" customHeight="1" x14ac:dyDescent="0.2">
      <c r="A12" s="24"/>
      <c r="B12" s="32" t="s">
        <v>30</v>
      </c>
      <c r="C12" s="22">
        <v>2</v>
      </c>
      <c r="D12" s="22">
        <v>3</v>
      </c>
      <c r="E12" s="22">
        <v>5</v>
      </c>
      <c r="F12" s="21">
        <f>C12*$C$14+D12*$D$14+E12*$E$14</f>
        <v>239.99999999999994</v>
      </c>
      <c r="G12" s="34">
        <v>300</v>
      </c>
      <c r="H12" s="64" t="s">
        <v>41</v>
      </c>
      <c r="I12" s="64"/>
      <c r="J12" s="65"/>
    </row>
    <row r="13" spans="1:10" ht="26.25" customHeight="1" x14ac:dyDescent="0.2">
      <c r="A13" s="24"/>
      <c r="B13" s="35" t="s">
        <v>36</v>
      </c>
      <c r="C13" s="22">
        <v>40</v>
      </c>
      <c r="D13" s="22">
        <v>30</v>
      </c>
      <c r="E13" s="22">
        <v>50</v>
      </c>
      <c r="F13" s="21"/>
      <c r="G13" s="33"/>
      <c r="H13" s="25"/>
    </row>
    <row r="14" spans="1:10" ht="26.25" customHeight="1" x14ac:dyDescent="0.2">
      <c r="A14" s="23"/>
      <c r="B14" s="32" t="s">
        <v>32</v>
      </c>
      <c r="C14" s="22">
        <v>50.000000000000014</v>
      </c>
      <c r="D14" s="22">
        <v>29.999999999999989</v>
      </c>
      <c r="E14" s="22">
        <v>9.9999999999999876</v>
      </c>
      <c r="F14" s="21"/>
      <c r="G14" s="33"/>
      <c r="H14" s="25"/>
    </row>
    <row r="15" spans="1:10" ht="26.25" customHeight="1" thickBot="1" x14ac:dyDescent="0.25">
      <c r="A15" s="24"/>
      <c r="B15" s="36" t="s">
        <v>31</v>
      </c>
      <c r="C15" s="37"/>
      <c r="D15" s="37"/>
      <c r="E15" s="37"/>
      <c r="F15" s="41">
        <f>C13*C14+D13*D14+E13*E14</f>
        <v>3399.9999999999995</v>
      </c>
      <c r="G15" s="38"/>
      <c r="H15" s="25"/>
    </row>
    <row r="16" spans="1:10" ht="26.25" customHeight="1" x14ac:dyDescent="0.2">
      <c r="B16" s="39"/>
      <c r="C16" s="39"/>
      <c r="D16" s="39"/>
      <c r="E16" s="39"/>
      <c r="F16" s="40"/>
      <c r="G16" s="39"/>
    </row>
  </sheetData>
  <mergeCells count="6">
    <mergeCell ref="H12:J12"/>
    <mergeCell ref="A1:A6"/>
    <mergeCell ref="H8:J8"/>
    <mergeCell ref="H9:J9"/>
    <mergeCell ref="H10:J10"/>
    <mergeCell ref="H11:J1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5801-FE16-48FF-95B7-C3B7A46975A1}">
  <dimension ref="A1:O13"/>
  <sheetViews>
    <sheetView topLeftCell="A2" zoomScale="115" zoomScaleNormal="115" workbookViewId="0">
      <selection activeCell="P8" sqref="P8"/>
    </sheetView>
  </sheetViews>
  <sheetFormatPr defaultRowHeight="14.25" x14ac:dyDescent="0.2"/>
  <cols>
    <col min="1" max="1" width="34.75" style="1" customWidth="1"/>
    <col min="2" max="2" width="10.875" style="1" customWidth="1"/>
    <col min="3" max="14" width="6.625" style="45" customWidth="1"/>
    <col min="15" max="16384" width="9" style="1"/>
  </cols>
  <sheetData>
    <row r="1" spans="1:15" ht="48.75" customHeight="1" x14ac:dyDescent="0.2">
      <c r="A1" s="66" t="s">
        <v>43</v>
      </c>
      <c r="B1" s="4"/>
      <c r="C1" s="42" t="s">
        <v>13</v>
      </c>
      <c r="D1" s="43">
        <v>1</v>
      </c>
      <c r="E1" s="43">
        <v>2</v>
      </c>
      <c r="F1" s="43">
        <v>3</v>
      </c>
      <c r="G1" s="43">
        <v>4</v>
      </c>
      <c r="H1" s="43">
        <v>5</v>
      </c>
      <c r="I1" s="43">
        <v>6</v>
      </c>
      <c r="J1" s="43">
        <v>7</v>
      </c>
      <c r="K1" s="43">
        <v>8</v>
      </c>
      <c r="L1" s="43">
        <v>9</v>
      </c>
      <c r="M1" s="43">
        <v>10</v>
      </c>
      <c r="N1" s="43" t="s">
        <v>12</v>
      </c>
    </row>
    <row r="2" spans="1:15" ht="40.5" customHeight="1" x14ac:dyDescent="0.2">
      <c r="A2" s="67"/>
      <c r="B2" s="5" t="s">
        <v>47</v>
      </c>
      <c r="C2" s="44" t="s">
        <v>44</v>
      </c>
      <c r="D2" s="43">
        <v>2</v>
      </c>
      <c r="E2" s="43">
        <v>2</v>
      </c>
      <c r="F2" s="43">
        <v>1</v>
      </c>
      <c r="G2" s="43">
        <v>1</v>
      </c>
      <c r="H2" s="43">
        <v>1</v>
      </c>
      <c r="I2" s="43">
        <v>0</v>
      </c>
      <c r="J2" s="43">
        <v>0</v>
      </c>
      <c r="K2" s="43">
        <v>0</v>
      </c>
      <c r="L2" s="43">
        <v>0</v>
      </c>
      <c r="M2" s="43">
        <v>0</v>
      </c>
      <c r="N2" s="43">
        <v>1000</v>
      </c>
    </row>
    <row r="3" spans="1:15" ht="35.25" customHeight="1" x14ac:dyDescent="0.2">
      <c r="A3" s="67"/>
      <c r="B3" s="5" t="s">
        <v>48</v>
      </c>
      <c r="C3" s="44" t="s">
        <v>45</v>
      </c>
      <c r="D3" s="43">
        <v>1</v>
      </c>
      <c r="E3" s="43">
        <v>0</v>
      </c>
      <c r="F3" s="43">
        <v>2</v>
      </c>
      <c r="G3" s="43">
        <v>1</v>
      </c>
      <c r="H3" s="43">
        <v>0</v>
      </c>
      <c r="I3" s="43">
        <v>4</v>
      </c>
      <c r="J3" s="43">
        <v>3</v>
      </c>
      <c r="K3" s="43">
        <v>2</v>
      </c>
      <c r="L3" s="43">
        <v>1</v>
      </c>
      <c r="M3" s="43">
        <v>0</v>
      </c>
      <c r="N3" s="43">
        <v>1000</v>
      </c>
    </row>
    <row r="4" spans="1:15" s="53" customFormat="1" ht="39" customHeight="1" x14ac:dyDescent="0.2">
      <c r="A4" s="67"/>
      <c r="B4" s="5" t="s">
        <v>49</v>
      </c>
      <c r="C4" s="51" t="s">
        <v>46</v>
      </c>
      <c r="D4" s="52">
        <v>0</v>
      </c>
      <c r="E4" s="52">
        <v>1</v>
      </c>
      <c r="F4" s="52">
        <v>0</v>
      </c>
      <c r="G4" s="52">
        <v>2</v>
      </c>
      <c r="H4" s="52">
        <v>3</v>
      </c>
      <c r="I4" s="52">
        <v>0</v>
      </c>
      <c r="J4" s="52">
        <v>1</v>
      </c>
      <c r="K4" s="52">
        <v>2</v>
      </c>
      <c r="L4" s="52">
        <v>4</v>
      </c>
      <c r="M4" s="52">
        <v>5</v>
      </c>
      <c r="N4" s="52">
        <v>1000</v>
      </c>
    </row>
    <row r="5" spans="1:15" ht="39" customHeight="1" x14ac:dyDescent="0.2">
      <c r="A5" s="3"/>
      <c r="B5" s="3"/>
      <c r="C5" s="44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</row>
    <row r="6" spans="1:15" s="55" customFormat="1" ht="39" customHeight="1" x14ac:dyDescent="0.2">
      <c r="A6" s="56" t="s">
        <v>54</v>
      </c>
      <c r="C6" s="46" t="s">
        <v>64</v>
      </c>
      <c r="D6" s="54" t="s">
        <v>51</v>
      </c>
      <c r="E6" s="54" t="s">
        <v>55</v>
      </c>
      <c r="F6" s="54" t="s">
        <v>56</v>
      </c>
      <c r="G6" s="54" t="s">
        <v>57</v>
      </c>
      <c r="H6" s="54" t="s">
        <v>58</v>
      </c>
      <c r="I6" s="54" t="s">
        <v>59</v>
      </c>
      <c r="J6" s="54" t="s">
        <v>60</v>
      </c>
      <c r="K6" s="54" t="s">
        <v>61</v>
      </c>
      <c r="L6" s="54" t="s">
        <v>62</v>
      </c>
      <c r="M6" s="54" t="s">
        <v>63</v>
      </c>
      <c r="N6" s="54" t="s">
        <v>66</v>
      </c>
      <c r="O6" s="55" t="s">
        <v>27</v>
      </c>
    </row>
    <row r="7" spans="1:15" ht="31.5" customHeight="1" x14ac:dyDescent="0.2">
      <c r="A7" s="56" t="s">
        <v>52</v>
      </c>
      <c r="C7" s="50" t="s">
        <v>65</v>
      </c>
      <c r="D7" s="45">
        <v>440.45177378302384</v>
      </c>
      <c r="E7" s="45">
        <v>0</v>
      </c>
      <c r="F7" s="45">
        <v>0</v>
      </c>
      <c r="G7" s="45">
        <v>119.09645243395232</v>
      </c>
      <c r="H7" s="45">
        <v>0</v>
      </c>
      <c r="I7" s="45">
        <v>62.500000000000028</v>
      </c>
      <c r="J7" s="45">
        <v>0</v>
      </c>
      <c r="K7" s="45">
        <v>0</v>
      </c>
      <c r="L7" s="45">
        <v>190.45177378302378</v>
      </c>
      <c r="M7" s="45">
        <v>0</v>
      </c>
      <c r="N7" s="57">
        <f>SUM(D7:M7)</f>
        <v>812.5</v>
      </c>
      <c r="O7" s="1" t="s">
        <v>67</v>
      </c>
    </row>
    <row r="8" spans="1:15" ht="25.5" customHeight="1" x14ac:dyDescent="0.2">
      <c r="A8" s="1" t="s">
        <v>53</v>
      </c>
      <c r="B8" s="68" t="s">
        <v>50</v>
      </c>
      <c r="C8" s="50" t="s">
        <v>47</v>
      </c>
      <c r="D8" s="45">
        <f>D7*D2</f>
        <v>880.90354756604768</v>
      </c>
      <c r="E8" s="45">
        <f>$E$7*E2</f>
        <v>0</v>
      </c>
      <c r="F8" s="45">
        <f>$F$7*F2</f>
        <v>0</v>
      </c>
      <c r="G8" s="45">
        <f>$G$7*G2</f>
        <v>119.09645243395232</v>
      </c>
      <c r="H8" s="45">
        <f>$H$7*H2</f>
        <v>0</v>
      </c>
      <c r="I8" s="45">
        <f>$I$7*I2</f>
        <v>0</v>
      </c>
      <c r="J8" s="45">
        <f>$J$7*J2</f>
        <v>0</v>
      </c>
      <c r="K8" s="45">
        <f t="shared" ref="K8:L8" si="0">K7*K2</f>
        <v>0</v>
      </c>
      <c r="L8" s="45">
        <f t="shared" si="0"/>
        <v>0</v>
      </c>
      <c r="M8" s="45">
        <f>M7*M2</f>
        <v>0</v>
      </c>
      <c r="N8" s="45">
        <f>SUM(D8:M8)</f>
        <v>1000</v>
      </c>
      <c r="O8" s="45">
        <v>1000</v>
      </c>
    </row>
    <row r="9" spans="1:15" ht="18" customHeight="1" x14ac:dyDescent="0.2">
      <c r="A9" s="49"/>
      <c r="B9" s="69"/>
      <c r="C9" s="3" t="s">
        <v>48</v>
      </c>
      <c r="D9" s="45">
        <f>D7*D3</f>
        <v>440.45177378302384</v>
      </c>
      <c r="E9" s="45">
        <f>E7*E3</f>
        <v>0</v>
      </c>
      <c r="F9" s="45">
        <f>F7*F3</f>
        <v>0</v>
      </c>
      <c r="G9" s="45">
        <f t="shared" ref="G9:M9" si="1">G7*G3</f>
        <v>119.09645243395232</v>
      </c>
      <c r="H9" s="45">
        <f t="shared" si="1"/>
        <v>0</v>
      </c>
      <c r="I9" s="45">
        <f t="shared" si="1"/>
        <v>250.00000000000011</v>
      </c>
      <c r="J9" s="45">
        <f t="shared" si="1"/>
        <v>0</v>
      </c>
      <c r="K9" s="45">
        <f t="shared" si="1"/>
        <v>0</v>
      </c>
      <c r="L9" s="45">
        <f t="shared" si="1"/>
        <v>190.45177378302378</v>
      </c>
      <c r="M9" s="45">
        <f t="shared" si="1"/>
        <v>0</v>
      </c>
      <c r="N9" s="45">
        <f>SUM(D9:M9)</f>
        <v>1000.0000000000001</v>
      </c>
      <c r="O9" s="45">
        <v>1000</v>
      </c>
    </row>
    <row r="10" spans="1:15" ht="18" customHeight="1" x14ac:dyDescent="0.2">
      <c r="A10" s="49"/>
      <c r="B10" s="70"/>
      <c r="C10" s="3" t="s">
        <v>49</v>
      </c>
      <c r="D10" s="45">
        <f>D7*D4</f>
        <v>0</v>
      </c>
      <c r="E10" s="45">
        <f>E7*E4</f>
        <v>0</v>
      </c>
      <c r="F10" s="45">
        <f t="shared" ref="F10:M10" si="2">F7*F4</f>
        <v>0</v>
      </c>
      <c r="G10" s="45">
        <f t="shared" si="2"/>
        <v>238.19290486790464</v>
      </c>
      <c r="H10" s="45">
        <f t="shared" si="2"/>
        <v>0</v>
      </c>
      <c r="I10" s="45">
        <f t="shared" si="2"/>
        <v>0</v>
      </c>
      <c r="J10" s="45">
        <f t="shared" si="2"/>
        <v>0</v>
      </c>
      <c r="K10" s="45">
        <f t="shared" si="2"/>
        <v>0</v>
      </c>
      <c r="L10" s="45">
        <f t="shared" si="2"/>
        <v>761.80709513209513</v>
      </c>
      <c r="M10" s="45">
        <f t="shared" si="2"/>
        <v>0</v>
      </c>
      <c r="N10" s="45">
        <f>SUM(D10:M10)</f>
        <v>999.99999999999977</v>
      </c>
      <c r="O10" s="45">
        <v>1000</v>
      </c>
    </row>
    <row r="11" spans="1:15" x14ac:dyDescent="0.2">
      <c r="A11" s="47"/>
    </row>
    <row r="12" spans="1:15" x14ac:dyDescent="0.2">
      <c r="A12" s="47"/>
    </row>
    <row r="13" spans="1:15" x14ac:dyDescent="0.2">
      <c r="A13" s="48"/>
    </row>
  </sheetData>
  <mergeCells count="2">
    <mergeCell ref="A1:A4"/>
    <mergeCell ref="B8:B1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95D7-2AFB-4200-B78F-A2054485BFD9}">
  <dimension ref="A1:M22"/>
  <sheetViews>
    <sheetView tabSelected="1" topLeftCell="A8" zoomScale="130" zoomScaleNormal="130" workbookViewId="0">
      <selection activeCell="J9" sqref="J9"/>
    </sheetView>
  </sheetViews>
  <sheetFormatPr defaultRowHeight="14.25" x14ac:dyDescent="0.2"/>
  <cols>
    <col min="1" max="1" width="34.75" style="12" customWidth="1"/>
    <col min="2" max="16384" width="9" style="12"/>
  </cols>
  <sheetData>
    <row r="1" spans="1:13" ht="33.75" customHeight="1" x14ac:dyDescent="0.2">
      <c r="A1" s="71" t="s">
        <v>68</v>
      </c>
      <c r="B1" s="10" t="s">
        <v>90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</row>
    <row r="2" spans="1:13" ht="12" customHeight="1" x14ac:dyDescent="0.2">
      <c r="A2" s="72"/>
      <c r="B2" s="11" t="s">
        <v>70</v>
      </c>
      <c r="C2" s="13">
        <v>0.25</v>
      </c>
      <c r="D2" s="13">
        <v>0.4</v>
      </c>
      <c r="E2" s="13">
        <v>0</v>
      </c>
      <c r="F2" s="13">
        <v>0.2</v>
      </c>
      <c r="G2" s="14">
        <v>0.08</v>
      </c>
      <c r="H2" s="13"/>
      <c r="I2" s="13"/>
      <c r="J2" s="13"/>
      <c r="K2" s="13"/>
      <c r="L2" s="13"/>
      <c r="M2" s="13"/>
    </row>
    <row r="3" spans="1:13" x14ac:dyDescent="0.2">
      <c r="A3" s="72"/>
      <c r="B3" s="11" t="s">
        <v>71</v>
      </c>
      <c r="C3" s="13">
        <v>0.1</v>
      </c>
      <c r="D3" s="13">
        <v>0</v>
      </c>
      <c r="E3" s="13">
        <v>0.15</v>
      </c>
      <c r="F3" s="13">
        <v>0.2</v>
      </c>
      <c r="G3" s="14">
        <v>0.05</v>
      </c>
      <c r="H3" s="13"/>
      <c r="I3" s="13"/>
      <c r="J3" s="13"/>
      <c r="K3" s="13"/>
      <c r="L3" s="13"/>
      <c r="M3" s="13"/>
    </row>
    <row r="4" spans="1:13" x14ac:dyDescent="0.2">
      <c r="A4" s="72"/>
      <c r="B4" s="11" t="s">
        <v>72</v>
      </c>
      <c r="C4" s="13">
        <v>0.1</v>
      </c>
      <c r="D4" s="13">
        <v>0</v>
      </c>
      <c r="E4" s="13">
        <v>0.05</v>
      </c>
      <c r="F4" s="13">
        <v>0</v>
      </c>
      <c r="G4" s="14">
        <v>0.15</v>
      </c>
      <c r="H4" s="13"/>
      <c r="I4" s="13"/>
      <c r="J4" s="13"/>
      <c r="K4" s="13"/>
      <c r="L4" s="13"/>
      <c r="M4" s="13"/>
    </row>
    <row r="5" spans="1:13" x14ac:dyDescent="0.2">
      <c r="A5" s="72"/>
      <c r="B5" s="11" t="s">
        <v>73</v>
      </c>
      <c r="C5" s="13">
        <v>0.25</v>
      </c>
      <c r="D5" s="13">
        <v>0.3</v>
      </c>
      <c r="E5" s="13">
        <v>0.2</v>
      </c>
      <c r="F5" s="13">
        <v>0.4</v>
      </c>
      <c r="G5" s="14">
        <v>0.17</v>
      </c>
      <c r="H5" s="13"/>
      <c r="I5" s="13"/>
      <c r="J5" s="13"/>
      <c r="K5" s="13"/>
      <c r="L5" s="13"/>
      <c r="M5" s="13"/>
    </row>
    <row r="6" spans="1:13" x14ac:dyDescent="0.2">
      <c r="A6" s="72"/>
      <c r="B6" s="11" t="s">
        <v>14</v>
      </c>
      <c r="C6" s="13">
        <v>0.3</v>
      </c>
      <c r="D6" s="13">
        <v>0.3</v>
      </c>
      <c r="E6" s="13">
        <v>0.6</v>
      </c>
      <c r="F6" s="13">
        <v>0.2</v>
      </c>
      <c r="G6" s="14">
        <v>0.55000000000000004</v>
      </c>
      <c r="H6" s="13"/>
      <c r="I6" s="14"/>
      <c r="J6" s="14"/>
      <c r="K6" s="14"/>
      <c r="L6" s="14"/>
      <c r="M6" s="14"/>
    </row>
    <row r="7" spans="1:13" ht="25.5" x14ac:dyDescent="0.2">
      <c r="A7" s="73"/>
      <c r="B7" s="11" t="s">
        <v>15</v>
      </c>
      <c r="C7" s="13">
        <v>340</v>
      </c>
      <c r="D7" s="13">
        <v>260</v>
      </c>
      <c r="E7" s="13">
        <v>180</v>
      </c>
      <c r="F7" s="13">
        <v>230</v>
      </c>
      <c r="G7" s="14">
        <v>190</v>
      </c>
    </row>
    <row r="9" spans="1:13" ht="28.5" x14ac:dyDescent="0.2">
      <c r="B9" s="58" t="s">
        <v>69</v>
      </c>
      <c r="C9" s="12" t="s">
        <v>51</v>
      </c>
      <c r="D9" s="12" t="s">
        <v>55</v>
      </c>
      <c r="E9" s="12" t="s">
        <v>56</v>
      </c>
      <c r="F9" s="12" t="s">
        <v>57</v>
      </c>
      <c r="G9" s="12" t="s">
        <v>58</v>
      </c>
      <c r="H9" s="61" t="s">
        <v>83</v>
      </c>
    </row>
    <row r="10" spans="1:13" x14ac:dyDescent="0.2">
      <c r="B10" s="12" t="s">
        <v>87</v>
      </c>
      <c r="C10" s="12">
        <v>1.000000629952368</v>
      </c>
      <c r="D10" s="12">
        <v>0.14285689377413699</v>
      </c>
      <c r="E10" s="12">
        <v>0</v>
      </c>
      <c r="F10" s="12">
        <v>0.24999967548235499</v>
      </c>
      <c r="G10" s="12">
        <v>0</v>
      </c>
    </row>
    <row r="11" spans="1:13" x14ac:dyDescent="0.2">
      <c r="B11" s="59" t="s">
        <v>80</v>
      </c>
      <c r="C11" s="12">
        <f>C10*C7</f>
        <v>340.00021418380516</v>
      </c>
      <c r="D11" s="12">
        <f t="shared" ref="D11:G11" si="0">D10*D7</f>
        <v>37.142792381275619</v>
      </c>
      <c r="E11" s="12">
        <f t="shared" si="0"/>
        <v>0</v>
      </c>
      <c r="F11" s="12">
        <f t="shared" si="0"/>
        <v>57.499925360941646</v>
      </c>
      <c r="G11" s="12">
        <f>G10*G7</f>
        <v>0</v>
      </c>
      <c r="H11" s="60">
        <f>SUM(C11:G11)</f>
        <v>434.64293192602241</v>
      </c>
      <c r="I11" s="12" t="s">
        <v>81</v>
      </c>
    </row>
    <row r="12" spans="1:13" x14ac:dyDescent="0.2">
      <c r="A12" s="12" t="s">
        <v>82</v>
      </c>
      <c r="B12" s="11" t="s">
        <v>70</v>
      </c>
      <c r="C12" s="12">
        <f>C2*C10</f>
        <v>0.25000015748809201</v>
      </c>
      <c r="D12" s="12">
        <f t="shared" ref="D12:G12" si="1">D2*D10</f>
        <v>5.71427575096548E-2</v>
      </c>
      <c r="E12" s="12">
        <f t="shared" si="1"/>
        <v>0</v>
      </c>
      <c r="F12" s="12">
        <f t="shared" si="1"/>
        <v>4.9999935096471E-2</v>
      </c>
      <c r="G12" s="12">
        <f t="shared" si="1"/>
        <v>0</v>
      </c>
      <c r="H12" s="12">
        <f>SUM(C12:F12)</f>
        <v>0.35714285009421781</v>
      </c>
    </row>
    <row r="13" spans="1:13" x14ac:dyDescent="0.2">
      <c r="B13" s="11" t="s">
        <v>71</v>
      </c>
      <c r="C13" s="12">
        <f>C3*C10</f>
        <v>0.10000006299523681</v>
      </c>
      <c r="D13" s="12">
        <f t="shared" ref="D13:G13" si="2">D3*D10</f>
        <v>0</v>
      </c>
      <c r="E13" s="12">
        <f t="shared" si="2"/>
        <v>0</v>
      </c>
      <c r="F13" s="12">
        <f t="shared" si="2"/>
        <v>4.9999935096471E-2</v>
      </c>
      <c r="G13" s="12">
        <f t="shared" si="2"/>
        <v>0</v>
      </c>
      <c r="H13" s="12">
        <f t="shared" ref="H13:H15" si="3">SUM(C13:F13)</f>
        <v>0.1499999980917078</v>
      </c>
    </row>
    <row r="14" spans="1:13" x14ac:dyDescent="0.2">
      <c r="B14" s="11" t="s">
        <v>72</v>
      </c>
      <c r="C14" s="12">
        <f>C4*C10</f>
        <v>0.10000006299523681</v>
      </c>
      <c r="D14" s="12">
        <f t="shared" ref="D14:G14" si="4">D4*D10</f>
        <v>0</v>
      </c>
      <c r="E14" s="12">
        <f t="shared" si="4"/>
        <v>0</v>
      </c>
      <c r="F14" s="12">
        <f t="shared" si="4"/>
        <v>0</v>
      </c>
      <c r="G14" s="12">
        <f t="shared" si="4"/>
        <v>0</v>
      </c>
      <c r="H14" s="12">
        <f t="shared" si="3"/>
        <v>0.10000006299523681</v>
      </c>
    </row>
    <row r="15" spans="1:13" x14ac:dyDescent="0.2">
      <c r="B15" s="11" t="s">
        <v>73</v>
      </c>
      <c r="C15" s="12">
        <f>C5*C10</f>
        <v>0.25000015748809201</v>
      </c>
      <c r="D15" s="12">
        <f t="shared" ref="D15:G15" si="5">D5*D10</f>
        <v>4.2857068132241098E-2</v>
      </c>
      <c r="E15" s="12">
        <f t="shared" si="5"/>
        <v>0</v>
      </c>
      <c r="F15" s="12">
        <f t="shared" si="5"/>
        <v>9.9999870192942E-2</v>
      </c>
      <c r="G15" s="12">
        <f t="shared" si="5"/>
        <v>0</v>
      </c>
      <c r="H15" s="12">
        <f t="shared" si="3"/>
        <v>0.3928570958132751</v>
      </c>
    </row>
    <row r="16" spans="1:13" ht="52.5" customHeight="1" x14ac:dyDescent="0.2">
      <c r="B16" s="11"/>
      <c r="G16" s="58" t="s">
        <v>88</v>
      </c>
      <c r="H16" s="12">
        <v>1</v>
      </c>
    </row>
    <row r="17" spans="2:5" x14ac:dyDescent="0.2">
      <c r="B17" s="12" t="s">
        <v>27</v>
      </c>
      <c r="C17" s="12" t="s">
        <v>78</v>
      </c>
      <c r="D17" s="12" t="s">
        <v>79</v>
      </c>
    </row>
    <row r="18" spans="2:5" x14ac:dyDescent="0.2">
      <c r="B18" s="11" t="s">
        <v>74</v>
      </c>
      <c r="C18" s="12">
        <f>H12/$H$16</f>
        <v>0.35714285009421781</v>
      </c>
      <c r="D18" s="12">
        <v>0.28000000000000003</v>
      </c>
      <c r="E18" s="12" t="s">
        <v>86</v>
      </c>
    </row>
    <row r="19" spans="2:5" x14ac:dyDescent="0.2">
      <c r="B19" s="11" t="s">
        <v>75</v>
      </c>
      <c r="C19" s="12">
        <f>H13/$H$16</f>
        <v>0.1499999980917078</v>
      </c>
      <c r="D19" s="12">
        <v>0.15</v>
      </c>
      <c r="E19" s="12" t="s">
        <v>84</v>
      </c>
    </row>
    <row r="20" spans="2:5" x14ac:dyDescent="0.2">
      <c r="B20" s="11" t="s">
        <v>76</v>
      </c>
      <c r="C20" s="12">
        <f>H14/$H$16</f>
        <v>0.10000006299523681</v>
      </c>
      <c r="D20" s="12">
        <v>0.1</v>
      </c>
      <c r="E20" s="12" t="s">
        <v>85</v>
      </c>
    </row>
    <row r="21" spans="2:5" x14ac:dyDescent="0.2">
      <c r="B21" s="11" t="s">
        <v>77</v>
      </c>
      <c r="C21" s="12">
        <f>H15/$H$16</f>
        <v>0.3928570958132751</v>
      </c>
      <c r="D21" s="12">
        <v>0.35</v>
      </c>
      <c r="E21" s="12">
        <v>0.55000000000000004</v>
      </c>
    </row>
    <row r="22" spans="2:5" x14ac:dyDescent="0.2">
      <c r="B22" s="12" t="s">
        <v>89</v>
      </c>
      <c r="C22" s="12">
        <f>SUM(H12:H15)</f>
        <v>1.0000000069944375</v>
      </c>
      <c r="D22" s="12">
        <v>1</v>
      </c>
      <c r="E22" s="12">
        <f>J16</f>
        <v>0</v>
      </c>
    </row>
  </sheetData>
  <scenarios current="0">
    <scenario name="123" count="5" user="Ethel Ruan" comment="创建者 Ethel Ruan 日期 11/12/2017">
      <inputCells r="C10" val="0"/>
      <inputCells r="D10" val="0.709150479236405"/>
      <inputCells r="E10" val="4.96405199493435"/>
      <inputCells r="F10" val="0"/>
      <inputCells r="G10" val="5"/>
    </scenario>
  </scenarios>
  <mergeCells count="1">
    <mergeCell ref="A1:A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Ethel Ruan</dc:creator>
  <cp:lastModifiedBy>Ethel Ruan</cp:lastModifiedBy>
  <dcterms:created xsi:type="dcterms:W3CDTF">2017-11-12T06:41:37Z</dcterms:created>
  <dcterms:modified xsi:type="dcterms:W3CDTF">2017-11-12T09:41:03Z</dcterms:modified>
</cp:coreProperties>
</file>