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61472\Downloads\"/>
    </mc:Choice>
  </mc:AlternateContent>
  <xr:revisionPtr revIDLastSave="0" documentId="8_{B29718C8-6063-4163-9A3A-B71104950AD9}" xr6:coauthVersionLast="47" xr6:coauthVersionMax="47" xr10:uidLastSave="{00000000-0000-0000-0000-000000000000}"/>
  <bookViews>
    <workbookView xWindow="-110" yWindow="-110" windowWidth="19420" windowHeight="10420" xr2:uid="{00000000-000D-0000-FFFF-FFFF00000000}"/>
  </bookViews>
  <sheets>
    <sheet name="Unit budget" sheetId="1" r:id="rId1"/>
    <sheet name="Unit budget policy" sheetId="4" r:id="rId2"/>
    <sheet name="Unit budget (2)" sheetId="3" state="hidden" r:id="rId3"/>
    <sheet name="Lists" sheetId="2" state="hidden" r:id="rId4"/>
    <sheet name="Salary" sheetId="5" state="hidden" r:id="rId5"/>
    <sheet name="Enrolment numbers 2019" sheetId="6" state="hidden" r:id="rId6"/>
    <sheet name="Actuals 2019" sheetId="8" state="hidden" r:id="rId7"/>
    <sheet name="Budget 2019" sheetId="7" state="hidden" r:id="rId8"/>
    <sheet name="WLM" sheetId="9" state="hidden" r:id="rId9"/>
  </sheets>
  <externalReferences>
    <externalReference r:id="rId10"/>
    <externalReference r:id="rId11"/>
    <externalReference r:id="rId12"/>
    <externalReference r:id="rId13"/>
    <externalReference r:id="rId14"/>
    <externalReference r:id="rId15"/>
  </externalReferences>
  <definedNames>
    <definedName name="_xlnm._FilterDatabase" localSheetId="7" hidden="1">'Budget 2019'!$A$2:$AH$2</definedName>
    <definedName name="_xlnm._FilterDatabase" localSheetId="8" hidden="1">WLM!$A$3:$AU$390</definedName>
    <definedName name="ACTUALS">#REF!</definedName>
    <definedName name="Datastaff">#REF!</definedName>
    <definedName name="Employees">#REF!</definedName>
    <definedName name="ENROL">#REF!</definedName>
    <definedName name="Enrolments">'[1]Enrolments 3.9.18'!$A:$E</definedName>
    <definedName name="ID">#REF!</definedName>
    <definedName name="Load">#REF!</definedName>
    <definedName name="Names">'[2]Socrates19.9.17'!$A:$F</definedName>
    <definedName name="Phys">#REF!</definedName>
    <definedName name="_xlnm.Print_Area" localSheetId="0">'Unit budget'!$A$1:$W$70</definedName>
    <definedName name="_xlnm.Print_Area" localSheetId="8">WLM!$A$1:$AJ$390</definedName>
    <definedName name="_xlnm.Print_Titles" localSheetId="8">WLM!$1:$3</definedName>
    <definedName name="Project">#REF!</definedName>
    <definedName name="ProjectLoad">#REF!</definedName>
    <definedName name="Projects">#REF!</definedName>
    <definedName name="S1_2018">#REF!</definedName>
    <definedName name="sanjay_array11">#REF!</definedName>
    <definedName name="sanjay_loadarray_WLM_A1">#REF!</definedName>
    <definedName name="sanjay_socrates">[3]!tblSocrates[#All]</definedName>
    <definedName name="sanjay_socrates3">[3]!tblSocrates[[Column1]:[Other]]</definedName>
    <definedName name="sanjay05">#REF!</definedName>
    <definedName name="scho">#REF!</definedName>
    <definedName name="SchoL">#REF!</definedName>
    <definedName name="sk_actuals">[3]!tblEstimate[#All]</definedName>
    <definedName name="sk_actuals_v2">[3]!tblEstimate[[unitid]:[comments]]</definedName>
    <definedName name="sk_array101">#REF!</definedName>
    <definedName name="sk_SI_2016array">'[4]2016_SI'!$A$1:$L$235</definedName>
    <definedName name="SK_SI_testarrayA2">[5]Sheet1!$A$2:$K$214</definedName>
    <definedName name="sk_testarray100">[6]Sheet2!$A$1:$D$251</definedName>
    <definedName name="Socrates">#REF!</definedName>
    <definedName name="STAFF">#REF!</definedName>
    <definedName name="Staff_SI">#REF!</definedName>
    <definedName name="StaffAllocation">#REF!</definedName>
    <definedName name="StaffID">#REF!</definedName>
    <definedName name="StaffSI">#REF!</definedName>
    <definedName name="Sup1Lname">#REF!</definedName>
    <definedName name="Sup2Lname">#REF!</definedName>
    <definedName name="Sup3Lname">#REF!</definedName>
    <definedName name="Sup4Lname">#REF!</definedName>
    <definedName name="Sup5Lname">#REF!</definedName>
    <definedName name="TableName">"Dummy"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2" i="1" l="1"/>
  <c r="I33" i="1"/>
  <c r="I32" i="1"/>
  <c r="B37" i="1"/>
  <c r="B38" i="1"/>
  <c r="B39" i="1"/>
  <c r="E39" i="1"/>
  <c r="I38" i="1"/>
  <c r="I37" i="1"/>
  <c r="I34" i="1"/>
  <c r="L48" i="1"/>
  <c r="C33" i="1"/>
  <c r="C34" i="1"/>
  <c r="J39" i="1" l="1"/>
  <c r="J38" i="1"/>
  <c r="J37" i="1"/>
  <c r="I39" i="1"/>
  <c r="J52" i="1" l="1"/>
  <c r="H52" i="1"/>
  <c r="G52" i="1"/>
  <c r="F52" i="1"/>
  <c r="E52" i="1"/>
  <c r="D52" i="1"/>
  <c r="G11" i="1" l="1"/>
  <c r="B13" i="1"/>
  <c r="L11" i="1"/>
  <c r="L12" i="1"/>
  <c r="L14" i="1"/>
  <c r="C36" i="1" l="1"/>
  <c r="C35" i="1"/>
  <c r="L13" i="1"/>
  <c r="T3" i="5"/>
  <c r="F60" i="1" l="1"/>
  <c r="C37" i="1"/>
  <c r="I36" i="1"/>
  <c r="I35" i="1"/>
  <c r="F59" i="1" l="1"/>
  <c r="F65" i="1" s="1"/>
  <c r="K48" i="1"/>
  <c r="K49" i="1"/>
  <c r="L49" i="1" s="1"/>
  <c r="K50" i="1"/>
  <c r="L50" i="1" s="1"/>
  <c r="L51" i="1" l="1"/>
  <c r="C40" i="1"/>
  <c r="I41" i="1"/>
  <c r="K40" i="3" l="1"/>
  <c r="H25" i="3"/>
  <c r="C25" i="3"/>
  <c r="H24" i="3"/>
  <c r="C24" i="3"/>
  <c r="H23" i="3"/>
  <c r="C23" i="3"/>
  <c r="H22" i="3"/>
  <c r="C22" i="3"/>
  <c r="H21" i="3"/>
  <c r="C21" i="3"/>
  <c r="H20" i="3"/>
  <c r="C20" i="3"/>
  <c r="H19" i="3"/>
  <c r="C19" i="3"/>
  <c r="C15" i="3"/>
  <c r="H26" i="3" l="1"/>
  <c r="I52" i="1"/>
  <c r="K46" i="1"/>
  <c r="K52" i="1" s="1"/>
  <c r="L46" i="1"/>
  <c r="G14" i="1" l="1"/>
  <c r="G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 Yin Go</author>
  </authors>
  <commentList>
    <comment ref="M60" authorId="0" shapeId="0" xr:uid="{00000000-0006-0000-0800-000001000000}">
      <text>
        <r>
          <rPr>
            <b/>
            <sz val="9"/>
            <color indexed="81"/>
            <rFont val="Tahoma"/>
            <family val="2"/>
          </rPr>
          <t>Kho Yin Go:</t>
        </r>
        <r>
          <rPr>
            <sz val="9"/>
            <color indexed="81"/>
            <rFont val="Tahoma"/>
            <family val="2"/>
          </rPr>
          <t xml:space="preserve">
As per HoD</t>
        </r>
      </text>
    </comment>
    <comment ref="D61" authorId="0" shapeId="0" xr:uid="{00000000-0006-0000-0800-000002000000}">
      <text>
        <r>
          <rPr>
            <b/>
            <sz val="9"/>
            <color indexed="81"/>
            <rFont val="Tahoma"/>
            <family val="2"/>
          </rPr>
          <t>Kho Yin Go:</t>
        </r>
        <r>
          <rPr>
            <sz val="9"/>
            <color indexed="81"/>
            <rFont val="Tahoma"/>
            <family val="2"/>
          </rPr>
          <t xml:space="preserve">
New unit code used for Hyperion purposes</t>
        </r>
      </text>
    </comment>
    <comment ref="K67" authorId="0" shapeId="0" xr:uid="{00000000-0006-0000-0800-000003000000}">
      <text>
        <r>
          <rPr>
            <b/>
            <sz val="9"/>
            <color indexed="81"/>
            <rFont val="Tahoma"/>
            <family val="2"/>
          </rPr>
          <t>Kho Yin Go:</t>
        </r>
        <r>
          <rPr>
            <sz val="9"/>
            <color indexed="81"/>
            <rFont val="Tahoma"/>
            <family val="2"/>
          </rPr>
          <t xml:space="preserve">
As per HoD</t>
        </r>
      </text>
    </comment>
    <comment ref="M72" authorId="0" shapeId="0" xr:uid="{00000000-0006-0000-0800-000004000000}">
      <text>
        <r>
          <rPr>
            <b/>
            <sz val="9"/>
            <color indexed="81"/>
            <rFont val="Tahoma"/>
            <family val="2"/>
          </rPr>
          <t>Kho Yin Go:</t>
        </r>
        <r>
          <rPr>
            <sz val="9"/>
            <color indexed="81"/>
            <rFont val="Tahoma"/>
            <family val="2"/>
          </rPr>
          <t xml:space="preserve">
As per HoD</t>
        </r>
      </text>
    </comment>
    <comment ref="U142" authorId="0" shapeId="0" xr:uid="{00000000-0006-0000-0800-000005000000}">
      <text>
        <r>
          <rPr>
            <b/>
            <sz val="9"/>
            <color indexed="81"/>
            <rFont val="Tahoma"/>
            <family val="2"/>
          </rPr>
          <t>Kho Yin Go:</t>
        </r>
        <r>
          <rPr>
            <sz val="9"/>
            <color indexed="81"/>
            <rFont val="Tahoma"/>
            <family val="2"/>
          </rPr>
          <t xml:space="preserve">
Adjunct - unpaid?
</t>
        </r>
      </text>
    </comment>
    <comment ref="K151" authorId="0" shapeId="0" xr:uid="{00000000-0006-0000-0800-000006000000}">
      <text>
        <r>
          <rPr>
            <b/>
            <sz val="9"/>
            <color indexed="81"/>
            <rFont val="Tahoma"/>
            <family val="2"/>
          </rPr>
          <t>Kho Yin Go:</t>
        </r>
        <r>
          <rPr>
            <sz val="9"/>
            <color indexed="81"/>
            <rFont val="Tahoma"/>
            <family val="2"/>
          </rPr>
          <t xml:space="preserve">
As per HoD</t>
        </r>
      </text>
    </comment>
    <comment ref="K191" authorId="0" shapeId="0" xr:uid="{00000000-0006-0000-0800-000007000000}">
      <text>
        <r>
          <rPr>
            <b/>
            <sz val="9"/>
            <color indexed="81"/>
            <rFont val="Tahoma"/>
            <family val="2"/>
          </rPr>
          <t>Kho Yin Go:</t>
        </r>
        <r>
          <rPr>
            <sz val="9"/>
            <color indexed="81"/>
            <rFont val="Tahoma"/>
            <family val="2"/>
          </rPr>
          <t xml:space="preserve">
As per HOD</t>
        </r>
      </text>
    </comment>
    <comment ref="K194" authorId="0" shapeId="0" xr:uid="{00000000-0006-0000-0800-000008000000}">
      <text>
        <r>
          <rPr>
            <b/>
            <sz val="9"/>
            <color indexed="81"/>
            <rFont val="Tahoma"/>
            <family val="2"/>
          </rPr>
          <t>Kho Yin Go:</t>
        </r>
        <r>
          <rPr>
            <sz val="9"/>
            <color indexed="81"/>
            <rFont val="Tahoma"/>
            <family val="2"/>
          </rPr>
          <t xml:space="preserve">
As per HOD
</t>
        </r>
      </text>
    </comment>
    <comment ref="K197" authorId="0" shapeId="0" xr:uid="{00000000-0006-0000-0800-000009000000}">
      <text>
        <r>
          <rPr>
            <b/>
            <sz val="9"/>
            <color indexed="81"/>
            <rFont val="Tahoma"/>
            <family val="2"/>
          </rPr>
          <t>Kho Yin Go:</t>
        </r>
        <r>
          <rPr>
            <sz val="9"/>
            <color indexed="81"/>
            <rFont val="Tahoma"/>
            <family val="2"/>
          </rPr>
          <t xml:space="preserve">
As per HOD</t>
        </r>
      </text>
    </comment>
    <comment ref="K198" authorId="0" shapeId="0" xr:uid="{00000000-0006-0000-0800-00000A000000}">
      <text>
        <r>
          <rPr>
            <b/>
            <sz val="9"/>
            <color indexed="81"/>
            <rFont val="Tahoma"/>
            <family val="2"/>
          </rPr>
          <t>Kho Yin Go:</t>
        </r>
        <r>
          <rPr>
            <sz val="9"/>
            <color indexed="81"/>
            <rFont val="Tahoma"/>
            <family val="2"/>
          </rPr>
          <t xml:space="preserve">
As per HOD</t>
        </r>
      </text>
    </comment>
    <comment ref="K200" authorId="0" shapeId="0" xr:uid="{00000000-0006-0000-0800-00000B000000}">
      <text>
        <r>
          <rPr>
            <b/>
            <sz val="9"/>
            <color indexed="81"/>
            <rFont val="Tahoma"/>
            <family val="2"/>
          </rPr>
          <t>Kho Yin Go:</t>
        </r>
        <r>
          <rPr>
            <sz val="9"/>
            <color indexed="81"/>
            <rFont val="Tahoma"/>
            <family val="2"/>
          </rPr>
          <t xml:space="preserve">
Load from CITS3402
</t>
        </r>
      </text>
    </comment>
    <comment ref="K204" authorId="0" shapeId="0" xr:uid="{00000000-0006-0000-0800-00000C000000}">
      <text>
        <r>
          <rPr>
            <b/>
            <sz val="9"/>
            <color indexed="81"/>
            <rFont val="Tahoma"/>
            <family val="2"/>
          </rPr>
          <t>Kho Yin Go:</t>
        </r>
        <r>
          <rPr>
            <sz val="9"/>
            <color indexed="81"/>
            <rFont val="Tahoma"/>
            <family val="2"/>
          </rPr>
          <t xml:space="preserve">
As per HOD
CITS5551+CITS5552</t>
        </r>
      </text>
    </comment>
    <comment ref="K208" authorId="0" shapeId="0" xr:uid="{00000000-0006-0000-0800-00000D000000}">
      <text>
        <r>
          <rPr>
            <b/>
            <sz val="9"/>
            <color indexed="81"/>
            <rFont val="Tahoma"/>
            <family val="2"/>
          </rPr>
          <t>Kho Yin Go:</t>
        </r>
        <r>
          <rPr>
            <sz val="9"/>
            <color indexed="81"/>
            <rFont val="Tahoma"/>
            <family val="2"/>
          </rPr>
          <t xml:space="preserve">
As per HOD</t>
        </r>
      </text>
    </comment>
    <comment ref="K244" authorId="0" shapeId="0" xr:uid="{00000000-0006-0000-0800-00000E000000}">
      <text>
        <r>
          <rPr>
            <b/>
            <sz val="9"/>
            <color indexed="81"/>
            <rFont val="Tahoma"/>
            <family val="2"/>
          </rPr>
          <t>Kho Yin Go:</t>
        </r>
        <r>
          <rPr>
            <sz val="9"/>
            <color indexed="81"/>
            <rFont val="Tahoma"/>
            <family val="2"/>
          </rPr>
          <t xml:space="preserve">
As per M.Matthews</t>
        </r>
      </text>
    </comment>
    <comment ref="K245" authorId="0" shapeId="0" xr:uid="{00000000-0006-0000-0800-00000F000000}">
      <text>
        <r>
          <rPr>
            <b/>
            <sz val="9"/>
            <color indexed="81"/>
            <rFont val="Tahoma"/>
            <family val="2"/>
          </rPr>
          <t>Kho Yin Go:</t>
        </r>
        <r>
          <rPr>
            <sz val="9"/>
            <color indexed="81"/>
            <rFont val="Tahoma"/>
            <family val="2"/>
          </rPr>
          <t xml:space="preserve">
As per M.Matthews</t>
        </r>
      </text>
    </comment>
    <comment ref="K266" authorId="0" shapeId="0" xr:uid="{00000000-0006-0000-0800-000010000000}">
      <text>
        <r>
          <rPr>
            <b/>
            <sz val="9"/>
            <color indexed="81"/>
            <rFont val="Tahoma"/>
            <family val="2"/>
          </rPr>
          <t>Kho Yin Go:</t>
        </r>
        <r>
          <rPr>
            <sz val="9"/>
            <color indexed="81"/>
            <rFont val="Tahoma"/>
            <family val="2"/>
          </rPr>
          <t xml:space="preserve">
As per M.Matthews
</t>
        </r>
      </text>
    </comment>
    <comment ref="R278" authorId="0" shapeId="0" xr:uid="{00000000-0006-0000-0800-000011000000}">
      <text>
        <r>
          <rPr>
            <b/>
            <sz val="9"/>
            <color indexed="81"/>
            <rFont val="Tahoma"/>
            <family val="2"/>
          </rPr>
          <t xml:space="preserve">Kho Yin Go;
</t>
        </r>
        <r>
          <rPr>
            <sz val="9"/>
            <color indexed="81"/>
            <rFont val="Tahoma"/>
            <family val="2"/>
          </rPr>
          <t xml:space="preserve">From school of biology
</t>
        </r>
      </text>
    </comment>
    <comment ref="K288" authorId="0" shapeId="0" xr:uid="{00000000-0006-0000-0800-000012000000}">
      <text>
        <r>
          <rPr>
            <b/>
            <sz val="9"/>
            <color indexed="81"/>
            <rFont val="Tahoma"/>
            <family val="2"/>
          </rPr>
          <t>Kho Yin Go:</t>
        </r>
        <r>
          <rPr>
            <sz val="9"/>
            <color indexed="81"/>
            <rFont val="Tahoma"/>
            <family val="2"/>
          </rPr>
          <t xml:space="preserve">
As per HOD</t>
        </r>
      </text>
    </comment>
    <comment ref="K310" authorId="0" shapeId="0" xr:uid="{00000000-0006-0000-0800-000013000000}">
      <text>
        <r>
          <rPr>
            <b/>
            <sz val="9"/>
            <color indexed="81"/>
            <rFont val="Tahoma"/>
            <family val="2"/>
          </rPr>
          <t>Kho Yin Go:</t>
        </r>
        <r>
          <rPr>
            <sz val="9"/>
            <color indexed="81"/>
            <rFont val="Tahoma"/>
            <family val="2"/>
          </rPr>
          <t xml:space="preserve">
As per HoD</t>
        </r>
      </text>
    </comment>
    <comment ref="K370" authorId="0" shapeId="0" xr:uid="{00000000-0006-0000-0800-000014000000}">
      <text>
        <r>
          <rPr>
            <b/>
            <sz val="9"/>
            <color indexed="81"/>
            <rFont val="Tahoma"/>
            <family val="2"/>
          </rPr>
          <t>Kho Yin Go:</t>
        </r>
        <r>
          <rPr>
            <sz val="9"/>
            <color indexed="81"/>
            <rFont val="Tahoma"/>
            <family val="2"/>
          </rPr>
          <t xml:space="preserve">
As per HoD</t>
        </r>
      </text>
    </comment>
    <comment ref="K371" authorId="0" shapeId="0" xr:uid="{00000000-0006-0000-0800-000015000000}">
      <text>
        <r>
          <rPr>
            <b/>
            <sz val="9"/>
            <color indexed="81"/>
            <rFont val="Tahoma"/>
            <family val="2"/>
          </rPr>
          <t>Kho Yin Go:</t>
        </r>
        <r>
          <rPr>
            <sz val="9"/>
            <color indexed="81"/>
            <rFont val="Tahoma"/>
            <family val="2"/>
          </rPr>
          <t xml:space="preserve">
As per HoD</t>
        </r>
      </text>
    </comment>
    <comment ref="K373" authorId="0" shapeId="0" xr:uid="{00000000-0006-0000-0800-000016000000}">
      <text>
        <r>
          <rPr>
            <b/>
            <sz val="9"/>
            <color indexed="81"/>
            <rFont val="Tahoma"/>
            <family val="2"/>
          </rPr>
          <t>Kho Yin Go:</t>
        </r>
        <r>
          <rPr>
            <sz val="9"/>
            <color indexed="81"/>
            <rFont val="Tahoma"/>
            <family val="2"/>
          </rPr>
          <t xml:space="preserve">
As per HoD</t>
        </r>
      </text>
    </comment>
    <comment ref="K389" authorId="0" shapeId="0" xr:uid="{00000000-0006-0000-0800-000017000000}">
      <text>
        <r>
          <rPr>
            <b/>
            <sz val="9"/>
            <color indexed="81"/>
            <rFont val="Tahoma"/>
            <family val="2"/>
          </rPr>
          <t>Kho Yin Go:</t>
        </r>
        <r>
          <rPr>
            <sz val="9"/>
            <color indexed="81"/>
            <rFont val="Tahoma"/>
            <family val="2"/>
          </rPr>
          <t xml:space="preserve">
As per HoD</t>
        </r>
      </text>
    </comment>
  </commentList>
</comments>
</file>

<file path=xl/sharedStrings.xml><?xml version="1.0" encoding="utf-8"?>
<sst xmlns="http://schemas.openxmlformats.org/spreadsheetml/2006/main" count="16171" uniqueCount="2553">
  <si>
    <t>EMS Unit budget template - 2020</t>
  </si>
  <si>
    <t>Instructions</t>
  </si>
  <si>
    <t>Plan based on 2019 enrolments. At census allocations will be adjusted based on actual student numbers.</t>
  </si>
  <si>
    <t>2019 costs shown assume Sem-1 costs were received Jan to Jul 2019 and Sem-2 costs were received Aug to Dec 2019.</t>
  </si>
  <si>
    <t>Unit budgets should be approved by HoS via email.</t>
  </si>
  <si>
    <t>Enter data in orange cells only.</t>
  </si>
  <si>
    <t>Examples have been provided, delete these and enter details that pertain to your unit.</t>
  </si>
  <si>
    <t>Unit details</t>
  </si>
  <si>
    <t>Unit Code</t>
  </si>
  <si>
    <t>CITS4401</t>
  </si>
  <si>
    <t>WLM Size</t>
  </si>
  <si>
    <t>2019 actual enrolments</t>
  </si>
  <si>
    <t>Semester</t>
  </si>
  <si>
    <t>SEM-1</t>
  </si>
  <si>
    <t>Pedagogy</t>
  </si>
  <si>
    <t>Lectures</t>
  </si>
  <si>
    <t>2019 budget expenses</t>
  </si>
  <si>
    <t>Unit Name</t>
  </si>
  <si>
    <t>2020 Estimated enrolment</t>
  </si>
  <si>
    <t>2019 actual expenses</t>
  </si>
  <si>
    <t>Unit coordinator</t>
  </si>
  <si>
    <t>Rachel Cardell-Oliver</t>
  </si>
  <si>
    <t>2020 budget</t>
  </si>
  <si>
    <t>2019 cost per enrolment</t>
  </si>
  <si>
    <t>2020 cost per enrolment</t>
  </si>
  <si>
    <t xml:space="preserve"> </t>
  </si>
  <si>
    <t>Pedagogy / mode of delivery (consider if any changes can be made to make this unit more efficient without impacting student experience)</t>
  </si>
  <si>
    <t xml:space="preserve">Unit has recorded online lectures, a 2 hr f2f + 1 hr online workshop per week. </t>
  </si>
  <si>
    <t>Could equipment purchases reduce casual costs / academic staff workload e.g. by increasing the number of students per laboratory? No  - workshop is already the full class</t>
  </si>
  <si>
    <t>Assessments</t>
  </si>
  <si>
    <t>Type of assessment</t>
  </si>
  <si>
    <t>% of grade</t>
  </si>
  <si>
    <t>Comments</t>
  </si>
  <si>
    <t>The unit coordinator/teaching academic will mark the first 100 exam papers</t>
  </si>
  <si>
    <t>Workshop exercies</t>
  </si>
  <si>
    <t>3 submissions take home after the workshop submitted as LMS quizzes 3 x 100 at 10 per hour + 4hr prep</t>
  </si>
  <si>
    <t xml:space="preserve">··    Facilitators and lab demonstrators are paid for marking. General guidelines are provided below. As marking varies greatly between units, an appropriate rate can be negotiated with the Head of School if the rates below are not suitable:   </t>
  </si>
  <si>
    <t>Group project</t>
  </si>
  <si>
    <t>Group project with 2 deliverables (22 groups of 5 x 2 submissions at 4 per hour = 11 hours marking) + 9 hrs preparation and group management for 2 delivs</t>
  </si>
  <si>
    <t>¨    Marking of 2-hour exams should take no more than 20 minutes per script.</t>
  </si>
  <si>
    <t>Exam</t>
  </si>
  <si>
    <t>2 hour exam marked at 4 per hour = 25 hours marking + 8 hr exam setting</t>
  </si>
  <si>
    <t>¨    Submitted practical class assessment, in-class laboratory reports and simple reports are marked at an average rate of 10 per hour.</t>
  </si>
  <si>
    <t>TOTAL MARKING HOURS = 87</t>
  </si>
  <si>
    <t xml:space="preserve">¨    1 hour per marking task can be provided for training casual staff in the use of marking keys and for moderation purposes.  </t>
  </si>
  <si>
    <t>Unit structure (total hours needed for this unit)</t>
  </si>
  <si>
    <t>For activities that don't occur weekly e.g. marking, put the number of hours in one box and a 1 in all other boxes.</t>
  </si>
  <si>
    <t>Sessions</t>
  </si>
  <si>
    <t>Students per session</t>
  </si>
  <si>
    <t>Min # sessions per week</t>
  </si>
  <si>
    <t>Planned # sessions per week</t>
  </si>
  <si>
    <t># hours per session</t>
  </si>
  <si>
    <t># Staff per session</t>
  </si>
  <si>
    <t># Prep hours per week</t>
  </si>
  <si>
    <t># weeks</t>
  </si>
  <si>
    <t>Total hours</t>
  </si>
  <si>
    <t>Comment</t>
  </si>
  <si>
    <t>Taken by unit lecturers online lectures</t>
  </si>
  <si>
    <t>Practical session f2f</t>
  </si>
  <si>
    <t>Taken by unit lecturers (including 4 assessed sessions below)</t>
  </si>
  <si>
    <t xml:space="preserve">·       1 hour of preparation time will be paid per original practical class (see Note at end of policy), to a maximum of 1 hour per week, per facilitator.  The duration of the practical class (e.g. 1 hour, 2 hours) does not affect the amount of paid preparation time. Preparation time is paid regardless of whether the facilitator has delivered the class during a previous teaching period.  A facilitator is not paid preparation for any repeat practical classes that they deliver. </t>
  </si>
  <si>
    <t>Practical session online</t>
  </si>
  <si>
    <t>Taken by Jingbo Sun</t>
  </si>
  <si>
    <t xml:space="preserve">·       1 hour of preparation time will be paid per original lab session, to a maximum of 1 hour per week, per lab demonstrator.  The duration of the lab session (e.g. 1 hour, 2 hours) does not affect the amount of paid preparation time.  Preparation time is paid regardless of whether the lab demonstrator has delivered the class during a previous teaching period.  A lab demonstrator is not paid preparation for any repeat lab sessions that they deliver. </t>
  </si>
  <si>
    <t>Laboratory 2</t>
  </si>
  <si>
    <t>Laboratory 3</t>
  </si>
  <si>
    <t>Workshop prep + marking</t>
  </si>
  <si>
    <t>Project prep + Marking</t>
  </si>
  <si>
    <t>Exam Prep + Marking</t>
  </si>
  <si>
    <t>Other</t>
  </si>
  <si>
    <t>Manage student queries and lab forum and meetings with 2 lecturers to coordinate teaching.</t>
  </si>
  <si>
    <t>Total</t>
  </si>
  <si>
    <t>Resourcing (who is doing what including T&amp;R, fixed term and casual teaching)</t>
  </si>
  <si>
    <t>Academic, research only and fixed term contracts do not appear as a cost in the unit budget.</t>
  </si>
  <si>
    <t>Name</t>
  </si>
  <si>
    <t>Type</t>
  </si>
  <si>
    <t>Teaching code</t>
  </si>
  <si>
    <t>Practical sessions</t>
  </si>
  <si>
    <t>Labor-atories</t>
  </si>
  <si>
    <t>Prepar-ation</t>
  </si>
  <si>
    <t>Marking</t>
  </si>
  <si>
    <t>Other*</t>
  </si>
  <si>
    <t>Total Hours</t>
  </si>
  <si>
    <t>Cost</t>
  </si>
  <si>
    <t>·       Facilitators and lab demonstrators are paid at the ORAA, ORAA (Hons Degree) or ORAA (PhD) rate.</t>
  </si>
  <si>
    <t>Academic staff</t>
  </si>
  <si>
    <t xml:space="preserve">·       Facilitators and lab demonstrators will be paid for unit meetings if required, up to a maximum of 1 hour per week.  </t>
  </si>
  <si>
    <t>Jingbo Sun</t>
  </si>
  <si>
    <t>Casual teaching</t>
  </si>
  <si>
    <t>ORAA (PhD)</t>
  </si>
  <si>
    <t xml:space="preserve"> Guest lecturer</t>
  </si>
  <si>
    <t>External by invoice</t>
  </si>
  <si>
    <t>*Please provide details of what is included in other e.g. Meetings, etc.</t>
  </si>
  <si>
    <t>Other: manage student queries and lab forum and meetings with teaching staff to coordinate teaching, budgets etc</t>
  </si>
  <si>
    <t>Non-salary costs</t>
  </si>
  <si>
    <t>Activity</t>
  </si>
  <si>
    <t>Hours</t>
  </si>
  <si>
    <t>$/hour</t>
  </si>
  <si>
    <t>Total cost</t>
  </si>
  <si>
    <t>Workshop/technician time</t>
  </si>
  <si>
    <t>Teaching technician time</t>
  </si>
  <si>
    <t>Materials &amp; consumables</t>
  </si>
  <si>
    <t>Software</t>
  </si>
  <si>
    <t>Field trips</t>
  </si>
  <si>
    <t>Please provide details</t>
  </si>
  <si>
    <t>Other comments</t>
  </si>
  <si>
    <t>Added a workshop for online students because the combined f2f/online version did not work.  Class numbers have increased to 100.</t>
  </si>
  <si>
    <t xml:space="preserve">EMS Unit Budget Policy </t>
  </si>
  <si>
    <t>Updated: 26 April 2019</t>
  </si>
  <si>
    <t xml:space="preserve">NOTE:  All unit budgets must be approved by the Head of School (or their delegate).  Where budgets do not adhere to the Unit Budget Policy or casual support provided through the general principles of the workload model, the Head of School must also approve.  If you seek a variation from the policy, then please discuss this with your Head of School before submitting the unit budget.  </t>
  </si>
  <si>
    <t>Small actual variations to the unit budgets are expected.  Where final expenditure substantially exceeds the unit budget, the unit coordinator will be asked to discuss the variance with the Head of School. In the event that a substantial overspend cannot be justified, the unit coordinator may be asked to cover the additional expenses from their own funds.</t>
  </si>
  <si>
    <t>All Unit Coordinators within the Faculty of Engineering and Mathematical Sciences are required to submit unit budgets for each unit they are coordinating at the beginning of each year. The collection of unit budgets is designed to:</t>
  </si>
  <si>
    <t>·       Enable Heads of School/Department to ensure units are resourced appropriately and that academic workload and the provision of teaching support is equitable across the Faculty.</t>
  </si>
  <si>
    <t>·       Provide information for the generation of the Faculty budget that ensures teaching costs can be evaluated with all other expenditure in the allocation of resources across the Faculty.</t>
  </si>
  <si>
    <t>·       Allow for the reconciliation of budgeted versus actual expenditure for unit support.</t>
  </si>
  <si>
    <t>·       Record financial information to understand the true cost of delivering units and courses.</t>
  </si>
  <si>
    <t>·       Provide information that will help populate casual teaching load in the University-led Academic Workload Model (AWLM).</t>
  </si>
  <si>
    <t>Several expectations underpin the Unit Budget Policy.  These are set out below.</t>
  </si>
  <si>
    <t>Teaching Academics</t>
  </si>
  <si>
    <t>Pro-rata if multiple academics are involved in the teaching of a unit</t>
  </si>
  <si>
    <t>·       Units with an enrolment of less than 30, for which the unit coordinator/teaching academic is receiving workload, will not receive additional teaching support.</t>
  </si>
  <si>
    <t>·       The unit coordinator/teaching academic will deliver all lectures.</t>
  </si>
  <si>
    <t xml:space="preserve">·       The unit coordinator/teaching academic will deliver at least two hours of additional classes per week (for example, two 1-hour practical classes or one 2-hour laboratory) and complete any associated in-semester marking for these classes.  </t>
  </si>
  <si>
    <t>·       The unit coordinator/teaching academic will be the first point of contact for student consultation on academic matters and will provide office hours each week for student consultation.  All student consultation outside of practical classes and lab sessions will be performed by the unit coordinator/ teaching academic.</t>
  </si>
  <si>
    <t>·       The unit coordinator/teaching academic will mark the first 100 exam papers.</t>
  </si>
  <si>
    <t>Facilitators and Lab Demonstrators</t>
  </si>
  <si>
    <t>Casual teaching staff employed to deliver practical classes or lab sessions are paid as follows:</t>
  </si>
  <si>
    <t xml:space="preserve">·       Facilitators and lab demonstrators are paid for marking. General guidelines are provided below. As marking varies greatly between units, an appropriate rate can be negotiated with the Head of School if the rates below are not suitable:   </t>
  </si>
  <si>
    <t>·       Casual teaching staff cannot be reimbursed for the cost of transport/parking.</t>
  </si>
  <si>
    <t xml:space="preserve">Note: </t>
  </si>
  <si>
    <t xml:space="preserve">·       Practical Class - usually a theory-based practice class.  </t>
  </si>
  <si>
    <t>·       The unit coordinator/teaching academic is to provide all lesson plans and class material, including relevant solutions and marking keys for practical classes and lab sessions.</t>
  </si>
  <si>
    <t>·       As per the teaching technicians cost recovery process, teaching support provided by technicians for class preparation and contact time need to be accounted for separately to general student assistance. See budget template.</t>
  </si>
  <si>
    <t>·       Entertainment and gratuities may not be included in unit budgets.</t>
  </si>
  <si>
    <t>Plan costs based on 2019 enrolments. At census your allocation will be automatically adjusted based on actual student numbers and the approved cost per enrolment.</t>
  </si>
  <si>
    <t>The costs outlined below assume that semester 1 costs were received January to July 2019 and semester 2 costs were received August to December 2019.</t>
  </si>
  <si>
    <t>Cost per enrolment information can be found in the following tab for all units in EMS for your reference.</t>
  </si>
  <si>
    <t>Under resourcing select core teaching if workload has been allocated through the workload model or teaching support if they are undertaking support activities only.</t>
  </si>
  <si>
    <t xml:space="preserve">External people delivering core teaching will be offered fixed term contracts and teaching support will be offered casual contracts. </t>
  </si>
  <si>
    <t>2019 enrolments</t>
  </si>
  <si>
    <t>2019 budget</t>
  </si>
  <si>
    <t>2019 actuals</t>
  </si>
  <si>
    <t>2019 cost / enroment</t>
  </si>
  <si>
    <t>Size</t>
  </si>
  <si>
    <t>2020 cost / enrolment</t>
  </si>
  <si>
    <t>Resourcing requirements</t>
  </si>
  <si>
    <t># students per session</t>
  </si>
  <si>
    <t>Laboratories</t>
  </si>
  <si>
    <t>Preparation</t>
  </si>
  <si>
    <t>Invigilation</t>
  </si>
  <si>
    <t>Workload distribution</t>
  </si>
  <si>
    <t>UC Y/N</t>
  </si>
  <si>
    <t>Consult- ation</t>
  </si>
  <si>
    <t>Assign-ment Marking</t>
  </si>
  <si>
    <t>Exam Marking</t>
  </si>
  <si>
    <t>semester</t>
  </si>
  <si>
    <t>Flipped</t>
  </si>
  <si>
    <t>Reading</t>
  </si>
  <si>
    <t>SEM-2</t>
  </si>
  <si>
    <t>Online</t>
  </si>
  <si>
    <t>NON-STD</t>
  </si>
  <si>
    <t>SCUT-2</t>
  </si>
  <si>
    <t>SWU-1</t>
  </si>
  <si>
    <t>SWU-2</t>
  </si>
  <si>
    <t>Fixed term contract</t>
  </si>
  <si>
    <t>Research only staff</t>
  </si>
  <si>
    <t>Rates</t>
  </si>
  <si>
    <t>ORAA</t>
  </si>
  <si>
    <t>ORAA (Hon Degree)</t>
  </si>
  <si>
    <t>Teaching Technician</t>
  </si>
  <si>
    <t>Workshop time</t>
  </si>
  <si>
    <t>No cost</t>
  </si>
  <si>
    <t>Developed Lecture</t>
  </si>
  <si>
    <t>Specialised Lecture</t>
  </si>
  <si>
    <t>Basic Lecture</t>
  </si>
  <si>
    <t>Salary</t>
  </si>
  <si>
    <t>Code</t>
  </si>
  <si>
    <t>Rate</t>
  </si>
  <si>
    <t>Inc Oncost</t>
  </si>
  <si>
    <t>oncost %</t>
  </si>
  <si>
    <t>734A</t>
  </si>
  <si>
    <t>OWNING_OU_DESCRIPTION</t>
  </si>
  <si>
    <t>OWNING_ORG_UNIT_CD</t>
  </si>
  <si>
    <t>OWNING_OU_START_DT</t>
  </si>
  <si>
    <t>ACAD_ALT_CD</t>
  </si>
  <si>
    <t>TEACH_CAL_TYPE</t>
  </si>
  <si>
    <t>TEACH_CI_SEQUENCE_NUMBER</t>
  </si>
  <si>
    <t>CP_TEACH_ALT_CD</t>
  </si>
  <si>
    <t>UNIT_CD</t>
  </si>
  <si>
    <t>VERSION_NUMBER</t>
  </si>
  <si>
    <t>UNIT_TITLE</t>
  </si>
  <si>
    <t>UNIT_LEVEL</t>
  </si>
  <si>
    <t>ENROLLED_CREDIT_POINTS</t>
  </si>
  <si>
    <t>UNIT_MODE1</t>
  </si>
  <si>
    <t>UNIT_CLASS1</t>
  </si>
  <si>
    <t>COMMENCING_STUDENTS_ONLY_IND1</t>
  </si>
  <si>
    <t>LOCATION_CD</t>
  </si>
  <si>
    <t>TOTAL_EFTSL</t>
  </si>
  <si>
    <t>TOTAL_ENROLMENTS</t>
  </si>
  <si>
    <t>Engineering</t>
  </si>
  <si>
    <t>TS-L-3A</t>
  </si>
  <si>
    <t>L3A</t>
  </si>
  <si>
    <t>CHPR5520</t>
  </si>
  <si>
    <t>Combustion Science and Technology</t>
  </si>
  <si>
    <t>ON</t>
  </si>
  <si>
    <t>FACE2FACE</t>
  </si>
  <si>
    <t>N</t>
  </si>
  <si>
    <t>CRAWLEY</t>
  </si>
  <si>
    <t>CIVL5504</t>
  </si>
  <si>
    <t>Offshore Geomechanics</t>
  </si>
  <si>
    <t>ELEC4402</t>
  </si>
  <si>
    <t>Communications Systems</t>
  </si>
  <si>
    <t>ENVE5502</t>
  </si>
  <si>
    <t>Wastewater Engineering: Treatment and Resource Recovery</t>
  </si>
  <si>
    <t>MINE4406</t>
  </si>
  <si>
    <t>Geotechnology of Mine Waste</t>
  </si>
  <si>
    <t>TS-L-3</t>
  </si>
  <si>
    <t>L3</t>
  </si>
  <si>
    <t>GENG5803</t>
  </si>
  <si>
    <t>Investment Management for Field Development</t>
  </si>
  <si>
    <t>TS-L-1B</t>
  </si>
  <si>
    <t>L1B</t>
  </si>
  <si>
    <t>CIVL5503</t>
  </si>
  <si>
    <t>Underground Construction</t>
  </si>
  <si>
    <t>TS-H-1E</t>
  </si>
  <si>
    <t>H1E</t>
  </si>
  <si>
    <t>OGEG5810</t>
  </si>
  <si>
    <t>Decision Making and Uncertainty for Oil and Gas Projects</t>
  </si>
  <si>
    <t>CHPR4406</t>
  </si>
  <si>
    <t>Reaction Engineering</t>
  </si>
  <si>
    <t>CHPR4407</t>
  </si>
  <si>
    <t>Transport Phenomena</t>
  </si>
  <si>
    <t>CHPR5522</t>
  </si>
  <si>
    <t>Gas Processing 2 - Treating and LNG Production</t>
  </si>
  <si>
    <t>CHPR5552</t>
  </si>
  <si>
    <t>Chemical Engineering Design Project 2</t>
  </si>
  <si>
    <t>CIVL4403</t>
  </si>
  <si>
    <t>Structural Concrete</t>
  </si>
  <si>
    <t>CIVL5501</t>
  </si>
  <si>
    <t>Structural Dynamics</t>
  </si>
  <si>
    <t>CIVL5505</t>
  </si>
  <si>
    <t>Introduction to Design of Offshore Systems</t>
  </si>
  <si>
    <t>CIVL5552</t>
  </si>
  <si>
    <t>Civil Engineering Design Project 2</t>
  </si>
  <si>
    <t>CIVL7700</t>
  </si>
  <si>
    <t>Honours</t>
  </si>
  <si>
    <t>CIVL7701</t>
  </si>
  <si>
    <t>CIVL7702</t>
  </si>
  <si>
    <t>ELEC4403</t>
  </si>
  <si>
    <t>Digital and Embedded Systems</t>
  </si>
  <si>
    <t>ELEC5501</t>
  </si>
  <si>
    <t>Advanced Communications</t>
  </si>
  <si>
    <t>ELEC5502</t>
  </si>
  <si>
    <t>Analogue Electronics</t>
  </si>
  <si>
    <t>ELEC5505</t>
  </si>
  <si>
    <t>Power System Analysis</t>
  </si>
  <si>
    <t>ELEC5552</t>
  </si>
  <si>
    <t>Electrical and Electronic Engineering Design Project 2</t>
  </si>
  <si>
    <t>ELEC7700</t>
  </si>
  <si>
    <t>ELEC7701</t>
  </si>
  <si>
    <t>ELEC7702</t>
  </si>
  <si>
    <t>ELEC7911</t>
  </si>
  <si>
    <t>Higher Degree Preliminary (E&amp;E) FT</t>
  </si>
  <si>
    <t>ELEC7912</t>
  </si>
  <si>
    <t>Higher Degree Preliminary (E&amp;E) PT</t>
  </si>
  <si>
    <t>ENIS5000</t>
  </si>
  <si>
    <t>Research Project (Assessed in EMS)</t>
  </si>
  <si>
    <t>ENIS5001</t>
  </si>
  <si>
    <t>ENIS5002</t>
  </si>
  <si>
    <t>ENIS5003</t>
  </si>
  <si>
    <t>ENSC1002</t>
  </si>
  <si>
    <t>Material Behaviour from Atoms to Bridges</t>
  </si>
  <si>
    <t>ENSC1003</t>
  </si>
  <si>
    <t>Introduction to Professional Engineering</t>
  </si>
  <si>
    <t>ENSC2001</t>
  </si>
  <si>
    <t>Motion</t>
  </si>
  <si>
    <t>ENSC2002</t>
  </si>
  <si>
    <t>Energy</t>
  </si>
  <si>
    <t>ENSC3001</t>
  </si>
  <si>
    <t>Mechanisms and Machines</t>
  </si>
  <si>
    <t>ENSC3002</t>
  </si>
  <si>
    <t>Materials and Manufacturing</t>
  </si>
  <si>
    <t>ENSC3005</t>
  </si>
  <si>
    <t>Mass and Energy Balances</t>
  </si>
  <si>
    <t>ENSC3007</t>
  </si>
  <si>
    <t>Heat and Mass Transfer</t>
  </si>
  <si>
    <t>ENSC3008</t>
  </si>
  <si>
    <t>Structural Analysis</t>
  </si>
  <si>
    <t>ENSC3010</t>
  </si>
  <si>
    <t>Hydraulics</t>
  </si>
  <si>
    <t>ENSC3011</t>
  </si>
  <si>
    <t>Resource Extraction Technologies</t>
  </si>
  <si>
    <t>ENSC3012</t>
  </si>
  <si>
    <t>Data Collection and Analysis</t>
  </si>
  <si>
    <t>ENSC3015</t>
  </si>
  <si>
    <t>Signals and Systems</t>
  </si>
  <si>
    <t>ENSC3016</t>
  </si>
  <si>
    <t>Power and Machines</t>
  </si>
  <si>
    <t>ENSC3018</t>
  </si>
  <si>
    <t>Process Synthesis and Design</t>
  </si>
  <si>
    <t>ENSC3019</t>
  </si>
  <si>
    <t>Unit Operations and Unit Processes</t>
  </si>
  <si>
    <t>ENSC3020</t>
  </si>
  <si>
    <t>Digital Embedded Systems</t>
  </si>
  <si>
    <t>ENSC3023</t>
  </si>
  <si>
    <t>Biomedical Engineering</t>
  </si>
  <si>
    <t>ENSC4700</t>
  </si>
  <si>
    <t>B.Sc.Hons.(Engineering Science)</t>
  </si>
  <si>
    <t>ENSC4800</t>
  </si>
  <si>
    <t>B.Phil.Hons (Engineering Science)</t>
  </si>
  <si>
    <t>ENVE4401</t>
  </si>
  <si>
    <t>Contaminant Fate and Transport</t>
  </si>
  <si>
    <t>ENVE5551</t>
  </si>
  <si>
    <t>Environmental Engineering Design Project 1</t>
  </si>
  <si>
    <t>ENVE7700</t>
  </si>
  <si>
    <t>ENVE7701</t>
  </si>
  <si>
    <t>ENVE7702</t>
  </si>
  <si>
    <t>ENVE7911</t>
  </si>
  <si>
    <t>Higher Degree Preliminary (Environmental) FT</t>
  </si>
  <si>
    <t>ENVE7912</t>
  </si>
  <si>
    <t>Higher Degree Preliminary (Environmental) PT</t>
  </si>
  <si>
    <t>GENG4008</t>
  </si>
  <si>
    <t>Professional Practicum (8 weeks)</t>
  </si>
  <si>
    <t>GENG4010</t>
  </si>
  <si>
    <t>Professional Practicum Report</t>
  </si>
  <si>
    <t>MMD</t>
  </si>
  <si>
    <t>MULTIMODE</t>
  </si>
  <si>
    <t>GENG4012</t>
  </si>
  <si>
    <t>Professional Practicum (12 weeks)</t>
  </si>
  <si>
    <t>GENG4016</t>
  </si>
  <si>
    <t>Professional Practicum (16 weeks)</t>
  </si>
  <si>
    <t>GENG4020</t>
  </si>
  <si>
    <t>OFF</t>
  </si>
  <si>
    <t>OFF-CAMPUS</t>
  </si>
  <si>
    <t>GENG4402</t>
  </si>
  <si>
    <t>Control Engineering</t>
  </si>
  <si>
    <t>GENG4405</t>
  </si>
  <si>
    <t>Numerical Methods and Modelling</t>
  </si>
  <si>
    <t>GENG4511</t>
  </si>
  <si>
    <t>Engineering Research Project</t>
  </si>
  <si>
    <t>GENG5000</t>
  </si>
  <si>
    <t>EXT</t>
  </si>
  <si>
    <t>EXTERNAL</t>
  </si>
  <si>
    <t>GENG5010</t>
  </si>
  <si>
    <t>Professional Engineering Portfolio</t>
  </si>
  <si>
    <t>GENG5011</t>
  </si>
  <si>
    <t>Engineering Honours Research Project Part 1</t>
  </si>
  <si>
    <t>GENG5012</t>
  </si>
  <si>
    <t>Engineering Honours Research Project Part 2</t>
  </si>
  <si>
    <t>GENG5502</t>
  </si>
  <si>
    <t>Environmental Geotechnics</t>
  </si>
  <si>
    <t>GENG5504</t>
  </si>
  <si>
    <t>Petroleum Engineering</t>
  </si>
  <si>
    <t>GENG5505</t>
  </si>
  <si>
    <t>Project Management and Engineering Practice</t>
  </si>
  <si>
    <t>GENG5506</t>
  </si>
  <si>
    <t>Renewable Energy</t>
  </si>
  <si>
    <t>GENG5507</t>
  </si>
  <si>
    <t>Risk, Reliability and Safety</t>
  </si>
  <si>
    <t>GENG5508</t>
  </si>
  <si>
    <t>Robotics</t>
  </si>
  <si>
    <t>GENG5511</t>
  </si>
  <si>
    <t>Engineering Research Project Part 1</t>
  </si>
  <si>
    <t>GENG5512</t>
  </si>
  <si>
    <t>Engineering Research Project Part 2</t>
  </si>
  <si>
    <t>MECH3402</t>
  </si>
  <si>
    <t>Engineering Project 1</t>
  </si>
  <si>
    <t>MECH4424</t>
  </si>
  <si>
    <t>Measurement and Noise</t>
  </si>
  <si>
    <t>MECH5502</t>
  </si>
  <si>
    <t>Analysis and Design of Machine Components</t>
  </si>
  <si>
    <t>MECH5504</t>
  </si>
  <si>
    <t>Design and Failure Analysis of Materials</t>
  </si>
  <si>
    <t>MECH5552</t>
  </si>
  <si>
    <t>Mechanical Engineering Design Project 2</t>
  </si>
  <si>
    <t>MECH7700</t>
  </si>
  <si>
    <t>MECH7701</t>
  </si>
  <si>
    <t>MECH7702</t>
  </si>
  <si>
    <t>MINE4404</t>
  </si>
  <si>
    <t>Rock Mechanics</t>
  </si>
  <si>
    <t>MINE5502</t>
  </si>
  <si>
    <t>Underground Mining 2</t>
  </si>
  <si>
    <t>MINE5551</t>
  </si>
  <si>
    <t>Mining Engineering Design Project 1</t>
  </si>
  <si>
    <t>OGEG5809</t>
  </si>
  <si>
    <t>Field Development Project</t>
  </si>
  <si>
    <t>OGEG7700</t>
  </si>
  <si>
    <t>OGEG7701</t>
  </si>
  <si>
    <t>OGEG7702</t>
  </si>
  <si>
    <t>CHPR4404</t>
  </si>
  <si>
    <t>Advanced Thermodynamics</t>
  </si>
  <si>
    <t>CHPR4405</t>
  </si>
  <si>
    <t>Particle Mechanics and Solids Handling</t>
  </si>
  <si>
    <t>CHPR5501</t>
  </si>
  <si>
    <t>Advanced Reaction Engineering and Catalysts</t>
  </si>
  <si>
    <t>CHPR5521</t>
  </si>
  <si>
    <t>Gas Processing 1 - Flow Assurance and Gathering</t>
  </si>
  <si>
    <t>CHPR5551</t>
  </si>
  <si>
    <t>Chemical Engineering Design Project 1</t>
  </si>
  <si>
    <t>CIVL4401</t>
  </si>
  <si>
    <t>Applied Geomechanics</t>
  </si>
  <si>
    <t>CIVL4402</t>
  </si>
  <si>
    <t>Civil Hydraulics</t>
  </si>
  <si>
    <t>CIVL4404</t>
  </si>
  <si>
    <t>Structural Steel</t>
  </si>
  <si>
    <t>CIVL5502</t>
  </si>
  <si>
    <t>Transportation Engineering</t>
  </si>
  <si>
    <t>CIVL5551</t>
  </si>
  <si>
    <t>Civil Engineering Design Project 1</t>
  </si>
  <si>
    <t>ELEC4401</t>
  </si>
  <si>
    <t>Circuits and Electronic Systems</t>
  </si>
  <si>
    <t>ELEC4404</t>
  </si>
  <si>
    <t>Signal Processing</t>
  </si>
  <si>
    <t>ELEC5503</t>
  </si>
  <si>
    <t>Digital Microelectronics System Design</t>
  </si>
  <si>
    <t>ELEC5504</t>
  </si>
  <si>
    <t>Power Electronics</t>
  </si>
  <si>
    <t>ELEC5506</t>
  </si>
  <si>
    <t>Process Instrumentation and Control</t>
  </si>
  <si>
    <t>ELEC5508</t>
  </si>
  <si>
    <t>Semiconductor Nanoelectronics</t>
  </si>
  <si>
    <t>ELEC5551</t>
  </si>
  <si>
    <t>Electrical and Electronic Engineering Design Project 1</t>
  </si>
  <si>
    <t>ENSC3003</t>
  </si>
  <si>
    <t>Fluid Mechanics</t>
  </si>
  <si>
    <t>ENSC3004</t>
  </si>
  <si>
    <t>Solid Mechanics</t>
  </si>
  <si>
    <t>ENSC3006</t>
  </si>
  <si>
    <t>Chemical Process Thermodynamics</t>
  </si>
  <si>
    <t>ENSC3009</t>
  </si>
  <si>
    <t>Geomechanics</t>
  </si>
  <si>
    <t>ENSC3013</t>
  </si>
  <si>
    <t>Environmental Systems</t>
  </si>
  <si>
    <t>ENSC3014</t>
  </si>
  <si>
    <t>Electronic Materials and Devices</t>
  </si>
  <si>
    <t>ENSC3017</t>
  </si>
  <si>
    <t>Circuits and Electronics</t>
  </si>
  <si>
    <t>ENSC3021</t>
  </si>
  <si>
    <t>ENVE4402</t>
  </si>
  <si>
    <t>Hydrology</t>
  </si>
  <si>
    <t>ENVE4403</t>
  </si>
  <si>
    <t>Fluid Transport, Mixing and Dispersion</t>
  </si>
  <si>
    <t>ENVE4405</t>
  </si>
  <si>
    <t>Ecological Engineering</t>
  </si>
  <si>
    <t>ENVE5552</t>
  </si>
  <si>
    <t>Environmental Engineering Design Project 2</t>
  </si>
  <si>
    <t>GENG4403</t>
  </si>
  <si>
    <t>Extractive Metallurgy</t>
  </si>
  <si>
    <t>GENG5501</t>
  </si>
  <si>
    <t>Coastal and Offshore Engineering</t>
  </si>
  <si>
    <t>GENG5503</t>
  </si>
  <si>
    <t>Modern Control Systems</t>
  </si>
  <si>
    <t>GENG5514</t>
  </si>
  <si>
    <t>Finite Element Methods</t>
  </si>
  <si>
    <t>MECH3406</t>
  </si>
  <si>
    <t>Engineering Project 2</t>
  </si>
  <si>
    <t>MECH4426</t>
  </si>
  <si>
    <t>Dynamics, Vibration and Sound</t>
  </si>
  <si>
    <t>MECH4428</t>
  </si>
  <si>
    <t>Degradation of Materials</t>
  </si>
  <si>
    <t>MECH4429</t>
  </si>
  <si>
    <t>Applied Engineering Thermodynamics</t>
  </si>
  <si>
    <t>MECH5501</t>
  </si>
  <si>
    <t>Applied Acoustics</t>
  </si>
  <si>
    <t>MECH5551</t>
  </si>
  <si>
    <t>Mechanical Engineering Design Project 1</t>
  </si>
  <si>
    <t>MINE4401</t>
  </si>
  <si>
    <t>Underground Mining 1</t>
  </si>
  <si>
    <t>MINE4405</t>
  </si>
  <si>
    <t>Mineral Resources</t>
  </si>
  <si>
    <t>MINE4503</t>
  </si>
  <si>
    <t>Surface Mining</t>
  </si>
  <si>
    <t>MINE5501</t>
  </si>
  <si>
    <t>Mining Management</t>
  </si>
  <si>
    <t>MINE5552</t>
  </si>
  <si>
    <t>Mining Engineering Design Project 2</t>
  </si>
  <si>
    <t>OGEG5801</t>
  </si>
  <si>
    <t>Introduction to Oil and Gas Engineering</t>
  </si>
  <si>
    <t>OGEG5803</t>
  </si>
  <si>
    <t>Reservoir Engineering</t>
  </si>
  <si>
    <t>OGEG7810</t>
  </si>
  <si>
    <t>Higher Degree Preliminary (Oil and Gas Engineering)</t>
  </si>
  <si>
    <t>RES-2</t>
  </si>
  <si>
    <t>RS2</t>
  </si>
  <si>
    <t>CHPR5920</t>
  </si>
  <si>
    <t>M.Phil.Thesis (Chemical and Process Engineering) FT</t>
  </si>
  <si>
    <t>CHPR5921</t>
  </si>
  <si>
    <t>M.Phil.Thesis (Chemical and Process Engineering) PT</t>
  </si>
  <si>
    <t>CHPR8920</t>
  </si>
  <si>
    <t>Ph.D.Thesis (Chemical and Process Engineering) FT</t>
  </si>
  <si>
    <t>CHPR8921</t>
  </si>
  <si>
    <t>Ph.D.Thesis (Chemical and Process Engineering) PT</t>
  </si>
  <si>
    <t>CHPR9300</t>
  </si>
  <si>
    <t>M.Eng.Sc.Thes(Chemical and Process Engineering) FT</t>
  </si>
  <si>
    <t>CHPR9301</t>
  </si>
  <si>
    <t>M.Eng.Sc.Thes(Chemical and Process Engineering) PT</t>
  </si>
  <si>
    <t>CHPR9920</t>
  </si>
  <si>
    <t>Ph.D. Thesis (Chemical and Process Engineering) FT</t>
  </si>
  <si>
    <t>CHPR9921</t>
  </si>
  <si>
    <t>Ph.D. Thesis (Chemical and Process Engineering) PT</t>
  </si>
  <si>
    <t>CIVL5100</t>
  </si>
  <si>
    <t>M.Phil.Thesis (Civil) FT</t>
  </si>
  <si>
    <t>CIVL5102</t>
  </si>
  <si>
    <t>M.Phil.Thesis (Civil) PT</t>
  </si>
  <si>
    <t>CIVL5120</t>
  </si>
  <si>
    <t>M.Phil.Thesis (Geomech) FT</t>
  </si>
  <si>
    <t>CIVL5122</t>
  </si>
  <si>
    <t>M.Phil.Thesis (Geomech) PT</t>
  </si>
  <si>
    <t>CIVL8920</t>
  </si>
  <si>
    <t>Ph.D.Thesis (Civil) FT</t>
  </si>
  <si>
    <t>CIVL8921</t>
  </si>
  <si>
    <t>Ph.D.Thesis (Civil) PT</t>
  </si>
  <si>
    <t>CIVL8930</t>
  </si>
  <si>
    <t>Ph.D.Thesis (Geomech) FT</t>
  </si>
  <si>
    <t>CIVL8931</t>
  </si>
  <si>
    <t>Ph.D.Thesis (Geomech) PT</t>
  </si>
  <si>
    <t>CIVL9100</t>
  </si>
  <si>
    <t>Ph.D. Thesis (Civil) FT</t>
  </si>
  <si>
    <t>CIVL9101</t>
  </si>
  <si>
    <t>M.Eng.Sc.Thesis(Civil Eng) FT</t>
  </si>
  <si>
    <t>CIVL9102</t>
  </si>
  <si>
    <t>Ph.D. Thesis (Civil) PT</t>
  </si>
  <si>
    <t>CIVL9103</t>
  </si>
  <si>
    <t>M.Eng.Sc.Thesis(Civil Eng) PT</t>
  </si>
  <si>
    <t>CIVL9104</t>
  </si>
  <si>
    <t>M.Eng.Thesis(Civil Eng) PT</t>
  </si>
  <si>
    <t>CIVL9105</t>
  </si>
  <si>
    <t>M.Eng.Thesis(Civil Eng) FT</t>
  </si>
  <si>
    <t>CIVL9120</t>
  </si>
  <si>
    <t>Ph.D Thesis (Geomech) FT</t>
  </si>
  <si>
    <t>CIVL9121</t>
  </si>
  <si>
    <t>M.Eng.Sc.Thesis (Geomechanics) FT</t>
  </si>
  <si>
    <t>CIVL9122</t>
  </si>
  <si>
    <t>Ph.D Thesis (Geomech) PT</t>
  </si>
  <si>
    <t>CIVL9123</t>
  </si>
  <si>
    <t>M.Eng.Sc.Thesis (Geomechanics) PT</t>
  </si>
  <si>
    <t>ELEC5320</t>
  </si>
  <si>
    <t>M.Phil.Thesis (Elect &amp; Electron) FT</t>
  </si>
  <si>
    <t>ELEC5321</t>
  </si>
  <si>
    <t>M.Phil.Thesis (Information Tech - Eng) FT</t>
  </si>
  <si>
    <t>ELEC5322</t>
  </si>
  <si>
    <t>M.Phil.Thesis (I.I.P.S) FT</t>
  </si>
  <si>
    <t>ELEC5354</t>
  </si>
  <si>
    <t>M.Phil.Thesis (Elect &amp; Electron) PT</t>
  </si>
  <si>
    <t>ELEC5355</t>
  </si>
  <si>
    <t>M.Phil.Thesis (Information Tech - Eng) PT</t>
  </si>
  <si>
    <t>ELEC5356</t>
  </si>
  <si>
    <t>M.Phil.Thesis (I.I.P.S) PT</t>
  </si>
  <si>
    <t>ELEC8920</t>
  </si>
  <si>
    <t>Ph.D.Thesis (Elect &amp; Electron) FT</t>
  </si>
  <si>
    <t>ELEC8921</t>
  </si>
  <si>
    <t>Ph.D.Thesis(Elect &amp; Electron) PT</t>
  </si>
  <si>
    <t>ELEC8930</t>
  </si>
  <si>
    <t>Ph.D. (Information Tech - Eng) FT</t>
  </si>
  <si>
    <t>ELEC8931</t>
  </si>
  <si>
    <t>Ph.D. (Information Tech - Eng) PT</t>
  </si>
  <si>
    <t>ELEC8940</t>
  </si>
  <si>
    <t>Ph.D.Thesis (I.I.P.S) FT</t>
  </si>
  <si>
    <t>ELEC8941</t>
  </si>
  <si>
    <t>Ph.D.Thesis (I.I.P.S) PT</t>
  </si>
  <si>
    <t>ELEC9300</t>
  </si>
  <si>
    <t>M.Eng.Sc.Thes(Elect &amp; Electrn) FT</t>
  </si>
  <si>
    <t>ELEC9301</t>
  </si>
  <si>
    <t>M.Eng.Sc. (Thesis) Info Tech FT</t>
  </si>
  <si>
    <t>ELEC9302</t>
  </si>
  <si>
    <t>M.Eng.Thesis(Elect &amp; Electrn) FT</t>
  </si>
  <si>
    <t>ELEC9320</t>
  </si>
  <si>
    <t>Ph.D.Thesis(Elect &amp; Electron) FT</t>
  </si>
  <si>
    <t>ELEC9321</t>
  </si>
  <si>
    <t>ELEC9322</t>
  </si>
  <si>
    <t>Ph.D. Thesis (I.I.P.S) FT</t>
  </si>
  <si>
    <t>ELEC9350</t>
  </si>
  <si>
    <t>M.Eng.Sc.Thes(Elect &amp; Electrn) PT</t>
  </si>
  <si>
    <t>ELEC9351</t>
  </si>
  <si>
    <t>M.Eng.Sc. (Thesis) Info Tech PT</t>
  </si>
  <si>
    <t>ELEC9352</t>
  </si>
  <si>
    <t>M.Eng.Thesis(Elect &amp; Electrn) PT</t>
  </si>
  <si>
    <t>ELEC9354</t>
  </si>
  <si>
    <t>ELEC9355</t>
  </si>
  <si>
    <t>ELEC9356</t>
  </si>
  <si>
    <t>Ph.D. Thesis (I.I.P.S) PT</t>
  </si>
  <si>
    <t>ENVE5603</t>
  </si>
  <si>
    <t>M.Phil.Thesis (Env.Fld.Dyn) PT</t>
  </si>
  <si>
    <t>ENVE5604</t>
  </si>
  <si>
    <t>M.Phil.Thesis (Env.Fld.Mech) PT</t>
  </si>
  <si>
    <t>ENVE5605</t>
  </si>
  <si>
    <t>M.Phil.Thesis (Env Eng) PT</t>
  </si>
  <si>
    <t>ENVE5626</t>
  </si>
  <si>
    <t>M.Phil.Thesis (Env Eng) FT</t>
  </si>
  <si>
    <t>ENVE5627</t>
  </si>
  <si>
    <t>M.Phil.Thesis (Env.Fld.Dyn) FT</t>
  </si>
  <si>
    <t>ENVE5628</t>
  </si>
  <si>
    <t>M.Phil.Thesis (Env.Fld.Mech) FT</t>
  </si>
  <si>
    <t>ENVE8920</t>
  </si>
  <si>
    <t>Ph.D.Thesis (Env Eng) FT</t>
  </si>
  <si>
    <t>ENVE8921</t>
  </si>
  <si>
    <t>Ph.D.Thesis (Env Eng) PT</t>
  </si>
  <si>
    <t>ENVE8930</t>
  </si>
  <si>
    <t>Ph.D.Thesis (Env.Fld.Dyn) FT</t>
  </si>
  <si>
    <t>ENVE8931</t>
  </si>
  <si>
    <t>Ph.D.Thesis (Env.Fld.Dyn) PT</t>
  </si>
  <si>
    <t>ENVE8940</t>
  </si>
  <si>
    <t>Ph.D.Thesis (Env.Fld.Mech) FT</t>
  </si>
  <si>
    <t>ENVE8941</t>
  </si>
  <si>
    <t>Ph.D.Thesis (Env.Fld.Mech) PT</t>
  </si>
  <si>
    <t>ENVE9601</t>
  </si>
  <si>
    <t>M.Eng.Sc.Res (Env Fld Mch) PT</t>
  </si>
  <si>
    <t>ENVE9602</t>
  </si>
  <si>
    <t>M.Eng.Sc.Th.(Env Eng) PT</t>
  </si>
  <si>
    <t>ENVE9603</t>
  </si>
  <si>
    <t>ENVE9604</t>
  </si>
  <si>
    <t>ENVE9605</t>
  </si>
  <si>
    <t>ENVE9608</t>
  </si>
  <si>
    <t>M.Eng.Sc.Res (Wat.Res.Eng) PT</t>
  </si>
  <si>
    <t>ENVE9609</t>
  </si>
  <si>
    <t>M.Eng.Sc.Res (Wat.Res.Eng) FT</t>
  </si>
  <si>
    <t>ENVE9621</t>
  </si>
  <si>
    <t>M.Eng.Sc.Res (Env Fld Mch) FT</t>
  </si>
  <si>
    <t>ENVE9622</t>
  </si>
  <si>
    <t>M.Eng.Sc.Th.(Env Eng) FT</t>
  </si>
  <si>
    <t>ENVE9626</t>
  </si>
  <si>
    <t>ENVE9627</t>
  </si>
  <si>
    <t>ENVE9628</t>
  </si>
  <si>
    <t>GENG0999</t>
  </si>
  <si>
    <t>Non-Award (Phd) Engineering</t>
  </si>
  <si>
    <t>MATE5412</t>
  </si>
  <si>
    <t>M.Phil.Thesis (Materials Engineering) FT</t>
  </si>
  <si>
    <t>MATE5414</t>
  </si>
  <si>
    <t>M.Phil.Thesis (Materials Engineering) PT</t>
  </si>
  <si>
    <t>MATE8920</t>
  </si>
  <si>
    <t>Ph.D. (Materials Engineering) FT</t>
  </si>
  <si>
    <t>MATE8921</t>
  </si>
  <si>
    <t>Ph.D. (Materials Engineering) PT</t>
  </si>
  <si>
    <t>MATE9411</t>
  </si>
  <si>
    <t>M.Eng.Sc.(Mats)Thesis FT</t>
  </si>
  <si>
    <t>MATE9412</t>
  </si>
  <si>
    <t>MATE9414</t>
  </si>
  <si>
    <t>MATE9415</t>
  </si>
  <si>
    <t>M.Eng.Sc.(Mats)Thesis PT</t>
  </si>
  <si>
    <t>MECH5402</t>
  </si>
  <si>
    <t>M.Phil.Thesis (Mechanical) FT</t>
  </si>
  <si>
    <t>MECH5404</t>
  </si>
  <si>
    <t>M.Phil.Thesis (Mechanical) PT</t>
  </si>
  <si>
    <t>MECH8920</t>
  </si>
  <si>
    <t>Ph.D.Thesis (Mechanical) FT</t>
  </si>
  <si>
    <t>MECH8921</t>
  </si>
  <si>
    <t>Ph.D.Thesis (Mechanical) PT</t>
  </si>
  <si>
    <t>MECH9401</t>
  </si>
  <si>
    <t>M.Eng.Sc.Thes(Mechanical Eng) FT</t>
  </si>
  <si>
    <t>MECH9402</t>
  </si>
  <si>
    <t>Ph.D. Thesis (Mechanical) FT</t>
  </si>
  <si>
    <t>MECH9403</t>
  </si>
  <si>
    <t>M.Eng.Thesis(Mechanical Eng) PT</t>
  </si>
  <si>
    <t>MECH9404</t>
  </si>
  <si>
    <t>Ph.D. Thesis (Mechanical) PT</t>
  </si>
  <si>
    <t>MECH9405</t>
  </si>
  <si>
    <t>M.Eng.Sc.Thes(Mechanical Eng) PT</t>
  </si>
  <si>
    <t>MECH9406</t>
  </si>
  <si>
    <t>M.Eng.Thesis(Mechanical Eng) FT</t>
  </si>
  <si>
    <t>OGEG5920</t>
  </si>
  <si>
    <t>M.Phil.Thesis (Oil &amp; Gas) FT</t>
  </si>
  <si>
    <t>OGEG5921</t>
  </si>
  <si>
    <t>M.Phil.Thesis (Oil &amp; Gas) PT</t>
  </si>
  <si>
    <t>OGEG8920</t>
  </si>
  <si>
    <t>Ph.D.Thesis (Oil &amp; Gas) FT</t>
  </si>
  <si>
    <t>OGEG8921</t>
  </si>
  <si>
    <t>Ph.D.Thesis (Oil &amp; Gas) PT</t>
  </si>
  <si>
    <t>OGEG9500</t>
  </si>
  <si>
    <t>M.Eng.Thesis (Oil And Gas Eng) FT</t>
  </si>
  <si>
    <t>OGEG9501</t>
  </si>
  <si>
    <t>M.Eng.Sc.Th.(Oil &amp; Gas Engin) FT</t>
  </si>
  <si>
    <t>OGEG9502</t>
  </si>
  <si>
    <t>OGEG9503</t>
  </si>
  <si>
    <t>M.Eng.Sc.Th.(Oil &amp; Gas Engin) PT</t>
  </si>
  <si>
    <t>OGEG9504</t>
  </si>
  <si>
    <t>M.Eng.Thesis (Oil And Gas Eng) PT</t>
  </si>
  <si>
    <t>OGEG9505</t>
  </si>
  <si>
    <t>RES-1</t>
  </si>
  <si>
    <t>RS1</t>
  </si>
  <si>
    <t>Oceans Graduate School</t>
  </si>
  <si>
    <t>TS-TP-3A</t>
  </si>
  <si>
    <t>TP3A</t>
  </si>
  <si>
    <t>OCEN5002</t>
  </si>
  <si>
    <t>Ocean Engineering and Technology</t>
  </si>
  <si>
    <t>TS-L-4</t>
  </si>
  <si>
    <t>L4</t>
  </si>
  <si>
    <t>OCEN4004</t>
  </si>
  <si>
    <t>Sustainable Marine Management and Planning</t>
  </si>
  <si>
    <t>OCEN5920</t>
  </si>
  <si>
    <t>M.Phil.Thesis (Oceans Graduate School) FT</t>
  </si>
  <si>
    <t>OCEN5921</t>
  </si>
  <si>
    <t>M.Phil.Thesis (Oceans Graduate School) PT</t>
  </si>
  <si>
    <t>OCEN8920</t>
  </si>
  <si>
    <t>Ph.D.Thesis (Oceans Graduate School) FT</t>
  </si>
  <si>
    <t>OCEN8921</t>
  </si>
  <si>
    <t>Ph.D.Thesis (Oceans Graduate School) PT</t>
  </si>
  <si>
    <t>Physics, Mathematics &amp; Computing</t>
  </si>
  <si>
    <t>TS-SUMM-G</t>
  </si>
  <si>
    <t>SG</t>
  </si>
  <si>
    <t>CITS1402</t>
  </si>
  <si>
    <t>Relational Database Management Systems</t>
  </si>
  <si>
    <t>MATH1722</t>
  </si>
  <si>
    <t>Mathematics Foundations: Specialist</t>
  </si>
  <si>
    <t>SCIE1122</t>
  </si>
  <si>
    <t>Our Solar System</t>
  </si>
  <si>
    <t>STAT1520</t>
  </si>
  <si>
    <t>Economics and Business Statistics</t>
  </si>
  <si>
    <t>TS-L-2A</t>
  </si>
  <si>
    <t>L2A</t>
  </si>
  <si>
    <t>PHYS3044</t>
  </si>
  <si>
    <t>Overseas Research Placement</t>
  </si>
  <si>
    <t>PHYS3046</t>
  </si>
  <si>
    <t>Research Placement</t>
  </si>
  <si>
    <t>TS-L-1</t>
  </si>
  <si>
    <t>L1</t>
  </si>
  <si>
    <t>CITS1001</t>
  </si>
  <si>
    <t>Software Engineering with Java</t>
  </si>
  <si>
    <t>CITS1401</t>
  </si>
  <si>
    <t>Computational Thinking with Python</t>
  </si>
  <si>
    <t>CITS2002</t>
  </si>
  <si>
    <t>Systems Programming</t>
  </si>
  <si>
    <t>CITS2211</t>
  </si>
  <si>
    <t>Discrete Structures</t>
  </si>
  <si>
    <t>CITS2401</t>
  </si>
  <si>
    <t>Computer Analysis and Visualisation</t>
  </si>
  <si>
    <t>CITS3001</t>
  </si>
  <si>
    <t>Algorithms, Agents and Artificial Intelligence</t>
  </si>
  <si>
    <t>CITS3004</t>
  </si>
  <si>
    <t>Cybersecurity</t>
  </si>
  <si>
    <t>CITS3010</t>
  </si>
  <si>
    <t>CITS3200</t>
  </si>
  <si>
    <t>Professional Computing</t>
  </si>
  <si>
    <t>CITS3402</t>
  </si>
  <si>
    <t>High Performance Computing</t>
  </si>
  <si>
    <t>CITS4001</t>
  </si>
  <si>
    <t>Computer Science and Software Engineering Research Project Part 1</t>
  </si>
  <si>
    <t>CITS4002</t>
  </si>
  <si>
    <t>Computer Science and Software Engineering Research Project Part 2</t>
  </si>
  <si>
    <t>CITS4009</t>
  </si>
  <si>
    <t>Introduction to Data Science</t>
  </si>
  <si>
    <t>CITS4404</t>
  </si>
  <si>
    <t>Artificial Intelligence and Adaptive Systems</t>
  </si>
  <si>
    <t>CITS4419</t>
  </si>
  <si>
    <t>Mobile and Wireless Computing</t>
  </si>
  <si>
    <t>CITS4700</t>
  </si>
  <si>
    <t>B.Sc.Hons.(Comp.Sc.&amp; Swr.Eng.)</t>
  </si>
  <si>
    <t>CITS4800</t>
  </si>
  <si>
    <t>B.Phil.Hons.(Comp.Sc.&amp; Swr.Eng.)</t>
  </si>
  <si>
    <t>CITS5011</t>
  </si>
  <si>
    <t>Data Science Research Project Part 1</t>
  </si>
  <si>
    <t>CITS5012</t>
  </si>
  <si>
    <t>Data Science Research Project Part 2</t>
  </si>
  <si>
    <t>CITS5013</t>
  </si>
  <si>
    <t>Data Science Research Project Part 3</t>
  </si>
  <si>
    <t>CITS5206</t>
  </si>
  <si>
    <t>CITS5502</t>
  </si>
  <si>
    <t>Software Processes</t>
  </si>
  <si>
    <t>CITS5503</t>
  </si>
  <si>
    <t>Cloud Computing</t>
  </si>
  <si>
    <t>CITS5506</t>
  </si>
  <si>
    <t>The Internet of Things</t>
  </si>
  <si>
    <t>CITS5507</t>
  </si>
  <si>
    <t>CITS5551</t>
  </si>
  <si>
    <t>Software Engineering Design Project 1</t>
  </si>
  <si>
    <t>CITS5552</t>
  </si>
  <si>
    <t>Software Engineering Design Project 2</t>
  </si>
  <si>
    <t>CITS7707</t>
  </si>
  <si>
    <t>Honours Software Engineering</t>
  </si>
  <si>
    <t>GENG4407</t>
  </si>
  <si>
    <t>Advanced Engineering Mathematics</t>
  </si>
  <si>
    <t>MATH1011</t>
  </si>
  <si>
    <t>Multivariable Calculus</t>
  </si>
  <si>
    <t>MATH1012</t>
  </si>
  <si>
    <t>Mathematical Theory and Methods</t>
  </si>
  <si>
    <t>MATH1720</t>
  </si>
  <si>
    <t>Mathematics Fundamentals</t>
  </si>
  <si>
    <t>ALBANY</t>
  </si>
  <si>
    <t>MATH1721</t>
  </si>
  <si>
    <t>Mathematics Foundations: Methods</t>
  </si>
  <si>
    <t>MATH2098</t>
  </si>
  <si>
    <t>Special Unit: Topics in Non-Parametric Statistics</t>
  </si>
  <si>
    <t>MATH2501</t>
  </si>
  <si>
    <t>Advanced Mathematical Methods</t>
  </si>
  <si>
    <t>MATH3022</t>
  </si>
  <si>
    <t>Scientific and Industrial Modelling</t>
  </si>
  <si>
    <t>MATH3023</t>
  </si>
  <si>
    <t>Advanced Mathematics Applications</t>
  </si>
  <si>
    <t>MATH3024</t>
  </si>
  <si>
    <t>Complex Systems</t>
  </si>
  <si>
    <t>MATH3032</t>
  </si>
  <si>
    <t>Topology and Analysis</t>
  </si>
  <si>
    <t>MATH3033</t>
  </si>
  <si>
    <t>Geometry</t>
  </si>
  <si>
    <t>MATH4001</t>
  </si>
  <si>
    <t>Mathematics and Statistics Research Project Part 1</t>
  </si>
  <si>
    <t>MATH4002</t>
  </si>
  <si>
    <t>Mathematics and Statistics Research Project Part 2</t>
  </si>
  <si>
    <t>MATH4011</t>
  </si>
  <si>
    <t>Special Topics in Mathematics</t>
  </si>
  <si>
    <t>MATH4022</t>
  </si>
  <si>
    <t>Theoretical Mechanics</t>
  </si>
  <si>
    <t>MATH4023</t>
  </si>
  <si>
    <t>Mathematical Optimisation</t>
  </si>
  <si>
    <t>MATH4033</t>
  </si>
  <si>
    <t>Advanced Topics in Pure Mathematics</t>
  </si>
  <si>
    <t>MATH4034</t>
  </si>
  <si>
    <t>Special Unit: A Gentle Introduction to Partial Differential Equations</t>
  </si>
  <si>
    <t>MATH4700</t>
  </si>
  <si>
    <t>B.Sc.Hons.(Mathematics and Statistics)</t>
  </si>
  <si>
    <t>MATH4800</t>
  </si>
  <si>
    <t>B.Phil.Hons.(Mathematics and Statistics)</t>
  </si>
  <si>
    <t>MATH5540</t>
  </si>
  <si>
    <t>Advanced Mathematics 2</t>
  </si>
  <si>
    <t>MATH7429</t>
  </si>
  <si>
    <t>4A9: Topics in Applied Mathematics</t>
  </si>
  <si>
    <t>MATH7439</t>
  </si>
  <si>
    <t>4P9: Topics in Pure Mathematics 2</t>
  </si>
  <si>
    <t>MATH7706</t>
  </si>
  <si>
    <t>B.C.M.Hons.(Maths)</t>
  </si>
  <si>
    <t>PHYS1001</t>
  </si>
  <si>
    <t>Physics for Scientists and Engineers</t>
  </si>
  <si>
    <t>PHYS1002</t>
  </si>
  <si>
    <t>Modern Physics</t>
  </si>
  <si>
    <t>PHYS1030</t>
  </si>
  <si>
    <t>Physics Bridging Unit</t>
  </si>
  <si>
    <t>PHYS2002</t>
  </si>
  <si>
    <t>The Physics of Particles</t>
  </si>
  <si>
    <t>PHYS3002</t>
  </si>
  <si>
    <t>Electrodynamics and Relativity</t>
  </si>
  <si>
    <t>PHYS3004</t>
  </si>
  <si>
    <t>Advanced Quantum Mechanics</t>
  </si>
  <si>
    <t>PHYS3012</t>
  </si>
  <si>
    <t>Frontiers in Modern Physics</t>
  </si>
  <si>
    <t>PHYS4001</t>
  </si>
  <si>
    <t>Dissertation in Physics Part 1</t>
  </si>
  <si>
    <t>PHYS4002</t>
  </si>
  <si>
    <t>Dissertation in Physics Part 2</t>
  </si>
  <si>
    <t>PHYS4003</t>
  </si>
  <si>
    <t>Dissertation in Physics Part 3</t>
  </si>
  <si>
    <t>PHYS4004</t>
  </si>
  <si>
    <t>Dissertation in Physics Part 4</t>
  </si>
  <si>
    <t>PHYS4417</t>
  </si>
  <si>
    <t>Special Topics in Physics III</t>
  </si>
  <si>
    <t>PHYS5001</t>
  </si>
  <si>
    <t>Physics Research Project Development</t>
  </si>
  <si>
    <t>PHYS5002</t>
  </si>
  <si>
    <t>Master's Dissertation - Physics Research Presentation Part 5</t>
  </si>
  <si>
    <t>PHYS5010</t>
  </si>
  <si>
    <t>Advanced Topics in Theoretical Physics</t>
  </si>
  <si>
    <t>PHYS5011</t>
  </si>
  <si>
    <t>Master's Dissertation - Theoretical Physics Part 1</t>
  </si>
  <si>
    <t>PHYS5012</t>
  </si>
  <si>
    <t>Master's Dissertation - Theoretical Physics Part 2</t>
  </si>
  <si>
    <t>PHYS5013</t>
  </si>
  <si>
    <t>Master's Dissertation - Theoretical Physics Part 3</t>
  </si>
  <si>
    <t>PHYS5014</t>
  </si>
  <si>
    <t>Master's Dissertation - Theoretical Physics Part 4</t>
  </si>
  <si>
    <t>PHYS5015</t>
  </si>
  <si>
    <t>Master's Dissertation - Theoretical Physics Part 5</t>
  </si>
  <si>
    <t>PHYS5016</t>
  </si>
  <si>
    <t>Master's Dissertation - Theoretical Physics Part 6</t>
  </si>
  <si>
    <t>PHYS5020</t>
  </si>
  <si>
    <t>Advanced Topics in Experimental Physics</t>
  </si>
  <si>
    <t>PHYS5021</t>
  </si>
  <si>
    <t>Master's Dissertation - Experimental Physics Part 1</t>
  </si>
  <si>
    <t>PHYS5022</t>
  </si>
  <si>
    <t>Master's Dissertation - Experimental Physics Part 2</t>
  </si>
  <si>
    <t>PHYS5023</t>
  </si>
  <si>
    <t>Master's Dissertation - Experimental Physics Part 3</t>
  </si>
  <si>
    <t>PHYS5024</t>
  </si>
  <si>
    <t>Master's Dissertation - Experimental Physics Part 4</t>
  </si>
  <si>
    <t>PHYS5025</t>
  </si>
  <si>
    <t>Master's Dissertation - Experimental Physics Part 5</t>
  </si>
  <si>
    <t>PHYS5026</t>
  </si>
  <si>
    <t>Master's Dissertation - Experimental Physics Part 6</t>
  </si>
  <si>
    <t>PHYS5031</t>
  </si>
  <si>
    <t>Master's Dissertation - Computational Physics Part 1</t>
  </si>
  <si>
    <t>PHYS5032</t>
  </si>
  <si>
    <t>Master's Dissertation - Computational Physics Part 2</t>
  </si>
  <si>
    <t>PHYS5033</t>
  </si>
  <si>
    <t>Master's Dissertation - Computational Physics Part 3</t>
  </si>
  <si>
    <t>PHYS5034</t>
  </si>
  <si>
    <t>Master's Dissertation - Computational Physics Part 4</t>
  </si>
  <si>
    <t>PHYS5035</t>
  </si>
  <si>
    <t>Master's Dissertation - Computational Physics Part 5</t>
  </si>
  <si>
    <t>PHYS5036</t>
  </si>
  <si>
    <t>Master's Dissertation - Computational Physics Part 6</t>
  </si>
  <si>
    <t>PHYS5038</t>
  </si>
  <si>
    <t>Master's Dissertation - Computational Physics Part 8</t>
  </si>
  <si>
    <t>PHYS5402</t>
  </si>
  <si>
    <t>Radiation Biology and Protection</t>
  </si>
  <si>
    <t>PHYS5403</t>
  </si>
  <si>
    <t>Radiotherapy Physics</t>
  </si>
  <si>
    <t>PHYS5431</t>
  </si>
  <si>
    <t>Master's Dissertation - Medical Physics Part 1</t>
  </si>
  <si>
    <t>PHYS5432</t>
  </si>
  <si>
    <t>Master's Dissertation - Medical Physics Part 2</t>
  </si>
  <si>
    <t>PHYS5433</t>
  </si>
  <si>
    <t>Master's Dissertation - Medical Physics Part 3</t>
  </si>
  <si>
    <t>PHYS5434</t>
  </si>
  <si>
    <t>Master's Dissertation - Medical Physics Part 4</t>
  </si>
  <si>
    <t>PHYS5435</t>
  </si>
  <si>
    <t>Master's Dissertation - Medical Physics Part 5</t>
  </si>
  <si>
    <t>PHYS5436</t>
  </si>
  <si>
    <t>Master's Dissertation - Medical Physics Part 6</t>
  </si>
  <si>
    <t>PHYS5437</t>
  </si>
  <si>
    <t>Master's Dissertation - Medical Physics Part 7</t>
  </si>
  <si>
    <t>PHYS5511</t>
  </si>
  <si>
    <t>Advanced Topics in Physics II</t>
  </si>
  <si>
    <t>PHYS5512</t>
  </si>
  <si>
    <t>Advanced Topics in Physics III</t>
  </si>
  <si>
    <t>PHYS5513</t>
  </si>
  <si>
    <t>Advanced Topics in Astrophysics</t>
  </si>
  <si>
    <t>PHYS5558</t>
  </si>
  <si>
    <t>Masters Dissertation - Astronomy and Astrophysics Part 1</t>
  </si>
  <si>
    <t>PHYS5559</t>
  </si>
  <si>
    <t>Masters Dissertation - Astronomy and Astrophysics Part 2</t>
  </si>
  <si>
    <t>PHYS5560</t>
  </si>
  <si>
    <t>Masters Dissertation - Astronomy and Astrophysics Part 3</t>
  </si>
  <si>
    <t>PHYS5561</t>
  </si>
  <si>
    <t>Masters Dissertation - Astronomy and Astrophysics Part 4</t>
  </si>
  <si>
    <t>PHYS5562</t>
  </si>
  <si>
    <t>Masters Dissertation - Astronomy and Astrophysics Part 5</t>
  </si>
  <si>
    <t>PHYS5563</t>
  </si>
  <si>
    <t>Masters Dissertation - Astronomy and Astrophysics Part 6</t>
  </si>
  <si>
    <t>SHPC4002</t>
  </si>
  <si>
    <t>SHPC5002</t>
  </si>
  <si>
    <t>High Performance Scientific Computing</t>
  </si>
  <si>
    <t>STAT1400</t>
  </si>
  <si>
    <t>Statistics for Science</t>
  </si>
  <si>
    <t>STAT2062</t>
  </si>
  <si>
    <t>Fundamentals of Probability with Applications</t>
  </si>
  <si>
    <t>STAT2402</t>
  </si>
  <si>
    <t>Analysis of Observations</t>
  </si>
  <si>
    <t>STAT3063</t>
  </si>
  <si>
    <t>Spatial Statistics and Modelling</t>
  </si>
  <si>
    <t>STAT3402</t>
  </si>
  <si>
    <t>Communication and Problem Solving with Statistics</t>
  </si>
  <si>
    <t>STAT3406</t>
  </si>
  <si>
    <t>Applied Statistics and Data Visualisation</t>
  </si>
  <si>
    <t>STAT4063</t>
  </si>
  <si>
    <t>Computationally Intensive Methods in Statistics</t>
  </si>
  <si>
    <t>STAT4064</t>
  </si>
  <si>
    <t>Applied Predictive Modelling</t>
  </si>
  <si>
    <t>STAT4067</t>
  </si>
  <si>
    <t>STAT7449</t>
  </si>
  <si>
    <t>4S9: Topics in Probability and Statistics</t>
  </si>
  <si>
    <t>ANHB5451</t>
  </si>
  <si>
    <t>Human Biology for Medical Physicists</t>
  </si>
  <si>
    <t>CITS2200</t>
  </si>
  <si>
    <t>Data Structures and Algorithms</t>
  </si>
  <si>
    <t>CITS3002</t>
  </si>
  <si>
    <t>Computer Networks</t>
  </si>
  <si>
    <t>CITS3003</t>
  </si>
  <si>
    <t>Graphics and Animation</t>
  </si>
  <si>
    <t>CITS3401</t>
  </si>
  <si>
    <t>Data Warehousing</t>
  </si>
  <si>
    <t>CITS3403</t>
  </si>
  <si>
    <t>Agile Web Development</t>
  </si>
  <si>
    <t>Software Requirements and Design</t>
  </si>
  <si>
    <t>CITS4402</t>
  </si>
  <si>
    <t>Computer Vision</t>
  </si>
  <si>
    <t>CITS4403</t>
  </si>
  <si>
    <t>Computational Modelling</t>
  </si>
  <si>
    <t>CITS4407</t>
  </si>
  <si>
    <t>Open Source Tools and Scripting</t>
  </si>
  <si>
    <t>CITS5501</t>
  </si>
  <si>
    <t>Software Testing and Quality Assurance</t>
  </si>
  <si>
    <t>CITS5504</t>
  </si>
  <si>
    <t>CITS5505</t>
  </si>
  <si>
    <t>CITS5508</t>
  </si>
  <si>
    <t>Machine Learning</t>
  </si>
  <si>
    <t>MATH1601</t>
  </si>
  <si>
    <t>Mathematics, Culture and Everyday Life</t>
  </si>
  <si>
    <t>Mathematics: From the Renaissance to Modern Day</t>
  </si>
  <si>
    <t>MATH2021</t>
  </si>
  <si>
    <t>Introduction to Applied Mathematics</t>
  </si>
  <si>
    <t>MATH2031</t>
  </si>
  <si>
    <t>Introduction to Pure Mathematics</t>
  </si>
  <si>
    <t>MATH3002</t>
  </si>
  <si>
    <t>Network Science</t>
  </si>
  <si>
    <t>MATH3021</t>
  </si>
  <si>
    <t>Nonlinear Dynamics and Chaos</t>
  </si>
  <si>
    <t>MATH3031</t>
  </si>
  <si>
    <t>Algebraic Structures and Symmetry</t>
  </si>
  <si>
    <t>MATH4021</t>
  </si>
  <si>
    <t>Dynamical Systems</t>
  </si>
  <si>
    <t>MATH4024</t>
  </si>
  <si>
    <t>Special Unit: Modern Methods of Theoretical Modelling</t>
  </si>
  <si>
    <t>MATH4031</t>
  </si>
  <si>
    <t>Algebra</t>
  </si>
  <si>
    <t>MATH4032</t>
  </si>
  <si>
    <t>Continuous Geometry and Analysis</t>
  </si>
  <si>
    <t>MATH4403</t>
  </si>
  <si>
    <t>Advanced Mathematics 1</t>
  </si>
  <si>
    <t>PHYS1021</t>
  </si>
  <si>
    <t>Applied Physics A</t>
  </si>
  <si>
    <t>PHYS2001</t>
  </si>
  <si>
    <t>Quantum Physics and Electromagnetism</t>
  </si>
  <si>
    <t>PHYS3001</t>
  </si>
  <si>
    <t>Quantum Mechanics and Atomic Physics</t>
  </si>
  <si>
    <t>PHYS3003</t>
  </si>
  <si>
    <t>Astrophysics and Space Science</t>
  </si>
  <si>
    <t>PHYS3011</t>
  </si>
  <si>
    <t>Mathematical Physics</t>
  </si>
  <si>
    <t>PHYS4010</t>
  </si>
  <si>
    <t>Special Topics in Theoretical Physics</t>
  </si>
  <si>
    <t>PHYS4020</t>
  </si>
  <si>
    <t>Special Topics in Experimental Physics</t>
  </si>
  <si>
    <t>PHYS4415</t>
  </si>
  <si>
    <t>Special Topics in Physics I</t>
  </si>
  <si>
    <t>PHYS4416</t>
  </si>
  <si>
    <t>Special Topics in Physics II</t>
  </si>
  <si>
    <t>PHYS4418</t>
  </si>
  <si>
    <t>Special Topics in Astrophysics</t>
  </si>
  <si>
    <t>PHYS5401</t>
  </si>
  <si>
    <t>Medical Imaging Physics</t>
  </si>
  <si>
    <t>PHYS5404</t>
  </si>
  <si>
    <t>Radiation Physics and Dosimetry</t>
  </si>
  <si>
    <t>PHYS5405</t>
  </si>
  <si>
    <t>Radiation Safety</t>
  </si>
  <si>
    <t>PHYS5510</t>
  </si>
  <si>
    <t>Advanced Topics in Physics I</t>
  </si>
  <si>
    <t>SCIE1121</t>
  </si>
  <si>
    <t>Our Universe</t>
  </si>
  <si>
    <t>SHPC4001</t>
  </si>
  <si>
    <t>Principles of Scientific Computation</t>
  </si>
  <si>
    <t>STAT2401</t>
  </si>
  <si>
    <t>Analysis of Experiments</t>
  </si>
  <si>
    <t>STAT3061</t>
  </si>
  <si>
    <t>Random Processes and their Applications</t>
  </si>
  <si>
    <t>STAT3062</t>
  </si>
  <si>
    <t>Statistical Science</t>
  </si>
  <si>
    <t>STAT3401</t>
  </si>
  <si>
    <t>Advanced Data Analysis</t>
  </si>
  <si>
    <t>STAT3405</t>
  </si>
  <si>
    <t>Introduction to Bayesian Computing and Statistics</t>
  </si>
  <si>
    <t>STAT4061</t>
  </si>
  <si>
    <t>Probability and Stochastic Processes</t>
  </si>
  <si>
    <t>STAT4062</t>
  </si>
  <si>
    <t>Statistical Modelling and Inference</t>
  </si>
  <si>
    <t>STAT4065</t>
  </si>
  <si>
    <t>Multilevel and Mixed-Effects Modelling</t>
  </si>
  <si>
    <t>STAT4066</t>
  </si>
  <si>
    <t>Bayesian Computing and Statistics</t>
  </si>
  <si>
    <t>BIOP5920</t>
  </si>
  <si>
    <t>M.Phil.Thesis (Biophysics) FT</t>
  </si>
  <si>
    <t>BIOP5921</t>
  </si>
  <si>
    <t>M.Phil.Thesis (Biophysics) PT</t>
  </si>
  <si>
    <t>BIOP8920</t>
  </si>
  <si>
    <t>Ph.D.Thesis (Biophysics) FT</t>
  </si>
  <si>
    <t>BIOP8921</t>
  </si>
  <si>
    <t>Ph.D.Thesis (Biophysics) PT</t>
  </si>
  <si>
    <t>BIOP9825</t>
  </si>
  <si>
    <t>M.Sc.Thesis (Biophysics) FT</t>
  </si>
  <si>
    <t>BIOP9826</t>
  </si>
  <si>
    <t>M.Sc.Thesis (Biophysics) PT</t>
  </si>
  <si>
    <t>BIOP9920</t>
  </si>
  <si>
    <t>BIOP9921</t>
  </si>
  <si>
    <t>CITS5200</t>
  </si>
  <si>
    <t>M.Phil.Thesis (Computer Science) FT</t>
  </si>
  <si>
    <t>CITS5201</t>
  </si>
  <si>
    <t>M.Phil.Thesis (Computer Science) PT</t>
  </si>
  <si>
    <t>CITS5204</t>
  </si>
  <si>
    <t>M.Phil.Thesis (CSSE - Computing Engineering) FT</t>
  </si>
  <si>
    <t>CITS5205</t>
  </si>
  <si>
    <t>M.Phil.Thesis (CSSE - Computing Engineering) PT</t>
  </si>
  <si>
    <t>CITS8920</t>
  </si>
  <si>
    <t>Ph.D.Thesis (Computer Science) FT</t>
  </si>
  <si>
    <t>CITS8921</t>
  </si>
  <si>
    <t>Ph.D.Thesis (Computer Science) PT</t>
  </si>
  <si>
    <t>CITS8923</t>
  </si>
  <si>
    <t>Ph.D.Thesis (CSSE - Computing Engineering) FT</t>
  </si>
  <si>
    <t>CITS8924</t>
  </si>
  <si>
    <t>Ph.D.Thesis (CSSE - Computing Engineering) PT</t>
  </si>
  <si>
    <t>CITS9200</t>
  </si>
  <si>
    <t>Ph.D.Thesis(Computer Science) FT</t>
  </si>
  <si>
    <t>CITS9201</t>
  </si>
  <si>
    <t>Ph.D.Thesis(Computer Science) PT</t>
  </si>
  <si>
    <t>CITS9202</t>
  </si>
  <si>
    <t>CITS9203</t>
  </si>
  <si>
    <t>CITS9210</t>
  </si>
  <si>
    <t>M.Sc.Thesis(Computer Science) FT</t>
  </si>
  <si>
    <t>CITS9211</t>
  </si>
  <si>
    <t>M.Sc.Thesis(Computer Science) PT</t>
  </si>
  <si>
    <t>CITS9212</t>
  </si>
  <si>
    <t>M.Sc.Thesis (CSSE - Computing Engineering) FT</t>
  </si>
  <si>
    <t>CITS9213</t>
  </si>
  <si>
    <t>M.Sc.Thesis (CSSE - Computing Engineering) PT</t>
  </si>
  <si>
    <t>CITS9230</t>
  </si>
  <si>
    <t>M.Sc.Th.(Info Tech) FT</t>
  </si>
  <si>
    <t>CITS9231</t>
  </si>
  <si>
    <t>M.Sc.Th.(Info Tech) PT</t>
  </si>
  <si>
    <t>MATH5920</t>
  </si>
  <si>
    <t>M.Phil.Thesis (Mathematics) FT</t>
  </si>
  <si>
    <t>MATH5921</t>
  </si>
  <si>
    <t>M.Phil.Thesis (Mathematics) PT</t>
  </si>
  <si>
    <t>MATH5960</t>
  </si>
  <si>
    <t>M.Res.Thesis (Mathematics and Statistics) FT</t>
  </si>
  <si>
    <t>MATH5961</t>
  </si>
  <si>
    <t>M.Res.Thesis (Mathematics and Statistics) PT</t>
  </si>
  <si>
    <t>MATH8920</t>
  </si>
  <si>
    <t>Ph.D.Thesis (Mathematics) FT</t>
  </si>
  <si>
    <t>MATH8921</t>
  </si>
  <si>
    <t>Ph.D.Thesis (Mathematics) PT</t>
  </si>
  <si>
    <t>MATH9820</t>
  </si>
  <si>
    <t>M.Sc.Ed.Thesis(Mathematics) FT</t>
  </si>
  <si>
    <t>MATH9821</t>
  </si>
  <si>
    <t>M.A.Thesis(Mathematics) FT</t>
  </si>
  <si>
    <t>MATH9822</t>
  </si>
  <si>
    <t>M.Sc.Ed.Thesis(Mathematics) PT</t>
  </si>
  <si>
    <t>MATH9823</t>
  </si>
  <si>
    <t>M.A.Thesis(Mathematics) PT</t>
  </si>
  <si>
    <t>MATH9825</t>
  </si>
  <si>
    <t>M.Sc.Thesis(Mathematics) FT</t>
  </si>
  <si>
    <t>MATH9826</t>
  </si>
  <si>
    <t>M.Sc.Thesis(Mathematics) PT</t>
  </si>
  <si>
    <t>MATH9920</t>
  </si>
  <si>
    <t>Ph.D. Thesis (Mathematics) FT</t>
  </si>
  <si>
    <t>MATH9921</t>
  </si>
  <si>
    <t>Ph.D. Thesis (Mathematics) PT</t>
  </si>
  <si>
    <t>PHYS5920</t>
  </si>
  <si>
    <t>M.Phil.Thesis (Physics) FT</t>
  </si>
  <si>
    <t>PHYS5921</t>
  </si>
  <si>
    <t>M.Phil.Thesis (Physics) PT</t>
  </si>
  <si>
    <t>PHYS8920</t>
  </si>
  <si>
    <t>Ph.D.Thesis (Physics) FT</t>
  </si>
  <si>
    <t>PHYS8921</t>
  </si>
  <si>
    <t>Ph.D.Thesis (Physics) PT</t>
  </si>
  <si>
    <t>PHYS9821</t>
  </si>
  <si>
    <t>M.Phil.(Research) Physics FT</t>
  </si>
  <si>
    <t>PHYS9822</t>
  </si>
  <si>
    <t>M.Phil.(Research) Physics PT</t>
  </si>
  <si>
    <t>PHYS9825</t>
  </si>
  <si>
    <t>M.Sc.Thesis(Physics) FT</t>
  </si>
  <si>
    <t>PHYS9826</t>
  </si>
  <si>
    <t>M.Sc.Thesis(Physics) PT</t>
  </si>
  <si>
    <t>PHYS9920</t>
  </si>
  <si>
    <t>Ph.D. Thesis (Physics) FT</t>
  </si>
  <si>
    <t>PHYS9921</t>
  </si>
  <si>
    <t>Ph.D. Thesis (Physics) PT</t>
  </si>
  <si>
    <t>Sum of Amt</t>
  </si>
  <si>
    <t>AcctAttr B Desc</t>
  </si>
  <si>
    <t>PGDesc</t>
  </si>
  <si>
    <t>Advertising, Marketing and Promotional Costs</t>
  </si>
  <si>
    <t>Books and Periodicals</t>
  </si>
  <si>
    <t>Employee benefits and On-Cost</t>
  </si>
  <si>
    <t>Information Technology costs</t>
  </si>
  <si>
    <t>Materials and Supplies</t>
  </si>
  <si>
    <t>Non-Capital Equipment Purchases</t>
  </si>
  <si>
    <t>Other Expenses</t>
  </si>
  <si>
    <t>Professional Fees</t>
  </si>
  <si>
    <t>Rental Hiring and Leasing Fees</t>
  </si>
  <si>
    <t>Repairs and Maintenance</t>
  </si>
  <si>
    <t>Scholarships &amp; Prizes</t>
  </si>
  <si>
    <t>Travel</t>
  </si>
  <si>
    <t>Grand Total</t>
  </si>
  <si>
    <t>non-salary</t>
  </si>
  <si>
    <t>ANHB5451 Human Biology for Med</t>
  </si>
  <si>
    <t>CHPR4404 Advanced Thermodynami</t>
  </si>
  <si>
    <t>CHPR4405 Part Mec &amp; Solids Han</t>
  </si>
  <si>
    <t>CHPR4406 Reaction Engineering</t>
  </si>
  <si>
    <t>CHPR4407 Transport Phenomena</t>
  </si>
  <si>
    <t>CHPR5501 Advanced Reaction Eng</t>
  </si>
  <si>
    <t>CHPR5520 Combustn Science&amp;Tech</t>
  </si>
  <si>
    <t>CHPR5521 Gas Processing 1</t>
  </si>
  <si>
    <t>CHPR5522 Gas Processing 2</t>
  </si>
  <si>
    <t>CHPR5551 Chem Project 1</t>
  </si>
  <si>
    <t>CITS1001  Object-oriented Prog</t>
  </si>
  <si>
    <t>CITS1401 Problem Solving and</t>
  </si>
  <si>
    <t>CITS1402 Relational Database</t>
  </si>
  <si>
    <t>CITS2002 Prog and Systems</t>
  </si>
  <si>
    <t>CITS2200 Data Structures and</t>
  </si>
  <si>
    <t>CITS2211 Discrete Structures</t>
  </si>
  <si>
    <t>CITS2401 Databases</t>
  </si>
  <si>
    <t>CITS3001 Algorithms,Agents&amp;AI</t>
  </si>
  <si>
    <t>CITS3002 Networks and Security</t>
  </si>
  <si>
    <t>CITS3003 Graphics and Animatio</t>
  </si>
  <si>
    <t>CITS3004 Cybersecurity</t>
  </si>
  <si>
    <t>CITS3200 Profession Computing</t>
  </si>
  <si>
    <t>CITS3401 Data Warehousing</t>
  </si>
  <si>
    <t>CITS3402 High Perfomance Compu</t>
  </si>
  <si>
    <t>CITS3403 Agile Web Development</t>
  </si>
  <si>
    <t>CITS4009 Introduction to Data</t>
  </si>
  <si>
    <t>CITS4401 Software Requirements</t>
  </si>
  <si>
    <t>CITS4402 Computer Vision</t>
  </si>
  <si>
    <t>CITS4403 Computational Modelli</t>
  </si>
  <si>
    <t>CITS4404 Artificial Intelligen</t>
  </si>
  <si>
    <t>CITS4419 Mobile and Wireless C</t>
  </si>
  <si>
    <t>CITS5013 Data Science Res P3</t>
  </si>
  <si>
    <t>CITS5503 Cloud Computing</t>
  </si>
  <si>
    <t>CITS5504 Data Warehousing</t>
  </si>
  <si>
    <t>CITS5506 Ubiquitous Computing</t>
  </si>
  <si>
    <t>CITS5507 High Performance Comp</t>
  </si>
  <si>
    <t>CITS5508 Machine Leanering</t>
  </si>
  <si>
    <t>CITS5551 Software Design Proj1</t>
  </si>
  <si>
    <t>CITS5552 Software Design Proj2</t>
  </si>
  <si>
    <t>CIVL4401 Applied Geomechanics</t>
  </si>
  <si>
    <t>CIVL4402 Civil Hydraulics</t>
  </si>
  <si>
    <t>CIVL4403 Structural Concrete</t>
  </si>
  <si>
    <t>CIVL4404 Structural Steel Desi</t>
  </si>
  <si>
    <t>CIVL5501 Structural Dynamics</t>
  </si>
  <si>
    <t>CIVL5502 Transportation Engine</t>
  </si>
  <si>
    <t>CIVL5503 Underground Construct</t>
  </si>
  <si>
    <t>CIVL5505 Intro Des OffshoreSys</t>
  </si>
  <si>
    <t>CIVL5551 Civl Eng Design Proj1</t>
  </si>
  <si>
    <t>CIVL5552 Civl Eng Design Proj2</t>
  </si>
  <si>
    <t>ELEC4401 Circuits and Electyro</t>
  </si>
  <si>
    <t>ELEC4402 Communication Systems</t>
  </si>
  <si>
    <t>ELEC4403 Digital and Embedded</t>
  </si>
  <si>
    <t>ELEC4404 Signal Processing</t>
  </si>
  <si>
    <t>ELEC5501 Advanced Comm</t>
  </si>
  <si>
    <t>ELEC5502 Analogue Electronics</t>
  </si>
  <si>
    <t>ELEC5503 Digital Microelec Sys</t>
  </si>
  <si>
    <t>ELEC5504 Power Electronics</t>
  </si>
  <si>
    <t>ELEC5505 Power System Analysis</t>
  </si>
  <si>
    <t>ELEC5506 Process Instrum&amp;Ctrl</t>
  </si>
  <si>
    <t>ELEC5508 Semiconductor Nanoele</t>
  </si>
  <si>
    <t>ELEC5551 E&amp;E Eng Design Proj1</t>
  </si>
  <si>
    <t>ELEC5552 E&amp;E Eng Design Proj2</t>
  </si>
  <si>
    <t>ENSC1002 Material Behaviour fr</t>
  </si>
  <si>
    <t>ENSC1003 Intro Prof Engineerin</t>
  </si>
  <si>
    <t>ENSC2001 Motion</t>
  </si>
  <si>
    <t>ENSC2002 Energy</t>
  </si>
  <si>
    <t>ENSC2011 Global Challenges in</t>
  </si>
  <si>
    <t>ENSC2011</t>
  </si>
  <si>
    <t>ENSC3001 Mechanisms and Machin</t>
  </si>
  <si>
    <t>ENSC3002 Materials and Manufac</t>
  </si>
  <si>
    <t>ENSC3003 Fluid Mechanics</t>
  </si>
  <si>
    <t>ENSC3004 Solid Mechanics</t>
  </si>
  <si>
    <t>ENSC3005 Mass and Energy Balan</t>
  </si>
  <si>
    <t>ENSC3006 Chemical Process Ther</t>
  </si>
  <si>
    <t>ENSC3007 Heat and Mass Transfe</t>
  </si>
  <si>
    <t>ENSC3008 Structural Analysis</t>
  </si>
  <si>
    <t>ENSC3009 Geomechanics</t>
  </si>
  <si>
    <t>ENSC3010 Hydraulics</t>
  </si>
  <si>
    <t>ENSC3011 Resources Extraction</t>
  </si>
  <si>
    <t>ENSC3012 Data Collection and A</t>
  </si>
  <si>
    <t>ENSC3013 Environmental Systems</t>
  </si>
  <si>
    <t>ENSC3014 Electronic Materials</t>
  </si>
  <si>
    <t>ENSC3015 CHN Signals n Systems</t>
  </si>
  <si>
    <t>ENSC3015 Signals and Systems</t>
  </si>
  <si>
    <t>ENSC3016 CHN Power and Machine</t>
  </si>
  <si>
    <t>ENSC3016 Power and Machines</t>
  </si>
  <si>
    <t>ENSC3017 CHN Circuits n Electr</t>
  </si>
  <si>
    <t>ENSC3017 Circuits and Electron</t>
  </si>
  <si>
    <t>ENSC3018 Process Synthesis and</t>
  </si>
  <si>
    <t>ENSC3019 Unit Operations and U</t>
  </si>
  <si>
    <t>ENSC3020 CHN Digital Embedded</t>
  </si>
  <si>
    <t>ENSC3020 Digital Embedded Syst</t>
  </si>
  <si>
    <t>ENSC3021 Circuits&amp;Electronics</t>
  </si>
  <si>
    <t>ENSC3023 Biomedical Engineerin</t>
  </si>
  <si>
    <t>ENVE4401 Contaminat Fate and T</t>
  </si>
  <si>
    <t>ENVE4402 Hydrology</t>
  </si>
  <si>
    <t>ENVE4403 Fluid Transport Mixi</t>
  </si>
  <si>
    <t>ENVE4405 Eco-Engineering</t>
  </si>
  <si>
    <t>ENVE5502 Water Resources Supp</t>
  </si>
  <si>
    <t>ENVE5551 Env Eng Design Proj1</t>
  </si>
  <si>
    <t>GENG4402 Control Engineering</t>
  </si>
  <si>
    <t>GENG4403 Extractive Metallurgy</t>
  </si>
  <si>
    <t>GENG4405 Numerical Methods and</t>
  </si>
  <si>
    <t>GENG4407 Adv Engineering Mathe</t>
  </si>
  <si>
    <t>GENG4408 Intro Biomedical Eng</t>
  </si>
  <si>
    <t>GENG4408</t>
  </si>
  <si>
    <t>GENG5011 Engineering Honours R</t>
  </si>
  <si>
    <t>GENG5012 Engineering Honours R</t>
  </si>
  <si>
    <t>GENG5501 Coastal and Offshore</t>
  </si>
  <si>
    <t>GENG5502 Environmental Geotech</t>
  </si>
  <si>
    <t>GENG5503 Modern Control System</t>
  </si>
  <si>
    <t>GENG5504 Petroleum Engineering</t>
  </si>
  <si>
    <t>GENG5505 Project Management an</t>
  </si>
  <si>
    <t>GENG5506 Renewable Energy</t>
  </si>
  <si>
    <t>GENG5507 Risk Reliability and</t>
  </si>
  <si>
    <t>GENG5508 Robotics</t>
  </si>
  <si>
    <t>GENG5511 Engineering Research</t>
  </si>
  <si>
    <t>GENG5512 Engineering Research</t>
  </si>
  <si>
    <t>GENG5514 Finite Element Method</t>
  </si>
  <si>
    <t>GENG5803 Investment Management</t>
  </si>
  <si>
    <t>MATH1011 MultivariableCalculus</t>
  </si>
  <si>
    <t>MATH1012 Math Theory Methods</t>
  </si>
  <si>
    <t>MATH1720 Mathematics Fundament</t>
  </si>
  <si>
    <t>MATH1721 Fundamentals Methods</t>
  </si>
  <si>
    <t>MATH1722  Fundamentals Special</t>
  </si>
  <si>
    <t>MATH2021 Intro to Applied Math</t>
  </si>
  <si>
    <t>MATH2031 Introduction to Pure</t>
  </si>
  <si>
    <t>MATH2501 Mathematical Methods</t>
  </si>
  <si>
    <t>MATH3002 Network Science</t>
  </si>
  <si>
    <t>MATH3021 Dynamics and Control</t>
  </si>
  <si>
    <t>MATH3022 Scientific and Indust</t>
  </si>
  <si>
    <t>MATH3023 Advanced Mathematics</t>
  </si>
  <si>
    <t>MATH3024 Complex Systems</t>
  </si>
  <si>
    <t>MATH3031 Algebra Structures</t>
  </si>
  <si>
    <t>MATH4002 Maths&amp;Stats Res P2</t>
  </si>
  <si>
    <t>MECH4424 Measurement and Noise</t>
  </si>
  <si>
    <t>MECH4426 Dynamicx Vibration a</t>
  </si>
  <si>
    <t>MECH4428 Degradation of Materi</t>
  </si>
  <si>
    <t>MECH4429  Applied Engineering</t>
  </si>
  <si>
    <t>MECH5502 Analysis and Design o</t>
  </si>
  <si>
    <t>MECH5504 Dsgn&amp;Failure AnlyMat</t>
  </si>
  <si>
    <t>MECH5551 MechEng Design Proj1</t>
  </si>
  <si>
    <t>MECH5552 Mech Design Project 2</t>
  </si>
  <si>
    <t>MINE4401 Underground Mining 1</t>
  </si>
  <si>
    <t>MINE4404 Rock Mechanics</t>
  </si>
  <si>
    <t>MINE4405 Mineral Resources</t>
  </si>
  <si>
    <t>MINE4406 Geotechnology of Mine</t>
  </si>
  <si>
    <t>MINE4503 Surface Mining</t>
  </si>
  <si>
    <t>MINE5501 Mining Management</t>
  </si>
  <si>
    <t>MINE5502 Underground Mining 2</t>
  </si>
  <si>
    <t>MINE5551 Mine Eng Design Proj1</t>
  </si>
  <si>
    <t>MINE5552 Design project 2</t>
  </si>
  <si>
    <t>OGEG5809 Field Develop Project</t>
  </si>
  <si>
    <t>OGEG5810 The Hydrocarbon Econo</t>
  </si>
  <si>
    <t>PHYS1001 Physics for Scientist</t>
  </si>
  <si>
    <t>PHYS1001 S1 Physics Sci&amp;Eng</t>
  </si>
  <si>
    <t>PHYS1002 Modern Physics</t>
  </si>
  <si>
    <t>PHYS1021 Applied Physics A</t>
  </si>
  <si>
    <t>PHYS1030 Physics Bridging Unit</t>
  </si>
  <si>
    <t>PHYS2001 Quantum Mechanics 1</t>
  </si>
  <si>
    <t>PHYS2002 Physics of Particles</t>
  </si>
  <si>
    <t>PHYS3001 Quantum Mechanics 2</t>
  </si>
  <si>
    <t>PHYS3002 Electrody and Relativ</t>
  </si>
  <si>
    <t>PHYS3003 Astrophy and Space Sc</t>
  </si>
  <si>
    <t>PHYS3004 Advanced Quantum Mech</t>
  </si>
  <si>
    <t>PHYS3011 Mathematical Physics</t>
  </si>
  <si>
    <t>PHYS3012 Frontiers in Mod Phys</t>
  </si>
  <si>
    <t>PHYS5001 - Medical Physics</t>
  </si>
  <si>
    <t>PHYS5401 Medi Imaging Physics</t>
  </si>
  <si>
    <t>PHYS5402 Radiation Biology</t>
  </si>
  <si>
    <t>PHYS5403 Radiotherapy Physics</t>
  </si>
  <si>
    <t>PHYS5404 Radiation Physics</t>
  </si>
  <si>
    <t>PHYS5405 Radiation Safety</t>
  </si>
  <si>
    <t>PHYS5431 Medical Physics</t>
  </si>
  <si>
    <t>PHYS5432 - Medical Physics</t>
  </si>
  <si>
    <t>PHYS5433 - Medical Physics</t>
  </si>
  <si>
    <t>PHYS5434 - Medical Physics</t>
  </si>
  <si>
    <t>PHYS5512 Advanced Topics in Ph</t>
  </si>
  <si>
    <t>SCIE1121 Our Universe</t>
  </si>
  <si>
    <t>SCIE1122 Our Solar System</t>
  </si>
  <si>
    <t>Shared Teaching Expenses</t>
  </si>
  <si>
    <t>Shared T</t>
  </si>
  <si>
    <t>Shared Teaching Expenses ENG</t>
  </si>
  <si>
    <t>Shared Teaching Expenses PMC</t>
  </si>
  <si>
    <t>SHPC4001 Principle of Sci Comp</t>
  </si>
  <si>
    <t>STAT1400 Statistics for Scienc</t>
  </si>
  <si>
    <t>STAT1520 Economic and Busines</t>
  </si>
  <si>
    <t>STAT2062 Fundamentals of Proba</t>
  </si>
  <si>
    <t>STAT2401 Analysis of Experime</t>
  </si>
  <si>
    <t>STAT2402 Analysis of Observat</t>
  </si>
  <si>
    <t>STAT3061 Random Processes</t>
  </si>
  <si>
    <t>STAT3062 Statistical Science</t>
  </si>
  <si>
    <t>STAT3063 Spatial Statistics</t>
  </si>
  <si>
    <t>STAT3405 Intro Bayesian Comput</t>
  </si>
  <si>
    <t>STAT3406 Applied Stats</t>
  </si>
  <si>
    <t>STAT4064 Applied Pred Modeling</t>
  </si>
  <si>
    <t>STAT4066 Bayesian Computing</t>
  </si>
  <si>
    <t>Budget</t>
  </si>
  <si>
    <t>Actual</t>
  </si>
  <si>
    <t>School</t>
  </si>
  <si>
    <t>Department</t>
  </si>
  <si>
    <t>Period</t>
  </si>
  <si>
    <t>Unit Title</t>
  </si>
  <si>
    <t>BU</t>
  </si>
  <si>
    <t>PG</t>
  </si>
  <si>
    <t>PG Manager</t>
  </si>
  <si>
    <t>CAST</t>
  </si>
  <si>
    <t>Non Salary</t>
  </si>
  <si>
    <t>Salary actuals</t>
  </si>
  <si>
    <t>Non salary actual</t>
  </si>
  <si>
    <t>Total Actual</t>
  </si>
  <si>
    <t>UB UC</t>
  </si>
  <si>
    <t>WLM UC</t>
  </si>
  <si>
    <t>H = M</t>
  </si>
  <si>
    <t>L = M</t>
  </si>
  <si>
    <t>H = L</t>
  </si>
  <si>
    <t>Action</t>
  </si>
  <si>
    <t>Reports</t>
  </si>
  <si>
    <t>Tranche</t>
  </si>
  <si>
    <t>PayCode1</t>
  </si>
  <si>
    <t>PayCode2</t>
  </si>
  <si>
    <t>PayCode3</t>
  </si>
  <si>
    <t>PayCode4</t>
  </si>
  <si>
    <t>PayCode5</t>
  </si>
  <si>
    <t>Original</t>
  </si>
  <si>
    <t>Adjustment</t>
  </si>
  <si>
    <t>Notes</t>
  </si>
  <si>
    <t>OGS</t>
  </si>
  <si>
    <t>01470</t>
  </si>
  <si>
    <t>10100023</t>
  </si>
  <si>
    <t>Kendrick,G</t>
  </si>
  <si>
    <t>Langlois,T</t>
  </si>
  <si>
    <t>No match</t>
  </si>
  <si>
    <t>TS-L-4A</t>
  </si>
  <si>
    <t>10100027</t>
  </si>
  <si>
    <t>Gaudin,C</t>
  </si>
  <si>
    <t>Y</t>
  </si>
  <si>
    <t/>
  </si>
  <si>
    <t>PG Manager correct in PS</t>
  </si>
  <si>
    <t>Chemical</t>
  </si>
  <si>
    <t>00660</t>
  </si>
  <si>
    <t>10302070</t>
  </si>
  <si>
    <t>May,E</t>
  </si>
  <si>
    <t>One, 6/3/2019</t>
  </si>
  <si>
    <t>10302084</t>
  </si>
  <si>
    <t>Leong,Y</t>
  </si>
  <si>
    <t>Two, 20/3/2019</t>
  </si>
  <si>
    <t>10302099</t>
  </si>
  <si>
    <t>10302089</t>
  </si>
  <si>
    <t>Leggoe,J</t>
  </si>
  <si>
    <t>10302111</t>
  </si>
  <si>
    <t>Johns,M</t>
  </si>
  <si>
    <t>10302085</t>
  </si>
  <si>
    <t>Zhang,D</t>
  </si>
  <si>
    <t>10302086</t>
  </si>
  <si>
    <t>Aman,Z</t>
  </si>
  <si>
    <t>10302090</t>
  </si>
  <si>
    <t>Three, 1/4/19</t>
  </si>
  <si>
    <t>10302093</t>
  </si>
  <si>
    <t>Graham,B</t>
  </si>
  <si>
    <t>N/A</t>
  </si>
  <si>
    <t>10302071</t>
  </si>
  <si>
    <t>Faculty Office</t>
  </si>
  <si>
    <t>00609</t>
  </si>
  <si>
    <t>10001018</t>
  </si>
  <si>
    <t>Huang,Y</t>
  </si>
  <si>
    <t>Doherty,J</t>
  </si>
  <si>
    <t>Current &amp; UB PG Mgr Match</t>
  </si>
  <si>
    <t xml:space="preserve">Amended </t>
  </si>
  <si>
    <t>10301055</t>
  </si>
  <si>
    <t>Male,S</t>
  </si>
  <si>
    <t>752A</t>
  </si>
  <si>
    <t>TS-L-5</t>
  </si>
  <si>
    <r>
      <t xml:space="preserve">Investment Management for Field Development </t>
    </r>
    <r>
      <rPr>
        <sz val="11"/>
        <color rgb="FFFF0000"/>
        <rFont val="Calibri"/>
        <family val="2"/>
      </rPr>
      <t xml:space="preserve">   </t>
    </r>
  </si>
  <si>
    <t>10302092</t>
  </si>
  <si>
    <r>
      <t xml:space="preserve">Introduction to Oil and Gas Engineering   </t>
    </r>
    <r>
      <rPr>
        <sz val="11"/>
        <color rgb="FFFF0000"/>
        <rFont val="Calibri"/>
        <family val="2"/>
      </rPr>
      <t xml:space="preserve">  </t>
    </r>
  </si>
  <si>
    <t>10302098</t>
  </si>
  <si>
    <t>Liu,J</t>
  </si>
  <si>
    <t>Change to Liu,J</t>
  </si>
  <si>
    <t>10302101</t>
  </si>
  <si>
    <t>10302097</t>
  </si>
  <si>
    <t>10302094</t>
  </si>
  <si>
    <t>CEME</t>
  </si>
  <si>
    <t>10302045</t>
  </si>
  <si>
    <t>Lehane,B</t>
  </si>
  <si>
    <t>10302046</t>
  </si>
  <si>
    <t>Zhou,T</t>
  </si>
  <si>
    <t>10302047</t>
  </si>
  <si>
    <t>Aslani,F</t>
  </si>
  <si>
    <t>10302048</t>
  </si>
  <si>
    <t>Elchalakani,M</t>
  </si>
  <si>
    <t>10302049</t>
  </si>
  <si>
    <t>Dyskin,A</t>
  </si>
  <si>
    <t>10302050</t>
  </si>
  <si>
    <t>Qiu,M</t>
  </si>
  <si>
    <t>Sun,C</t>
  </si>
  <si>
    <t>Change to Sun,C</t>
  </si>
  <si>
    <t>TS-L-1C</t>
  </si>
  <si>
    <t>10302051</t>
  </si>
  <si>
    <t>10302122</t>
  </si>
  <si>
    <t>Stanier,S</t>
  </si>
  <si>
    <t>Bienen,B</t>
  </si>
  <si>
    <t>10302058</t>
  </si>
  <si>
    <t>Tong,F</t>
  </si>
  <si>
    <t>Zhao,W</t>
  </si>
  <si>
    <t>Change to Zhao,W</t>
  </si>
  <si>
    <t>10302067</t>
  </si>
  <si>
    <t>Five, 2/5/19</t>
  </si>
  <si>
    <t>10302068</t>
  </si>
  <si>
    <t>Oldham,C</t>
  </si>
  <si>
    <t>10001019</t>
  </si>
  <si>
    <t>Stanwix,P</t>
  </si>
  <si>
    <t>Keating,A</t>
  </si>
  <si>
    <t>Change to Keating,A</t>
  </si>
  <si>
    <t>10001020</t>
  </si>
  <si>
    <t>Chua,H</t>
  </si>
  <si>
    <t>Tavner,A</t>
  </si>
  <si>
    <t>Change to Tavner,A</t>
  </si>
  <si>
    <t>Iu,H</t>
  </si>
  <si>
    <t>Mechanical</t>
  </si>
  <si>
    <t>10301036</t>
  </si>
  <si>
    <t>Miller,K</t>
  </si>
  <si>
    <t>Hesterman,D</t>
  </si>
  <si>
    <t>Change to Hesterman,D</t>
  </si>
  <si>
    <t>10302060</t>
  </si>
  <si>
    <t>Ivey,G</t>
  </si>
  <si>
    <t>10302061</t>
  </si>
  <si>
    <t>Ocampo,C</t>
  </si>
  <si>
    <t>Coggins,L</t>
  </si>
  <si>
    <t>Change to Coggins,L</t>
  </si>
  <si>
    <t>10302062</t>
  </si>
  <si>
    <t>Jones,N</t>
  </si>
  <si>
    <t>10302063</t>
  </si>
  <si>
    <t>Ghadouani,A</t>
  </si>
  <si>
    <t>10302064</t>
  </si>
  <si>
    <t>10302069</t>
  </si>
  <si>
    <t>Thompson,S</t>
  </si>
  <si>
    <t>10302074</t>
  </si>
  <si>
    <t>10301046</t>
  </si>
  <si>
    <t>10301047</t>
  </si>
  <si>
    <t>Draper,S</t>
  </si>
  <si>
    <t>10301048</t>
  </si>
  <si>
    <t>Fourie,A</t>
  </si>
  <si>
    <t>10302052</t>
  </si>
  <si>
    <t>Basarir,H</t>
  </si>
  <si>
    <t>Amend 10/6</t>
  </si>
  <si>
    <t>10302053</t>
  </si>
  <si>
    <t>10302054</t>
  </si>
  <si>
    <t>Durham,R</t>
  </si>
  <si>
    <t>10302055</t>
  </si>
  <si>
    <t>10302076</t>
  </si>
  <si>
    <t>Karrech,A</t>
  </si>
  <si>
    <t># No names</t>
  </si>
  <si>
    <t>10302056</t>
  </si>
  <si>
    <t>10302057</t>
  </si>
  <si>
    <t>10302072</t>
  </si>
  <si>
    <t>10302075</t>
  </si>
  <si>
    <t>EECE</t>
  </si>
  <si>
    <t>10100094</t>
  </si>
  <si>
    <t>Cantoni,A</t>
  </si>
  <si>
    <t>Hill,M</t>
  </si>
  <si>
    <t>10100095</t>
  </si>
  <si>
    <t>Huang,D</t>
  </si>
  <si>
    <t>10100096</t>
  </si>
  <si>
    <t>Braunl,T</t>
  </si>
  <si>
    <t>10100097</t>
  </si>
  <si>
    <t>Togneri,R</t>
  </si>
  <si>
    <t>Change to Togneri,R</t>
  </si>
  <si>
    <t>10100101</t>
  </si>
  <si>
    <t>10100108</t>
  </si>
  <si>
    <t>Boussaid,F</t>
  </si>
  <si>
    <t>10100098</t>
  </si>
  <si>
    <t>10100107</t>
  </si>
  <si>
    <t>Fernando,T</t>
  </si>
  <si>
    <t>10100106</t>
  </si>
  <si>
    <t>Nener,B</t>
  </si>
  <si>
    <t>00670</t>
  </si>
  <si>
    <t>10100032</t>
  </si>
  <si>
    <t>Umana-Membreno,G</t>
  </si>
  <si>
    <t>Dehdashtiakhavan,N</t>
  </si>
  <si>
    <t>Change to Dehdashtiakhavan,N</t>
  </si>
  <si>
    <t>10100102</t>
  </si>
  <si>
    <t>10100103</t>
  </si>
  <si>
    <t>Silva,D</t>
  </si>
  <si>
    <r>
      <t xml:space="preserve">Materials and Manufacturing                               </t>
    </r>
    <r>
      <rPr>
        <sz val="11"/>
        <color rgb="FFFF0000"/>
        <rFont val="Calibri"/>
        <family val="2"/>
      </rPr>
      <t xml:space="preserve">   </t>
    </r>
  </si>
  <si>
    <t>10301037</t>
  </si>
  <si>
    <t>Sercombe,T</t>
  </si>
  <si>
    <t>10301011</t>
  </si>
  <si>
    <t>Ghisalberti,M</t>
  </si>
  <si>
    <t>Change to Ghisalberti,M</t>
  </si>
  <si>
    <t>10301012</t>
  </si>
  <si>
    <t>Pasternak,E</t>
  </si>
  <si>
    <t>10301013</t>
  </si>
  <si>
    <t>10301014</t>
  </si>
  <si>
    <t>10301015</t>
  </si>
  <si>
    <t>10301016</t>
  </si>
  <si>
    <t>10301038</t>
  </si>
  <si>
    <t>Hu,Y</t>
  </si>
  <si>
    <t>10301017</t>
  </si>
  <si>
    <t>Cheng,L</t>
  </si>
  <si>
    <t>10301039</t>
  </si>
  <si>
    <t>10301018</t>
  </si>
  <si>
    <t>An,H</t>
  </si>
  <si>
    <t>10301044</t>
  </si>
  <si>
    <t>CHN</t>
  </si>
  <si>
    <t>10100104</t>
  </si>
  <si>
    <t>Sreeram,V</t>
  </si>
  <si>
    <t>10301052</t>
  </si>
  <si>
    <t>Manager,Finance</t>
  </si>
  <si>
    <t>Ext - Banerjee,B</t>
  </si>
  <si>
    <t>10100105</t>
  </si>
  <si>
    <t>10301019</t>
  </si>
  <si>
    <t>Pattiaratchi,C</t>
  </si>
  <si>
    <t>10301040</t>
  </si>
  <si>
    <t>CHN-2</t>
  </si>
  <si>
    <t>Farone,L</t>
  </si>
  <si>
    <t>10301020</t>
  </si>
  <si>
    <t>Amend</t>
  </si>
  <si>
    <t>CHN-1</t>
  </si>
  <si>
    <t>10100035</t>
  </si>
  <si>
    <t>10100036</t>
  </si>
  <si>
    <t>Ext - Mohsen,J</t>
  </si>
  <si>
    <t>10301045</t>
  </si>
  <si>
    <t>Vukcevic,S</t>
  </si>
  <si>
    <t>Ext - Vukcevic,S</t>
  </si>
  <si>
    <t>10302091</t>
  </si>
  <si>
    <t>10302065</t>
  </si>
  <si>
    <t>Four, 16/4</t>
  </si>
  <si>
    <t>Updated from $30939.5 to $32367</t>
  </si>
  <si>
    <t>10302020</t>
  </si>
  <si>
    <t>10302083</t>
  </si>
  <si>
    <t>10302078</t>
  </si>
  <si>
    <t>10302079</t>
  </si>
  <si>
    <t>Pan,J</t>
  </si>
  <si>
    <t>10302080</t>
  </si>
  <si>
    <t>Liu,Y</t>
  </si>
  <si>
    <t>Yang,H</t>
  </si>
  <si>
    <t>Change to Yang,H</t>
  </si>
  <si>
    <t>10302081</t>
  </si>
  <si>
    <t>10008052</t>
  </si>
  <si>
    <t>10302082</t>
  </si>
  <si>
    <t>Wittek,A</t>
  </si>
  <si>
    <t>10302087</t>
  </si>
  <si>
    <t>Hu,X</t>
  </si>
  <si>
    <t>10302088</t>
  </si>
  <si>
    <t>Guzzomi,A</t>
  </si>
  <si>
    <t>10302095</t>
  </si>
  <si>
    <t>Research Project in (Assessed in EMS)</t>
  </si>
  <si>
    <t>Global Learning Office,</t>
  </si>
  <si>
    <t>10301041</t>
  </si>
  <si>
    <t>Lei,W</t>
  </si>
  <si>
    <t>10301022</t>
  </si>
  <si>
    <t>Fridjonsson,E</t>
  </si>
  <si>
    <t>10301023</t>
  </si>
  <si>
    <t>Ghafri,S</t>
  </si>
  <si>
    <t>Al Ghafri,S</t>
  </si>
  <si>
    <t>Change to Al Ghafri,S</t>
  </si>
  <si>
    <t xml:space="preserve">Digital Embedded Systems </t>
  </si>
  <si>
    <t>10302018</t>
  </si>
  <si>
    <t>10301056</t>
  </si>
  <si>
    <t>Change to Hill,M</t>
  </si>
  <si>
    <t>Doyle,B</t>
  </si>
  <si>
    <t>10301024</t>
  </si>
  <si>
    <t>,</t>
  </si>
  <si>
    <t>10301025</t>
  </si>
  <si>
    <t>10001025</t>
  </si>
  <si>
    <t>10001026</t>
  </si>
  <si>
    <t>10001027</t>
  </si>
  <si>
    <t>10001028</t>
  </si>
  <si>
    <t>10001029</t>
  </si>
  <si>
    <t>10301049</t>
  </si>
  <si>
    <t>Faiello,C</t>
  </si>
  <si>
    <t>Maths</t>
  </si>
  <si>
    <t>10301050</t>
  </si>
  <si>
    <t>Nair,G</t>
  </si>
  <si>
    <t>10001030</t>
  </si>
  <si>
    <t>10001031</t>
  </si>
  <si>
    <t>PMC</t>
  </si>
  <si>
    <t>CSSE</t>
  </si>
  <si>
    <t>10100033</t>
  </si>
  <si>
    <t>While,L</t>
  </si>
  <si>
    <t>Cardell-Oviver, R</t>
  </si>
  <si>
    <t>10100034</t>
  </si>
  <si>
    <t>Wise,M</t>
  </si>
  <si>
    <t>Hassan,G</t>
  </si>
  <si>
    <t>10100052</t>
  </si>
  <si>
    <t>Royle,G</t>
  </si>
  <si>
    <t>TS-SUMM-B</t>
  </si>
  <si>
    <t>10100080</t>
  </si>
  <si>
    <t>McDonald,C</t>
  </si>
  <si>
    <t>Datta,A</t>
  </si>
  <si>
    <t>10100020</t>
  </si>
  <si>
    <t>Stewart,A</t>
  </si>
  <si>
    <t>Hassan,M</t>
  </si>
  <si>
    <t>10100082</t>
  </si>
  <si>
    <t>French,T</t>
  </si>
  <si>
    <t>10100083</t>
  </si>
  <si>
    <t>Hong,J</t>
  </si>
  <si>
    <t>Change to Hong,J</t>
  </si>
  <si>
    <t>10100068</t>
  </si>
  <si>
    <t>Mian,A</t>
  </si>
  <si>
    <t>Professional Computing [shared CITS5200]</t>
  </si>
  <si>
    <t>10100021</t>
  </si>
  <si>
    <t>Data Warehousing [shared CITS5504]</t>
  </si>
  <si>
    <t>10100069</t>
  </si>
  <si>
    <t>Li,Jianxin</t>
  </si>
  <si>
    <t>Liu,W</t>
  </si>
  <si>
    <t>Change to Liu,W</t>
  </si>
  <si>
    <t>High Performance Computing [shared CITS5507]</t>
  </si>
  <si>
    <t>10100081</t>
  </si>
  <si>
    <t>Wu,C</t>
  </si>
  <si>
    <t>Agile Web Development [shared CITS5505]</t>
  </si>
  <si>
    <t>10100070</t>
  </si>
  <si>
    <t>Change to French,T</t>
  </si>
  <si>
    <t>10100061</t>
  </si>
  <si>
    <t>Huynh,D</t>
  </si>
  <si>
    <t>10100064</t>
  </si>
  <si>
    <t>10100072</t>
  </si>
  <si>
    <t>10100073</t>
  </si>
  <si>
    <t>Bennamoun,M</t>
  </si>
  <si>
    <t>Change to Bennamoun,M</t>
  </si>
  <si>
    <t>10100074</t>
  </si>
  <si>
    <t>Reynolds,M</t>
  </si>
  <si>
    <t>Karpievitch,Y</t>
  </si>
  <si>
    <t>Karpevitch,Y</t>
  </si>
  <si>
    <t>10100075</t>
  </si>
  <si>
    <t>10100093</t>
  </si>
  <si>
    <t>Change to Stewart,A</t>
  </si>
  <si>
    <t>10100076</t>
  </si>
  <si>
    <t>Cardell-Oliver,R</t>
  </si>
  <si>
    <t>Mansoor,A</t>
  </si>
  <si>
    <t>10100028</t>
  </si>
  <si>
    <t>10100029</t>
  </si>
  <si>
    <t>10100030</t>
  </si>
  <si>
    <t>Professional Computing [shared CITS3200]</t>
  </si>
  <si>
    <t>10100066</t>
  </si>
  <si>
    <t>10100078</t>
  </si>
  <si>
    <t>10100087</t>
  </si>
  <si>
    <t>Glance,D</t>
  </si>
  <si>
    <t>Data Warehousing [shared CITS3401]</t>
  </si>
  <si>
    <t>10100088</t>
  </si>
  <si>
    <t>Agile Web Development [shared CITS3403]</t>
  </si>
  <si>
    <t>10100089</t>
  </si>
  <si>
    <t>10100090</t>
  </si>
  <si>
    <t>Change to Mansoor,A</t>
  </si>
  <si>
    <t>High Performance Computing [shared CITS3402]</t>
  </si>
  <si>
    <t>10100092</t>
  </si>
  <si>
    <t>Machine Leanering</t>
  </si>
  <si>
    <t>10100031</t>
  </si>
  <si>
    <t>10100084</t>
  </si>
  <si>
    <t>Change to Glance,D</t>
  </si>
  <si>
    <t>10100091</t>
  </si>
  <si>
    <t>Hill,D</t>
  </si>
  <si>
    <t>10100100</t>
  </si>
  <si>
    <t>Matthews,M</t>
  </si>
  <si>
    <t>Abarzhi,S</t>
  </si>
  <si>
    <t>Sixth, 31/5</t>
  </si>
  <si>
    <t>Mathematical Theory &amp; Methods</t>
  </si>
  <si>
    <t>Devillers,A</t>
  </si>
  <si>
    <t>Walker,D</t>
  </si>
  <si>
    <t>Bamberg,J</t>
  </si>
  <si>
    <t>10100112</t>
  </si>
  <si>
    <t>Noakes,L</t>
  </si>
  <si>
    <t>Mathematics Fundamentals: Methods</t>
  </si>
  <si>
    <t>Giudici,M</t>
  </si>
  <si>
    <t>Change to Abarzhi,S</t>
  </si>
  <si>
    <t>Mathematics Fundamentals: Specialist</t>
  </si>
  <si>
    <t>Pfefferle,D</t>
  </si>
  <si>
    <t>Dipierro,S</t>
  </si>
  <si>
    <t xml:space="preserve">Introduction to Applied Mathematics </t>
  </si>
  <si>
    <t>10100065</t>
  </si>
  <si>
    <t>Change to Hill,D</t>
  </si>
  <si>
    <t>10100077</t>
  </si>
  <si>
    <t>Stoyanov,L</t>
  </si>
  <si>
    <t>10100051</t>
  </si>
  <si>
    <t xml:space="preserve">Network Science </t>
  </si>
  <si>
    <t>10100039</t>
  </si>
  <si>
    <t>10100058</t>
  </si>
  <si>
    <t>Small,M</t>
  </si>
  <si>
    <t>Change to Walker,D</t>
  </si>
  <si>
    <t>10100059</t>
  </si>
  <si>
    <t>Fowkes,N</t>
  </si>
  <si>
    <t>10100040</t>
  </si>
  <si>
    <t>10100041</t>
  </si>
  <si>
    <t>Stemler,T</t>
  </si>
  <si>
    <t>10100060</t>
  </si>
  <si>
    <t>10100109</t>
  </si>
  <si>
    <t>10100043</t>
  </si>
  <si>
    <t>Mathematics and Statistics Research Project 1</t>
  </si>
  <si>
    <t>10100045</t>
  </si>
  <si>
    <t>Mathematics and Statistics Research Project 2</t>
  </si>
  <si>
    <t>10100046</t>
  </si>
  <si>
    <t>Lau,J</t>
  </si>
  <si>
    <t>Change to Nair,G</t>
  </si>
  <si>
    <t>10100047</t>
  </si>
  <si>
    <t>10100048</t>
  </si>
  <si>
    <t>Change to Small,M</t>
  </si>
  <si>
    <t>10100049</t>
  </si>
  <si>
    <t>10302028</t>
  </si>
  <si>
    <t>Pakes,T</t>
  </si>
  <si>
    <t>Change to Matthews,M</t>
  </si>
  <si>
    <t>Modern Methods of Theoretical Modelling</t>
  </si>
  <si>
    <t>10302029</t>
  </si>
  <si>
    <t>10302030</t>
  </si>
  <si>
    <t>10302031</t>
  </si>
  <si>
    <t>Change to Stoyanov,L</t>
  </si>
  <si>
    <t>10302032</t>
  </si>
  <si>
    <t>Change to Giudici,M</t>
  </si>
  <si>
    <t>10100079</t>
  </si>
  <si>
    <t>Change to Bamberg,J</t>
  </si>
  <si>
    <t>A Gentle Introduction to Partial Differential Equations</t>
  </si>
  <si>
    <t>Valdinoci,E</t>
  </si>
  <si>
    <t>10302033</t>
  </si>
  <si>
    <t>10100022</t>
  </si>
  <si>
    <t>Rea,A</t>
  </si>
  <si>
    <t>10100017</t>
  </si>
  <si>
    <t>Firth,M</t>
  </si>
  <si>
    <t>Turlach,B</t>
  </si>
  <si>
    <t>TBA,</t>
  </si>
  <si>
    <t>Change to Lau,J</t>
  </si>
  <si>
    <t>10100025</t>
  </si>
  <si>
    <t>Lau,W</t>
  </si>
  <si>
    <t>10100026</t>
  </si>
  <si>
    <t>Khan,N</t>
  </si>
  <si>
    <t>Random Processes and Their Applications</t>
  </si>
  <si>
    <t>10100110</t>
  </si>
  <si>
    <t>Ext - Pakes,T</t>
  </si>
  <si>
    <t xml:space="preserve">Statistical Science                                               </t>
  </si>
  <si>
    <t>10100111</t>
  </si>
  <si>
    <t>10302040</t>
  </si>
  <si>
    <t>Advanced Data Analysis [shared STAT4065]</t>
  </si>
  <si>
    <t>10100053</t>
  </si>
  <si>
    <t>Change to Khan,N</t>
  </si>
  <si>
    <t>Introduction to Bayesian Computing and Statistics [shared STAT4066]</t>
  </si>
  <si>
    <t>Applied Statistics and Data Visualisation [shared STAT4067]</t>
  </si>
  <si>
    <t>10302041</t>
  </si>
  <si>
    <r>
      <t xml:space="preserve">Statistical Modelling and Inference                 </t>
    </r>
    <r>
      <rPr>
        <sz val="11"/>
        <color rgb="FFFF0000"/>
        <rFont val="Calibri"/>
        <family val="2"/>
      </rPr>
      <t xml:space="preserve"> </t>
    </r>
  </si>
  <si>
    <t>10302042</t>
  </si>
  <si>
    <t>10302043</t>
  </si>
  <si>
    <t>Cripps,E</t>
  </si>
  <si>
    <t>Koch,I</t>
  </si>
  <si>
    <t>Multilevel and Mixed-Effects Modelling [shared STAT3401]</t>
  </si>
  <si>
    <t>10302044</t>
  </si>
  <si>
    <t>Bayesian Computing and Statistics [shared STAT3405]</t>
  </si>
  <si>
    <t>Applied Statistics and Data Visualisation [shared STAT3406]</t>
  </si>
  <si>
    <t>Physics</t>
  </si>
  <si>
    <t>10100113</t>
  </si>
  <si>
    <t>Farzad,P</t>
  </si>
  <si>
    <t>10302026</t>
  </si>
  <si>
    <t>Hammond,P</t>
  </si>
  <si>
    <t>Jay,G</t>
  </si>
  <si>
    <t>Changed to Jay,G</t>
  </si>
  <si>
    <t>James,R</t>
  </si>
  <si>
    <t>10302022</t>
  </si>
  <si>
    <t>Van Kann,F</t>
  </si>
  <si>
    <t>10302024</t>
  </si>
  <si>
    <t>10302012</t>
  </si>
  <si>
    <t>McFerran,J</t>
  </si>
  <si>
    <t>Change to McFerran,J</t>
  </si>
  <si>
    <t>10302000</t>
  </si>
  <si>
    <t>McArthur,I</t>
  </si>
  <si>
    <t>10302001</t>
  </si>
  <si>
    <t>10302006</t>
  </si>
  <si>
    <t>Grasso,D</t>
  </si>
  <si>
    <t>10302007</t>
  </si>
  <si>
    <t>10302016</t>
  </si>
  <si>
    <t>Young,M</t>
  </si>
  <si>
    <t>ICRAR,</t>
  </si>
  <si>
    <t>Wang,J</t>
  </si>
  <si>
    <t>10302025</t>
  </si>
  <si>
    <t>10302027</t>
  </si>
  <si>
    <t>10302017</t>
  </si>
  <si>
    <t>Kuzenko,S</t>
  </si>
  <si>
    <t>Change to Kuzenko,S</t>
  </si>
  <si>
    <t>10302013</t>
  </si>
  <si>
    <t>Ju,L</t>
  </si>
  <si>
    <t>Kostylev,M</t>
  </si>
  <si>
    <t>Change to Kostylev,M</t>
  </si>
  <si>
    <t>10302035</t>
  </si>
  <si>
    <t>Bukhbinder,E</t>
  </si>
  <si>
    <t>Change to Bukhbinder,E</t>
  </si>
  <si>
    <t>10302019</t>
  </si>
  <si>
    <t>10302021</t>
  </si>
  <si>
    <t>10302014</t>
  </si>
  <si>
    <t>Zhao,C</t>
  </si>
  <si>
    <t>Change to Zhao,C</t>
  </si>
  <si>
    <t>10302005</t>
  </si>
  <si>
    <t>10302003</t>
  </si>
  <si>
    <t>10302002</t>
  </si>
  <si>
    <t>10302004</t>
  </si>
  <si>
    <t>10302036</t>
  </si>
  <si>
    <t>Advanced Topics in Physics I (??)</t>
  </si>
  <si>
    <t>10302037</t>
  </si>
  <si>
    <t>TBA - Be Inspired,</t>
  </si>
  <si>
    <t>Advanced Topics in Physics II (??)</t>
  </si>
  <si>
    <t>10302038</t>
  </si>
  <si>
    <t>Ivanov,E</t>
  </si>
  <si>
    <t>Change to Wang,J</t>
  </si>
  <si>
    <t>10302039</t>
  </si>
  <si>
    <t>10302009</t>
  </si>
  <si>
    <t>Wen,L</t>
  </si>
  <si>
    <t>10302008</t>
  </si>
  <si>
    <t>Coward,D</t>
  </si>
  <si>
    <t>10302010</t>
  </si>
  <si>
    <t>High Performance Computing [shared teaching]</t>
  </si>
  <si>
    <t>10302011</t>
  </si>
  <si>
    <t>High Performance Scientific Computing [shared teaching]</t>
  </si>
  <si>
    <t>10100037</t>
  </si>
  <si>
    <t>Subtotal</t>
  </si>
  <si>
    <t>Count</t>
  </si>
  <si>
    <t>EMS Workload Model: Unit Allocation Report - 2019 Estimates</t>
  </si>
  <si>
    <t>Dept</t>
  </si>
  <si>
    <t>Location</t>
  </si>
  <si>
    <t>Mode</t>
  </si>
  <si>
    <t>Unit</t>
  </si>
  <si>
    <t xml:space="preserve">2019 Act. </t>
  </si>
  <si>
    <t>LCU</t>
  </si>
  <si>
    <t>Weight</t>
  </si>
  <si>
    <t>Unit Coordinator</t>
  </si>
  <si>
    <t>Development</t>
  </si>
  <si>
    <t>Load</t>
  </si>
  <si>
    <t>No. Exams to Mark</t>
  </si>
  <si>
    <t>Staff1</t>
  </si>
  <si>
    <t>Assign</t>
  </si>
  <si>
    <t>Staff2</t>
  </si>
  <si>
    <t>Staff3</t>
  </si>
  <si>
    <t>Staff4</t>
  </si>
  <si>
    <t>Staff5</t>
  </si>
  <si>
    <t>Staff6</t>
  </si>
  <si>
    <t>Allocated</t>
  </si>
  <si>
    <t>Check</t>
  </si>
  <si>
    <t>Casual Lectures</t>
  </si>
  <si>
    <t>Casual Prep</t>
  </si>
  <si>
    <t>Casual Pracs</t>
  </si>
  <si>
    <t>Casual Labs</t>
  </si>
  <si>
    <t>Casual Invigilation</t>
  </si>
  <si>
    <t>Casual Other</t>
  </si>
  <si>
    <t>Casual Assign Marking</t>
  </si>
  <si>
    <t>Casual Exam Marking</t>
  </si>
  <si>
    <t>ENG</t>
  </si>
  <si>
    <t>CIVL4401 SEM-1 CRAWLEY</t>
  </si>
  <si>
    <t>Lehane, Barry</t>
  </si>
  <si>
    <t>YES</t>
  </si>
  <si>
    <t>CIVL4402 SEM-1 CRAWLEY</t>
  </si>
  <si>
    <t>Zhou, Tongming</t>
  </si>
  <si>
    <t>CIVL4403 SEM-2 CRAWLEY</t>
  </si>
  <si>
    <t>Aslani, Farhad</t>
  </si>
  <si>
    <t>CIVL4404 SEM-1 CRAWLEY</t>
  </si>
  <si>
    <t>Elchalakani, Mohamed</t>
  </si>
  <si>
    <t>Huang, Yimiao</t>
  </si>
  <si>
    <t>CIVL5501 SEM-2 CRAWLEY</t>
  </si>
  <si>
    <t>Dyskin, Arcady</t>
  </si>
  <si>
    <t>CIVL5502 SEM-1 CRAWLEY</t>
  </si>
  <si>
    <t>Sun, Chao (FoS)</t>
  </si>
  <si>
    <t>CIVL5503 NON-STD CRAWLEY</t>
  </si>
  <si>
    <t>CIVL5504 NON-STD CRAWLEY</t>
  </si>
  <si>
    <t>Bienen, Britta</t>
  </si>
  <si>
    <t>O'Loughlin, Conleth</t>
  </si>
  <si>
    <t>Gaudin, Christophe</t>
  </si>
  <si>
    <t>CIVL5505 SEM-2 CRAWLEY</t>
  </si>
  <si>
    <t>Zhao, Wenhua</t>
  </si>
  <si>
    <t>CIVL5551 SEM-1 CRAWLEY</t>
  </si>
  <si>
    <t>Ext - CEME</t>
  </si>
  <si>
    <t>CIVL5552 SEM-2 CRAWLEY</t>
  </si>
  <si>
    <t>ENSC3008 SEM-2 CRAWLEY</t>
  </si>
  <si>
    <t>Doherty, James</t>
  </si>
  <si>
    <t>ENSC3009 SEM-1 CRAWLEY</t>
  </si>
  <si>
    <t>Hu, Yuxia</t>
  </si>
  <si>
    <t>ENSC3010 SEM-2 CRAWLEY</t>
  </si>
  <si>
    <t>Cheng, Liang</t>
  </si>
  <si>
    <t>ENSC3011 SEM-2 CRAWLEY</t>
  </si>
  <si>
    <t>Fundamentals of Mining Engineering</t>
  </si>
  <si>
    <t>Durham, Richard</t>
  </si>
  <si>
    <t>INTERNATIONAL</t>
  </si>
  <si>
    <t>ENSC3011 SCUT-2 INTERNATIONAL</t>
  </si>
  <si>
    <t>ENSC3012 SEM-2 CRAWLEY</t>
  </si>
  <si>
    <t>An, Hongwei</t>
  </si>
  <si>
    <t>ENSC3013 SEM-1 CRAWLEY</t>
  </si>
  <si>
    <t>Pattiaratchi, Charitha</t>
  </si>
  <si>
    <t>ENVE4401 SEM-2 CRAWLEY</t>
  </si>
  <si>
    <t>Ivey, Greg</t>
  </si>
  <si>
    <t>ENVE4402 SEM-1 CRAWLEY</t>
  </si>
  <si>
    <t>Coggins, Liah</t>
  </si>
  <si>
    <t>ENVE4403 SEM-1 CRAWLEY</t>
  </si>
  <si>
    <t>Jones, Nicole</t>
  </si>
  <si>
    <t>ENVE4405 SEM-1 CRAWLEY</t>
  </si>
  <si>
    <t>Ghadouani, Anas</t>
  </si>
  <si>
    <t>ENVE5502 NON-STD CRAWLEY</t>
  </si>
  <si>
    <t>ENVE5551 SEM-2 CRAWLEY</t>
  </si>
  <si>
    <t>Thompson, Sally</t>
  </si>
  <si>
    <t>ENVE5552 SEM-1 CRAWLEY</t>
  </si>
  <si>
    <t>GENG4405 SEM-2 CRAWLEY</t>
  </si>
  <si>
    <t>TBC</t>
  </si>
  <si>
    <t>GENG5501 SEM-1 CRAWLEY</t>
  </si>
  <si>
    <t>Draper, Scott</t>
  </si>
  <si>
    <t>GENG5502 SEM-2 CRAWLEY</t>
  </si>
  <si>
    <t>Fourie, Andy</t>
  </si>
  <si>
    <t>MINE4401 SEM-1 CRAWLEY</t>
  </si>
  <si>
    <t>Basarir, Hakan</t>
  </si>
  <si>
    <t>MINE4404 SEM-2 CRAWLEY</t>
  </si>
  <si>
    <t>MINE4405 SEM-1 CRAWLEY</t>
  </si>
  <si>
    <t>Hagemann, Steffen (FoS)</t>
  </si>
  <si>
    <t>Weimer, David (FoS)</t>
  </si>
  <si>
    <t>MINE4406 NON-STD CRAWLEY</t>
  </si>
  <si>
    <t>MINE4503 SEM-1 CRAWLEY</t>
  </si>
  <si>
    <t>Karrech, Ali</t>
  </si>
  <si>
    <t>MINE5501 SEM-1 CRAWLEY</t>
  </si>
  <si>
    <t>Ext - McLeod, Paul</t>
  </si>
  <si>
    <t>MINE5502 SEM-2 CRAWLEY</t>
  </si>
  <si>
    <t>MINE5551 SEM-2 CRAWLEY</t>
  </si>
  <si>
    <t>MINE5552 SEM-1 CRAWLEY</t>
  </si>
  <si>
    <t>CHEM</t>
  </si>
  <si>
    <t>CHPR4404 SEM-1 CRAWLEY</t>
  </si>
  <si>
    <t>May, Eric</t>
  </si>
  <si>
    <t>Rowlands, Darren</t>
  </si>
  <si>
    <t>CHPR4405 SEM-1 CRAWLEY</t>
  </si>
  <si>
    <t>Leong, Yee-Kwong</t>
  </si>
  <si>
    <t>CHPR4406 SEM-2 CRAWLEY</t>
  </si>
  <si>
    <t>CHPR4407 SEM-2 CRAWLEY</t>
  </si>
  <si>
    <t>Leggoe, Jeremy</t>
  </si>
  <si>
    <t>CHPR5501 SEM-1 CRAWLEY</t>
  </si>
  <si>
    <t>Johns, Michael</t>
  </si>
  <si>
    <t>Fridjonsson, Einar</t>
  </si>
  <si>
    <t>CHPR5520 NON-STD CRAWLEY</t>
  </si>
  <si>
    <t>Zhang, Dongke</t>
  </si>
  <si>
    <t>CHPR5521 SEM-1 CRAWLEY</t>
  </si>
  <si>
    <t>Gas Processing 1—Flow Assurance and Gathering</t>
  </si>
  <si>
    <t>Aman, Zachary</t>
  </si>
  <si>
    <t>CHPR5522 SEM-2 CRAWLEY</t>
  </si>
  <si>
    <t>Gas Processing 2—Treating and LNG Production</t>
  </si>
  <si>
    <t>Xiao, Gongkui</t>
  </si>
  <si>
    <t>CHPR5551 SEM-2 CRAWLEY</t>
  </si>
  <si>
    <t>Graham, Brendan</t>
  </si>
  <si>
    <t>CHPR5552 SEM-2 CRAWLEY</t>
  </si>
  <si>
    <t>ENSC3005 SEM-2 CRAWLEY</t>
  </si>
  <si>
    <t>Stanwix, Paul</t>
  </si>
  <si>
    <t>ENSC3006 SEM-1 CRAWLEY</t>
  </si>
  <si>
    <t>ENSC3007 SEM-2 CRAWLEY</t>
  </si>
  <si>
    <t>Chua, Hui Tong</t>
  </si>
  <si>
    <t>ENSC3018 SEM-2 CRAWLEY</t>
  </si>
  <si>
    <t>Johns, Mike</t>
  </si>
  <si>
    <t>ENSC3019 SEM-2 CRAWLEY</t>
  </si>
  <si>
    <t>Al Ghafri, Saif</t>
  </si>
  <si>
    <t>Arami Niya, Arash</t>
  </si>
  <si>
    <t>GENG5803 SEM-2 CRAWLEY</t>
  </si>
  <si>
    <t>Ext - Moncado, Carlos</t>
  </si>
  <si>
    <t>OGEG5803 SEM-1 CRAWLEY</t>
  </si>
  <si>
    <t>Liu, Jishan</t>
  </si>
  <si>
    <t>OGEG5809 SEM-2 CRAWLEY</t>
  </si>
  <si>
    <t>OGEG5810 SEM-1 CRAWLEY</t>
  </si>
  <si>
    <t>x</t>
  </si>
  <si>
    <t>BMEG4001</t>
  </si>
  <si>
    <t>BMEG4001 SEM-2 CRAWLEY</t>
  </si>
  <si>
    <t>Biomedical Instrumentation</t>
  </si>
  <si>
    <t>Kennedy, Brendan</t>
  </si>
  <si>
    <t>ELEC3000</t>
  </si>
  <si>
    <t>ELEC3000 SCUT-2 INTERNATIONAL</t>
  </si>
  <si>
    <t>Digital Electronics</t>
  </si>
  <si>
    <t>ELEC4401 SEM-1 CRAWLEY</t>
  </si>
  <si>
    <t>Hill, Martin</t>
  </si>
  <si>
    <t>ELEC4402 NON-STD CRAWLEY</t>
  </si>
  <si>
    <t>Huang, David</t>
  </si>
  <si>
    <t>ELEC4403 SEM-2 CRAWLEY</t>
  </si>
  <si>
    <t>Ext - Pham, Marcus (TBC)</t>
  </si>
  <si>
    <t>ELEC4404 SEM-1 CRAWLEY</t>
  </si>
  <si>
    <t>Togneri, Roberto</t>
  </si>
  <si>
    <t>Jin, Lu (TBC)</t>
  </si>
  <si>
    <t>ELEC4405</t>
  </si>
  <si>
    <t>ELEC4405 SEM-2 CRAWLEY</t>
  </si>
  <si>
    <t>Photovoltaics and its Application to Power Systems</t>
  </si>
  <si>
    <t>Lei, Wen</t>
  </si>
  <si>
    <t>Zhang, Xinan</t>
  </si>
  <si>
    <t>ELEC4406</t>
  </si>
  <si>
    <t>ELEC4406 SEM-2 CRAWLEY</t>
  </si>
  <si>
    <t>Digital System Design</t>
  </si>
  <si>
    <t>ELEC5501 SEM-2 CRAWLEY</t>
  </si>
  <si>
    <t>Jin, Lu</t>
  </si>
  <si>
    <t>ELEC5503 SEM-1 CRAWLEY</t>
  </si>
  <si>
    <t>Boussaid, Farid</t>
  </si>
  <si>
    <t>ELEC5504 SEM-1 CRAWLEY</t>
  </si>
  <si>
    <t>Iu, Herbert</t>
  </si>
  <si>
    <t>ELEC5504 SCUT-2 INTERNATIONAL</t>
  </si>
  <si>
    <t>ELEC5505 SEM-1 CRAWLEY</t>
  </si>
  <si>
    <t>Fernando, Tyrone</t>
  </si>
  <si>
    <t>ELEC5506 SEM-1 CRAWLEY</t>
  </si>
  <si>
    <t>Nener, Brett</t>
  </si>
  <si>
    <t>ELEC5508 SEM-1 CRAWLEY</t>
  </si>
  <si>
    <t>Dehdashtiakhavan, Nima</t>
  </si>
  <si>
    <t>ELEC5509</t>
  </si>
  <si>
    <t>ELEC5509 SEM-2 CRAWLEY</t>
  </si>
  <si>
    <t>Grid Integration of Renewable Energy</t>
  </si>
  <si>
    <t>Townsend, Chris</t>
  </si>
  <si>
    <t>ELEC5551 SEM-1 CRAWLEY</t>
  </si>
  <si>
    <t>Male, Sally</t>
  </si>
  <si>
    <t>Braunl, Thomas</t>
  </si>
  <si>
    <t>ELEC5552 SEM-2 CRAWLEY</t>
  </si>
  <si>
    <t>Silva, Dilusha</t>
  </si>
  <si>
    <t>Cense, Barry</t>
  </si>
  <si>
    <t>ENSC3014 SEM-1 CRAWLEY</t>
  </si>
  <si>
    <t>ENSC3014 SWU-2 INTERNATIONAL</t>
  </si>
  <si>
    <t>Faraone, Lorenzo</t>
  </si>
  <si>
    <t>ENSC3015 SEM-2 CRAWLEY</t>
  </si>
  <si>
    <t>Blair, Carl</t>
  </si>
  <si>
    <t>ENSC3015 SWU-1 INTERNATIONAL</t>
  </si>
  <si>
    <t>Ext - Usher, Brian (TBC)</t>
  </si>
  <si>
    <t>ENSC3016 SEM-2 CRAWLEY</t>
  </si>
  <si>
    <t>ENSC3016 SWU-2 INTERNATIONAL</t>
  </si>
  <si>
    <t>Ext - Jahromi, Mohsen (TBC)</t>
  </si>
  <si>
    <t>ENSC3020 SEM-2 CRAWLEY</t>
  </si>
  <si>
    <t>ENSC3020 SWU-2 INTERNATIONAL</t>
  </si>
  <si>
    <t>ENSC3021 SEM-1 CRAWLEY</t>
  </si>
  <si>
    <t>ENSC3021 SWU-1 INTERNATIONAL</t>
  </si>
  <si>
    <t>Lei, Wen (TBC)</t>
  </si>
  <si>
    <t>GENG4402 SEM-2 CRAWLEY</t>
  </si>
  <si>
    <t>GENG4402 SWU-1 INTERNATIONAL</t>
  </si>
  <si>
    <t>Sreeram, Victor</t>
  </si>
  <si>
    <t>GENG5503 SEM-1 CRAWLEY</t>
  </si>
  <si>
    <t>GENG5506 SEM-2 CRAWLEY</t>
  </si>
  <si>
    <t>Ext - Banerjee, Binayak (TBC)</t>
  </si>
  <si>
    <t>MECH</t>
  </si>
  <si>
    <t>ENSC3001 SEM-2 CRAWLEY</t>
  </si>
  <si>
    <t>Hesterman, Dianne</t>
  </si>
  <si>
    <t>ENSC3002 SEM-1 CRAWLEY</t>
  </si>
  <si>
    <t>Sercombe, Tim</t>
  </si>
  <si>
    <t>ENSC3003 SEM-1 CRAWLEY</t>
  </si>
  <si>
    <t>Ghisalberti, Marco</t>
  </si>
  <si>
    <t>ENSC3004 SEM-1 CRAWLEY</t>
  </si>
  <si>
    <t>Pasternak, Elena</t>
  </si>
  <si>
    <t>ENSC3023 SEM-2 CRAWLEY</t>
  </si>
  <si>
    <t>Doyle, Barry</t>
  </si>
  <si>
    <t>GENG4403 SEM-1 CRAWLEY</t>
  </si>
  <si>
    <t>Ext - Vukcevic, Slobodanka</t>
  </si>
  <si>
    <t>GENG5504 SEM-2 CRAWLEY</t>
  </si>
  <si>
    <t>GENG5514 SEM-1 CRAWLEY</t>
  </si>
  <si>
    <t>Finite Element Method</t>
  </si>
  <si>
    <t>MECH3402 SEM-1 CRAWLEY</t>
  </si>
  <si>
    <t>Tavner, Angus</t>
  </si>
  <si>
    <t>MECH3402 SEM-2 CRAWLEY</t>
  </si>
  <si>
    <t>Yang, Hong</t>
  </si>
  <si>
    <t>MECH3406 SEM-1 CRAWLEY</t>
  </si>
  <si>
    <t>MECH4424 SEM-2 CRAWLEY</t>
  </si>
  <si>
    <t>Keating, Adrian</t>
  </si>
  <si>
    <t>MECH4426 SEM-1 CRAWLEY</t>
  </si>
  <si>
    <t>Pan, Jie</t>
  </si>
  <si>
    <t>MECH4428 SEM-1 CRAWLEY</t>
  </si>
  <si>
    <t>MECH4429 SEM-1 CRAWLEY</t>
  </si>
  <si>
    <t>MECH5502 SEM-2 CRAWLEY</t>
  </si>
  <si>
    <t>Wittek, Adam</t>
  </si>
  <si>
    <t>MECH5504 SEM-2 CRAWLEY</t>
  </si>
  <si>
    <t>Hu, Xiao Zhi</t>
  </si>
  <si>
    <t>MECH5551 SEM-1 CRAWLEY</t>
  </si>
  <si>
    <t>Guzzomi, Andrew</t>
  </si>
  <si>
    <t>MECH5552 SEM-2 CRAWLEY</t>
  </si>
  <si>
    <t>BMEG4003</t>
  </si>
  <si>
    <t>BMEG4003 SEM-2 CRAWLEY</t>
  </si>
  <si>
    <t>Cardiovascular Biomechanics</t>
  </si>
  <si>
    <t>OFFICE</t>
  </si>
  <si>
    <t>ENIS5000 SEM-1 CRAWLEY</t>
  </si>
  <si>
    <t>Global Learning Office</t>
  </si>
  <si>
    <t>ENIS5000 SEM-2 CRAWLEY</t>
  </si>
  <si>
    <t>ENIS5001 SEM-1 CRAWLEY</t>
  </si>
  <si>
    <t>ENIS5001 SEM-2 CRAWLEY</t>
  </si>
  <si>
    <t>ENIS5002 SEM-1 CRAWLEY</t>
  </si>
  <si>
    <t>ENIS5002 SEM-2 CRAWLEY</t>
  </si>
  <si>
    <t>ENIS5003 SEM-1 CRAWLEY</t>
  </si>
  <si>
    <t>ENIS5003 SEM-2 CRAWLEY</t>
  </si>
  <si>
    <t>ENSC1003 SEM-1 CRAWLEY</t>
  </si>
  <si>
    <t>ENSC1003 SEM-2 CRAWLEY</t>
  </si>
  <si>
    <t>ENSC1004</t>
  </si>
  <si>
    <t>ENSC1004 SEM-1 CRAWLEY</t>
  </si>
  <si>
    <t>Engineering Materials</t>
  </si>
  <si>
    <t>ENSC1004 SEM-2 CRAWLEY</t>
  </si>
  <si>
    <t>ENSC2001 SEM-1 CRAWLEY</t>
  </si>
  <si>
    <t>ENSC2002 SEM-1 CRAWLEY</t>
  </si>
  <si>
    <t>GENG4010 SEM-1 CRAWLEY</t>
  </si>
  <si>
    <t>GENG4010 SEM-2 CRAWLEY</t>
  </si>
  <si>
    <t>GENG4020 SEM-1 CRAWLEY</t>
  </si>
  <si>
    <t>GENG4020 SEM-2 CRAWLEY</t>
  </si>
  <si>
    <t>GENG4511 SEM-1 CRAWLEY</t>
  </si>
  <si>
    <t>GENG4511 SEM-2 CRAWLEY</t>
  </si>
  <si>
    <t>GENG5000 SEM-1 CRAWLEY</t>
  </si>
  <si>
    <t>GENG5000 SEM-2 CRAWLEY</t>
  </si>
  <si>
    <t>GENG5010 SEM-1 CRAWLEY</t>
  </si>
  <si>
    <t>GENG5010 SEM-2 CRAWLEY</t>
  </si>
  <si>
    <t>GENG5011 SEM-1 CRAWLEY</t>
  </si>
  <si>
    <t>GENG5011 SEM-2 CRAWLEY</t>
  </si>
  <si>
    <t>GENG5012 SEM-1 CRAWLEY</t>
  </si>
  <si>
    <t>GENG5012 SEM-2 CRAWLEY</t>
  </si>
  <si>
    <t>GENG5505 SEM-1 CRAWLEY</t>
  </si>
  <si>
    <t>Faiello, Cosimo</t>
  </si>
  <si>
    <t>GENG5505 SEM-2 CRAWLEY</t>
  </si>
  <si>
    <t>GENG5507 SEM-1 CRAWLEY</t>
  </si>
  <si>
    <t>Nair, Gopalan</t>
  </si>
  <si>
    <t>Ext - Woodings, Terry</t>
  </si>
  <si>
    <t>GENG5507 SEM-2 CRAWLEY</t>
  </si>
  <si>
    <t>GENG5511 SEM-1 CRAWLEY</t>
  </si>
  <si>
    <t>GENG5511 SEM-2 CRAWLEY</t>
  </si>
  <si>
    <t>GENG5512 SEM-1 CRAWLEY</t>
  </si>
  <si>
    <t>GENG5512 SEM-2 CRAWLEY</t>
  </si>
  <si>
    <t>ENSC2003</t>
  </si>
  <si>
    <t>ENSC2003 SEM-2 CRAWLEY</t>
  </si>
  <si>
    <t>Engineering Electrical Fundamentals</t>
  </si>
  <si>
    <t>ENSC2004</t>
  </si>
  <si>
    <t>ENSC2004 SEM-2 CRAWLEY</t>
  </si>
  <si>
    <t>Engineering Mechanics</t>
  </si>
  <si>
    <t>GENG4410</t>
  </si>
  <si>
    <t>GENG4410 SEM-1 CRAWLEY</t>
  </si>
  <si>
    <t>Fossil to Future – The Transition</t>
  </si>
  <si>
    <t>GENG5516</t>
  </si>
  <si>
    <t>GENG5516 SEM-1 CRAWLEY</t>
  </si>
  <si>
    <t>Energy Storage Systems</t>
  </si>
  <si>
    <t>GENG5517</t>
  </si>
  <si>
    <t>GENG5517 SEM-2 CRAWLEY</t>
  </si>
  <si>
    <t>Renewable Energy Case Studies</t>
  </si>
  <si>
    <t>OCEN4007</t>
  </si>
  <si>
    <t>OCEN4007 SEM-2 CRAWLEY</t>
  </si>
  <si>
    <t>Renewable Ocean Energy</t>
  </si>
  <si>
    <t>CITS1001 SEM-1 CRAWLEY</t>
  </si>
  <si>
    <t>While, Lyndon</t>
  </si>
  <si>
    <t>CITS1001 SEM-2 CRAWLEY</t>
  </si>
  <si>
    <t>Mian, Ajmal</t>
  </si>
  <si>
    <t>CITS1401 SEM-1 CRAWLEY</t>
  </si>
  <si>
    <t>Hassan, Mubashar</t>
  </si>
  <si>
    <t>CITS1401 SEM-2 CRAWLEY</t>
  </si>
  <si>
    <t>CITS1402 SEM-2 CRAWLEY</t>
  </si>
  <si>
    <t>Valentine, Andrew</t>
  </si>
  <si>
    <t>CITS2002 SEM-2 CRAWLEY</t>
  </si>
  <si>
    <t>McDonald, Chris</t>
  </si>
  <si>
    <t>CITS2200 SEM-1 CRAWLEY</t>
  </si>
  <si>
    <t>Datta, Amitava</t>
  </si>
  <si>
    <t>CITS2200 SWU-2 INTERNATIONAL</t>
  </si>
  <si>
    <t>Stewart, Arran</t>
  </si>
  <si>
    <t>CITS2211 SEM-2 CRAWLEY</t>
  </si>
  <si>
    <t>Reynolds, Mark</t>
  </si>
  <si>
    <t>CITS2401 SEM-1 CRAWLEY</t>
  </si>
  <si>
    <t>Hong, Jin</t>
  </si>
  <si>
    <t>CITS2401 SEM-2 CRAWLEY</t>
  </si>
  <si>
    <t>Akhtar, Naveed</t>
  </si>
  <si>
    <t>X</t>
  </si>
  <si>
    <t>CITS2402</t>
  </si>
  <si>
    <t>CITS2402 SEM-2 CRAWLEY</t>
  </si>
  <si>
    <t>Introduction to Data Science [NEW]</t>
  </si>
  <si>
    <t>MacNish, Cara</t>
  </si>
  <si>
    <t>CITS3001 SEM-2 CRAWLEY</t>
  </si>
  <si>
    <t>French, Tim</t>
  </si>
  <si>
    <t>CITS3002 SEM-1 CRAWLEY</t>
  </si>
  <si>
    <t>CITS3002 SWU-1 INTERNATIONAL</t>
  </si>
  <si>
    <t>Glance, David</t>
  </si>
  <si>
    <t>CITS3003 SEM-1 CRAWLEY</t>
  </si>
  <si>
    <t>CITS3004 SEM-2 CRAWLEY</t>
  </si>
  <si>
    <t>CITS3010 SEM-1 CRAWLEY</t>
  </si>
  <si>
    <t>All CSSE Staff</t>
  </si>
  <si>
    <t>CITS3010 SEM-2 CRAWLEY</t>
  </si>
  <si>
    <t>CITS3200 SEM-2 CRAWLEY</t>
  </si>
  <si>
    <t>Professional Computing [UG]</t>
  </si>
  <si>
    <t>Wise, Michael</t>
  </si>
  <si>
    <t>CITS3401 SEM-1 CRAWLEY</t>
  </si>
  <si>
    <t>Data Warehousing [UG]</t>
  </si>
  <si>
    <t>Wen, Zeyi</t>
  </si>
  <si>
    <t>CITS3403 SEM-1 CRAWLEY</t>
  </si>
  <si>
    <t>Agile Web Development [UG]</t>
  </si>
  <si>
    <t>CITS4001 SEM-1 CRAWLEY</t>
  </si>
  <si>
    <t>CITS4001 SEM-2 CRAWLEY</t>
  </si>
  <si>
    <t>CITS4002 SEM-1 CRAWLEY</t>
  </si>
  <si>
    <t>CITS4002 SEM-2 CRAWLEY</t>
  </si>
  <si>
    <t>CITS4009 SEM-2 CRAWLEY</t>
  </si>
  <si>
    <t>Computational Data Analysis</t>
  </si>
  <si>
    <t>Liu, Wei</t>
  </si>
  <si>
    <t>CITS4401 SEM-1 CRAWLEY</t>
  </si>
  <si>
    <t>Cardell-Oliver, Rachel</t>
  </si>
  <si>
    <t>CITS4402 SEM-1 CRAWLEY</t>
  </si>
  <si>
    <t>Bennamoun, Mohammed</t>
  </si>
  <si>
    <t>CITS4403 SEM-1 CRAWLEY</t>
  </si>
  <si>
    <t>Simulation and Computational Modelling</t>
  </si>
  <si>
    <t>Karpevitch, Yulia</t>
  </si>
  <si>
    <t>CITS4404 SEM-2 CRAWLEY</t>
  </si>
  <si>
    <t>CITS4407 SEM-1 CRAWLEY</t>
  </si>
  <si>
    <t>CITS4419 SEM-2 CRAWLEY</t>
  </si>
  <si>
    <t>CITS5012 SEM-1 CRAWLEY</t>
  </si>
  <si>
    <t>CITS5012 SEM-2 CRAWLEY</t>
  </si>
  <si>
    <t>CITS5013 SEM-1 CRAWLEY</t>
  </si>
  <si>
    <t>CITS5013 SEM-2 CRAWLEY</t>
  </si>
  <si>
    <t>CITS5014</t>
  </si>
  <si>
    <t>CITS5014 SEM-1 CRAWLEY</t>
  </si>
  <si>
    <t>CITS5015</t>
  </si>
  <si>
    <t>CITS5015 SEM-1 CRAWLEY</t>
  </si>
  <si>
    <t>CITS5015 SEM-2 CRAWLEY</t>
  </si>
  <si>
    <t>CITS5206 SEM-2 CRAWLEY</t>
  </si>
  <si>
    <t>Professional Computing [PG]</t>
  </si>
  <si>
    <t>CITS5501 SEM-1 CRAWLEY</t>
  </si>
  <si>
    <t>CITS5503 SEM-2 CRAWLEY</t>
  </si>
  <si>
    <t>CITS5504 SEM-1 CRAWLEY</t>
  </si>
  <si>
    <t>Data Warehousing [PG]</t>
  </si>
  <si>
    <t>CITS5505 SEM-1 CRAWLEY</t>
  </si>
  <si>
    <t>Agile Web Development [PG]</t>
  </si>
  <si>
    <t>CITS5506 SEM-2 CRAWLEY</t>
  </si>
  <si>
    <t>Mansoor, Atif</t>
  </si>
  <si>
    <t>CITS5507 SEM-2 CRAWLEY</t>
  </si>
  <si>
    <t>CITS5508 SEM-1 CRAWLEY</t>
  </si>
  <si>
    <t>Huynh, Du</t>
  </si>
  <si>
    <t>CITSxxxx</t>
  </si>
  <si>
    <t>CITSxxxx SCUT-2 INTERNATIONAL</t>
  </si>
  <si>
    <t>AI 1</t>
  </si>
  <si>
    <t>AI 2</t>
  </si>
  <si>
    <t>CITS5551 SEM-1 CRAWLEY</t>
  </si>
  <si>
    <t>CITS5551 SEM-2 CRAWLEY</t>
  </si>
  <si>
    <t>CITS5552 SEM-1 CRAWLEY</t>
  </si>
  <si>
    <t>CITS5552 SEM-2 CRAWLEY</t>
  </si>
  <si>
    <t>CITS5553</t>
  </si>
  <si>
    <t>CITS5553 SEM-2 CRAWLEY</t>
  </si>
  <si>
    <t>Data Science Capstone Project [new]</t>
  </si>
  <si>
    <t>New Masters AI unit to develop 2020</t>
  </si>
  <si>
    <t>CITSXXX1</t>
  </si>
  <si>
    <t>Knowledge Representation and Reasoning</t>
  </si>
  <si>
    <t>NO</t>
  </si>
  <si>
    <t>CITSXXX4</t>
  </si>
  <si>
    <t>Ethics and Artificial Intelligence</t>
  </si>
  <si>
    <t>New Masters AI unit to develop 2021</t>
  </si>
  <si>
    <t>CITSXXX2</t>
  </si>
  <si>
    <t>Natural Language Processing</t>
  </si>
  <si>
    <t>CITSXXX3</t>
  </si>
  <si>
    <t>Deep Learning</t>
  </si>
  <si>
    <t>MATH</t>
  </si>
  <si>
    <t>GENG4407 SEM-1 CRAWLEY</t>
  </si>
  <si>
    <t>Matthews, Miccal</t>
  </si>
  <si>
    <t>MATH1011 SEM-1 CRAWLEY</t>
  </si>
  <si>
    <t>Abarzhi, Snezhana</t>
  </si>
  <si>
    <t>Dipierro, Serena</t>
  </si>
  <si>
    <t>MATH1011 SEM-2 CRAWLEY</t>
  </si>
  <si>
    <t>Pfefferle, David</t>
  </si>
  <si>
    <t>MATH1012 SEM-1 CRAWLEY</t>
  </si>
  <si>
    <t>Noakes, Lyle</t>
  </si>
  <si>
    <t>MATH1012 SEM-2 CRAWLEY</t>
  </si>
  <si>
    <t>Walker, David</t>
  </si>
  <si>
    <t>Bamberg, John</t>
  </si>
  <si>
    <t>MATH1601 SEM-1 CRAWLEY</t>
  </si>
  <si>
    <t>Mathematics: from the Renaissance to Modern Day</t>
  </si>
  <si>
    <t>MATH1720 SEM-1 ALBANY</t>
  </si>
  <si>
    <t>MATH1720 SEM-1 CRAWLEY</t>
  </si>
  <si>
    <t>Stemler, Thomas</t>
  </si>
  <si>
    <t>Ext - MATHS</t>
  </si>
  <si>
    <t>MATH1720 SEM-2 ALBANY</t>
  </si>
  <si>
    <t>MATH1720 SEM-2 CRAWLEY</t>
  </si>
  <si>
    <t>MATH1721 SEM-1 ALBANY</t>
  </si>
  <si>
    <t>MATH1721 SEM-1 CRAWLEY</t>
  </si>
  <si>
    <t>MATH1721 SEM-2 ALBANY</t>
  </si>
  <si>
    <t>MATH1721 SEM-2 CRAWLEY</t>
  </si>
  <si>
    <t>MATH1722 SEM-1 CRAWLEY</t>
  </si>
  <si>
    <t>MATH1722 SEM-2 CRAWLEY</t>
  </si>
  <si>
    <t>Giudici, Michael</t>
  </si>
  <si>
    <t>MATH2021 SEM-1 CRAWLEY</t>
  </si>
  <si>
    <t>MATH2031 SEM-1 CRAWLEY</t>
  </si>
  <si>
    <t>Stoyanov, Luchezar</t>
  </si>
  <si>
    <t>MATH2501 SEM-2 CRAWLEY</t>
  </si>
  <si>
    <t>Hill, Des</t>
  </si>
  <si>
    <t>MATH3002 SEM-1 CRAWLEY</t>
  </si>
  <si>
    <t>Royle, Gordon</t>
  </si>
  <si>
    <t>MATH3021 SEM-1 CRAWLEY</t>
  </si>
  <si>
    <t>MATH3022 SEM-2 CRAWLEY</t>
  </si>
  <si>
    <t>Fowkes, Neville</t>
  </si>
  <si>
    <t>MATH3023 SEM-2 CRAWLEY</t>
  </si>
  <si>
    <t>MATH3024 SEM-2 CRAWLEY</t>
  </si>
  <si>
    <t>MATH3031 SEM-1 CRAWLEY</t>
  </si>
  <si>
    <t>MATH3032 SEM-2 CRAWLEY</t>
  </si>
  <si>
    <t>MATH3033 SEM-2 CRAWLEY</t>
  </si>
  <si>
    <t>Devillers, Alice</t>
  </si>
  <si>
    <t>MATH4001 SEM-1 CRAWLEY</t>
  </si>
  <si>
    <t>MATH4001 SEM-2 CRAWLEY</t>
  </si>
  <si>
    <t>MATH4002 SEM-1 CRAWLEY</t>
  </si>
  <si>
    <t>MATH4002 SEM-2 CRAWLEY</t>
  </si>
  <si>
    <t>MATH4011 SEM-1 CRAWLEY</t>
  </si>
  <si>
    <t>Special Topics in Mathematics 1</t>
  </si>
  <si>
    <t>MATH4012</t>
  </si>
  <si>
    <t>MATH4012 SEM-2 CRAWLEY</t>
  </si>
  <si>
    <t>Special Topics in Mathematics 2</t>
  </si>
  <si>
    <t>MATH4021 SEM-1 CRAWLEY</t>
  </si>
  <si>
    <t>Small, Michael</t>
  </si>
  <si>
    <t>MATH4022 SEM-2 CRAWLEY</t>
  </si>
  <si>
    <t>MATH4023 SEM-2 CRAWLEY</t>
  </si>
  <si>
    <t>MATH4031 SEM-1 CRAWLEY</t>
  </si>
  <si>
    <t>MATH4032 SEM-1 CRAWLEY</t>
  </si>
  <si>
    <t>Valdinoci, Enrico</t>
  </si>
  <si>
    <t>MATH4033 SEM-2 CRAWLEY</t>
  </si>
  <si>
    <t>MATH4403 SEM-1 CRAWLEY</t>
  </si>
  <si>
    <t>MATH5540 SEM-2 CRAWLEY</t>
  </si>
  <si>
    <t>STAT1400 SEM-1 CRAWLEY</t>
  </si>
  <si>
    <t>Polpo, Adriano</t>
  </si>
  <si>
    <t>STAT1400 SEM-2 ALBANY</t>
  </si>
  <si>
    <t>STAT1400 SEM-2 CRAWLEY</t>
  </si>
  <si>
    <t>Khan, Nazim</t>
  </si>
  <si>
    <t>STAT1520 SEM-1 ALBANY</t>
  </si>
  <si>
    <t>Economic and Business Statistics</t>
  </si>
  <si>
    <t>STAT1520 SEM-1 CRAWLEY</t>
  </si>
  <si>
    <t>Firth, Martin</t>
  </si>
  <si>
    <t>STAT1520 SEM-2 CRAWLEY</t>
  </si>
  <si>
    <t>STAT2062 SEM-2 CRAWLEY</t>
  </si>
  <si>
    <t>Lau, John</t>
  </si>
  <si>
    <t>STAT2401 SEM-1 CRAWLEY</t>
  </si>
  <si>
    <t>STAT2402 SEM-2 CRAWLEY</t>
  </si>
  <si>
    <t>STAT3061 SEM-1 CRAWLEY</t>
  </si>
  <si>
    <t>STAT3062 SEM-1 CRAWLEY</t>
  </si>
  <si>
    <t>STAT3063 SEM-2 CRAWLEY</t>
  </si>
  <si>
    <t>STAT3064</t>
  </si>
  <si>
    <t>STAT3064 SEM-2 CRAWLEY</t>
  </si>
  <si>
    <t>Statistical Learning</t>
  </si>
  <si>
    <t>Koch, Inge</t>
  </si>
  <si>
    <t>STAT3401 SEM-1 CRAWLEY</t>
  </si>
  <si>
    <t>STAT3402 SEM-2 CRAWLEY</t>
  </si>
  <si>
    <t>Turlach, Berwin</t>
  </si>
  <si>
    <t>STAT3405 SEM-1 CRAWLEY</t>
  </si>
  <si>
    <t>STAT3406 SEM-2 CRAWLEY</t>
  </si>
  <si>
    <t>STAT4061 SEM-1 CRAWLEY</t>
  </si>
  <si>
    <t>Ext - Pakes, Tony</t>
  </si>
  <si>
    <t>STAT4062 SEM-1 CRAWLEY</t>
  </si>
  <si>
    <t>STAT4063 SEM-2 CRAWLEY</t>
  </si>
  <si>
    <t>Cripps, Edward</t>
  </si>
  <si>
    <t>STAT4064 SEM-2 CRAWLEY</t>
  </si>
  <si>
    <t>STAT4065 SEM-1 CRAWLEY</t>
  </si>
  <si>
    <t>STAT4066 SEM-1 CRAWLEY</t>
  </si>
  <si>
    <t>STAT4067 SEM-2 CRAWLEY</t>
  </si>
  <si>
    <t>PHYS</t>
  </si>
  <si>
    <t>ONLINE</t>
  </si>
  <si>
    <t>ANHB5451 SEM-1 CRAWLEY</t>
  </si>
  <si>
    <t>Anatomy and Biology for Medical Physicists</t>
  </si>
  <si>
    <t>Rowshan Farzad, Pejman</t>
  </si>
  <si>
    <t>Tennant, Marc</t>
  </si>
  <si>
    <t>ANHB5451 SEM-2 CRAWLEY</t>
  </si>
  <si>
    <t>PHYS1001 SEM-1 CRAWLEY</t>
  </si>
  <si>
    <t>James, Ralph</t>
  </si>
  <si>
    <t>Grasso, Darren</t>
  </si>
  <si>
    <t>Goryachev, Maxim</t>
  </si>
  <si>
    <t>PHYS1001 SEM-2 CRAWLEY</t>
  </si>
  <si>
    <t>PHYS1002 SEM-1 CRAWLEY</t>
  </si>
  <si>
    <t>McArthur, Ian</t>
  </si>
  <si>
    <t>Ju, Li</t>
  </si>
  <si>
    <t>Ext - PHYS</t>
  </si>
  <si>
    <t>PHYS1002 SEM-2 CRAWLEY</t>
  </si>
  <si>
    <t>PHYS1021 SEM-1 CRAWLEY</t>
  </si>
  <si>
    <t>PHYS1030 SEM-1 CRAWLEY</t>
  </si>
  <si>
    <t>McFerran, John</t>
  </si>
  <si>
    <t>PHYS1030 SEM-2 CRAWLEY</t>
  </si>
  <si>
    <t>Van Kann, Frank</t>
  </si>
  <si>
    <t>PHYS2001 SEM-1 CRAWLEY</t>
  </si>
  <si>
    <t>PHYS2002 SEM-2 CRAWLEY</t>
  </si>
  <si>
    <t>PHYS3001 SEM-1 CRAWLEY</t>
  </si>
  <si>
    <t>Quantum Mechanics</t>
  </si>
  <si>
    <t>Bukhbinder, Evgeny</t>
  </si>
  <si>
    <t>PHYS3002 SEM-2 CRAWLEY</t>
  </si>
  <si>
    <t>PHYS3003 SEM-1 CRAWLEY</t>
  </si>
  <si>
    <t>Young, Matthew</t>
  </si>
  <si>
    <t>PHYS3004 SEM-2 CRAWLEY</t>
  </si>
  <si>
    <t>Wang, Jingbo</t>
  </si>
  <si>
    <t>PHYS3011 SEM-1 CRAWLEY</t>
  </si>
  <si>
    <t>PHYS3012 SEM-2 CRAWLEY</t>
  </si>
  <si>
    <t>PHYS3044 NON-STD CRAWLEY</t>
  </si>
  <si>
    <t>PHYS3046 NON-STD CRAWLEY</t>
  </si>
  <si>
    <t>PHYS4001 SEM-1 CRAWLEY</t>
  </si>
  <si>
    <t>PHYS4001 SEM-2 CRAWLEY</t>
  </si>
  <si>
    <t>PHYS4002 SEM-1 CRAWLEY</t>
  </si>
  <si>
    <t>PHYS4002 SEM-2 CRAWLEY</t>
  </si>
  <si>
    <t>PHYS4003 SEM-1 CRAWLEY</t>
  </si>
  <si>
    <t>PHYS4003 SEM-2 CRAWLEY</t>
  </si>
  <si>
    <t>PHYS4004 SEM-1 CRAWLEY</t>
  </si>
  <si>
    <t>PHYS4004 SEM-2 CRAWLEY</t>
  </si>
  <si>
    <t>PHYS4010 SEM-1 CRAWLEY</t>
  </si>
  <si>
    <t>Symmetry Principles in Physics</t>
  </si>
  <si>
    <t>Kuzenko, Sergeio</t>
  </si>
  <si>
    <t>PHYS4020 SEM-1 CRAWLEY</t>
  </si>
  <si>
    <t>Frontiers in Experimental Physics</t>
  </si>
  <si>
    <t>Kostylev, Mikhail</t>
  </si>
  <si>
    <t>PHYS4415 SEM-1 CRAWLEY</t>
  </si>
  <si>
    <t>PHYS4418 SEM-2 CRAWLEY</t>
  </si>
  <si>
    <t>Cosmological Physics</t>
  </si>
  <si>
    <t>PHYS5001 SEM-1 CRAWLEY</t>
  </si>
  <si>
    <t>PHYS5001 SEM-2 CRAWLEY</t>
  </si>
  <si>
    <t>PHYS5502</t>
  </si>
  <si>
    <t>PHYS5502 SEM-1 CRAWLEY</t>
  </si>
  <si>
    <t>Master's Dissertation—Physics Research Presentation Part 5</t>
  </si>
  <si>
    <t>PHYS5502 SEM-2 CRAWLEY</t>
  </si>
  <si>
    <t>PHYS5010 SEM-2 CRAWLEY</t>
  </si>
  <si>
    <t>Electrodynamics and Differential Geometry</t>
  </si>
  <si>
    <t>PHYS5011 SEM-1 CRAWLEY</t>
  </si>
  <si>
    <t>Master's Dissertation—Theoretical Physics Part 1</t>
  </si>
  <si>
    <t>PHYS5011 SEM-2 CRAWLEY</t>
  </si>
  <si>
    <t>PHYS5012 SEM-1 CRAWLEY</t>
  </si>
  <si>
    <t>Master's Dissertation—Theoretical Physics Part 2</t>
  </si>
  <si>
    <t>PHYS5012 SEM-2 CRAWLEY</t>
  </si>
  <si>
    <t>PHYS5013 SEM-1 CRAWLEY</t>
  </si>
  <si>
    <t>Master's Dissertation—Theoretical Physics Part 3</t>
  </si>
  <si>
    <t>PHYS5013 SEM-2 CRAWLEY</t>
  </si>
  <si>
    <t>PHYS5014 SEM-1 CRAWLEY</t>
  </si>
  <si>
    <t>Master's Dissertation—Theoretical Physics Part 4</t>
  </si>
  <si>
    <t>PHYS5014 SEM-2 CRAWLEY</t>
  </si>
  <si>
    <t>PHYS5015 SEM-1 CRAWLEY</t>
  </si>
  <si>
    <t>Research Proposal in Theoretical Physics</t>
  </si>
  <si>
    <t>PHYS5015 SEM-2 CRAWLEY</t>
  </si>
  <si>
    <t>PHYS5016 SEM-1 CRAWLEY</t>
  </si>
  <si>
    <t>Dissertation in Theoretical Physics</t>
  </si>
  <si>
    <t>PHYS5016 SEM-2 CRAWLEY</t>
  </si>
  <si>
    <t>PHYS5020 SEM-2 CRAWLEY</t>
  </si>
  <si>
    <t>Quantum Optics and Optomechanics</t>
  </si>
  <si>
    <t>Zhao, Chunnong</t>
  </si>
  <si>
    <t>PHYS5021 SEM-1 CRAWLEY</t>
  </si>
  <si>
    <t>Master's Dissertation—Experimental Physics Part 1</t>
  </si>
  <si>
    <t>PHYS5021 SEM-2 CRAWLEY</t>
  </si>
  <si>
    <t>PHYS5022 SEM-1 CRAWLEY</t>
  </si>
  <si>
    <t>Master's Dissertation—Experimental Physics Part 2</t>
  </si>
  <si>
    <t>PHYS5022 SEM-2 CRAWLEY</t>
  </si>
  <si>
    <t>PHYS5023 SEM-1 CRAWLEY</t>
  </si>
  <si>
    <t>Master's Dissertation—Experimental Physics Part 3</t>
  </si>
  <si>
    <t>PHYS5023 SEM-2 CRAWLEY</t>
  </si>
  <si>
    <t>PHYS5024 SEM-1 CRAWLEY</t>
  </si>
  <si>
    <t>Master's Dissertation—Experimental Physics Part 4</t>
  </si>
  <si>
    <t>PHYS5024 SEM-2 CRAWLEY</t>
  </si>
  <si>
    <t>PHYS5025 SEM-1 CRAWLEY</t>
  </si>
  <si>
    <t>Research Proposal in Experimental Physics</t>
  </si>
  <si>
    <t>PHYS5025 SEM-2 CRAWLEY</t>
  </si>
  <si>
    <t>PHYS5026 SEM-1 CRAWLEY</t>
  </si>
  <si>
    <t>Dissertation in Experimental Physics</t>
  </si>
  <si>
    <t>PHYS5026 SEM-2 CRAWLEY</t>
  </si>
  <si>
    <t>PHYS5031 SEM-1 CRAWLEY</t>
  </si>
  <si>
    <t>Master's Dissertation—Computational Physics Part 1</t>
  </si>
  <si>
    <t>PHYS5031 SEM-2 CRAWLEY</t>
  </si>
  <si>
    <t>PHYS5032 SEM-1 CRAWLEY</t>
  </si>
  <si>
    <t>Master's Dissertation—Computational Physics Part 2</t>
  </si>
  <si>
    <t>PHYS5032 SEM-2 CRAWLEY</t>
  </si>
  <si>
    <t>PHYS5033 SEM-1 CRAWLEY</t>
  </si>
  <si>
    <t>Master's Dissertation—Computational Physics Part 3</t>
  </si>
  <si>
    <t>PHYS5033 SEM-2 CRAWLEY</t>
  </si>
  <si>
    <t>PHYS5034 SEM-1 CRAWLEY</t>
  </si>
  <si>
    <t>Master's Dissertation—Computational Physics Part 4</t>
  </si>
  <si>
    <t>PHYS5034 SEM-2 CRAWLEY</t>
  </si>
  <si>
    <t>PHYS5035 SEM-1 CRAWLEY</t>
  </si>
  <si>
    <t>Research Proposal in Computational Physics</t>
  </si>
  <si>
    <t>PHYS5035 SEM-2 CRAWLEY</t>
  </si>
  <si>
    <t>PHYS5036 SEM-1 CRAWLEY</t>
  </si>
  <si>
    <t>Dissertation in Computational Physics</t>
  </si>
  <si>
    <t>PHYS5036 SEM-2 CRAWLEY</t>
  </si>
  <si>
    <t>PHYS5401 SEM-1 CRAWLEY</t>
  </si>
  <si>
    <t>PHYS5402 SEM-2 CRAWLEY</t>
  </si>
  <si>
    <t>PHYS5403 SEM-2 CRAWLEY</t>
  </si>
  <si>
    <t>PHYS5404 SEM-1 CRAWLEY</t>
  </si>
  <si>
    <t>PHYS5405 SEM-1 CRAWLEY</t>
  </si>
  <si>
    <t>PHYS5431 SEM-1 CRAWLEY</t>
  </si>
  <si>
    <t>Master's Dissertation—Medical Physics Part 1</t>
  </si>
  <si>
    <t>PHYS5431 SEM-2 CRAWLEY</t>
  </si>
  <si>
    <t>PHYS5432 SEM-1 CRAWLEY</t>
  </si>
  <si>
    <t>Master's Dissertation—Medical Physics Part 2</t>
  </si>
  <si>
    <t>PHYS5432 SEM-2 CRAWLEY</t>
  </si>
  <si>
    <t>PHYS5433 SEM-1 CRAWLEY</t>
  </si>
  <si>
    <t>Master's Dissertation—Medical Physics Part 3</t>
  </si>
  <si>
    <t>PHYS5433 SEM-2 CRAWLEY</t>
  </si>
  <si>
    <t>PHYS5434 SEM-1 CRAWLEY</t>
  </si>
  <si>
    <t>Master's Dissertation—Medical Physics Part 4</t>
  </si>
  <si>
    <t>PHYS5434 SEM-2 CRAWLEY</t>
  </si>
  <si>
    <t>PHYS5435 SEM-1 CRAWLEY</t>
  </si>
  <si>
    <t>Research Proposal in Medical Physics</t>
  </si>
  <si>
    <t>PHYS5435 SEM-2 CRAWLEY</t>
  </si>
  <si>
    <t>PHYS5436 SEM-1 CRAWLEY</t>
  </si>
  <si>
    <t>Dissertation in Medical Physics</t>
  </si>
  <si>
    <t>PHYS5436 SEM-2 CRAWLEY</t>
  </si>
  <si>
    <t>PHYS5510 SEM-2 CRAWLEY</t>
  </si>
  <si>
    <t>PHYS5512 SEM-1 CRAWLEY</t>
  </si>
  <si>
    <t>Physics Reading Unit</t>
  </si>
  <si>
    <t>PHYS5512 SEM-2 CRAWLEY</t>
  </si>
  <si>
    <t>Sem-1</t>
  </si>
  <si>
    <t>PHYS5513 Sem-1 CRAWLEY</t>
  </si>
  <si>
    <t>Computational Statistics for Physics</t>
  </si>
  <si>
    <t>PHYS5558 SEM-1 CRAWLEY</t>
  </si>
  <si>
    <t>Master's Dissertation—Astronomy and Astrophysics Part 1</t>
  </si>
  <si>
    <t>PHYS5558 SEM-2 CRAWLEY</t>
  </si>
  <si>
    <t>PHYS5559 SEM-1 CRAWLEY</t>
  </si>
  <si>
    <t>Master's Dissertation—Astronomy and Astrophysics Part 2</t>
  </si>
  <si>
    <t>PHYS5559 SEM-2 CRAWLEY</t>
  </si>
  <si>
    <t>PHYS5560 SEM-1 CRAWLEY</t>
  </si>
  <si>
    <t>Master's Dissertation—Astronomy and Astrophysics Part 3</t>
  </si>
  <si>
    <t>PHYS5560 SEM-2 CRAWLEY</t>
  </si>
  <si>
    <t>PHYS5561 SEM-1 CRAWLEY</t>
  </si>
  <si>
    <t>Master's Dissertation—Astronomy and Astrophysics Part 4</t>
  </si>
  <si>
    <t>PHYS5561 SEM-2 CRAWLEY</t>
  </si>
  <si>
    <t>PHYS5562 SEM-1 CRAWLEY</t>
  </si>
  <si>
    <t>Research Proposal in Astronomy and Astrophysics</t>
  </si>
  <si>
    <t>PHYS5562 SEM-2 CRAWLEY</t>
  </si>
  <si>
    <t>PHYS5563 SEM-1 CRAWLEY</t>
  </si>
  <si>
    <t>Dissertation in Astronomy and Astrophysics</t>
  </si>
  <si>
    <t>PHYS5563 SEM-2 CRAWLEY</t>
  </si>
  <si>
    <t>SCIE1121 SEM-1 CRAWLEY</t>
  </si>
  <si>
    <t>Wen, Linqing</t>
  </si>
  <si>
    <t>SCIE1122 SEM-2 CRAWLEY</t>
  </si>
  <si>
    <t>Coward, David</t>
  </si>
  <si>
    <t>SHPC4001 SEM-1 CRAWLEY</t>
  </si>
  <si>
    <t>Computational Methods for Physics</t>
  </si>
  <si>
    <t>Ext - TBC</t>
  </si>
  <si>
    <t>SHPC4002 SEM-2 CRAWLEY</t>
  </si>
  <si>
    <t>Advanced Computational Physics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</si>
</sst>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quot;$&quot;* #,##0.00_-;\-&quot;$&quot;* #,##0.00_-;_-&quot;$&quot;* &quot;-&quot;??_-;_-@_-"/>
    <numFmt numFmtId="165" formatCode="#,##0;[Red]\(#,##0\)"/>
    <numFmt numFmtId="166" formatCode="&quot;$&quot;#,##0.00"/>
    <numFmt numFmtId="167" formatCode="0%;\-0%;"/>
  </numFmts>
  <fonts count="31"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b/>
      <sz val="11"/>
      <color theme="1"/>
      <name val="Calibri"/>
      <family val="2"/>
      <scheme val="minor"/>
    </font>
    <font>
      <b/>
      <sz val="15"/>
      <color theme="3"/>
      <name val="Calibri"/>
      <family val="2"/>
      <scheme val="minor"/>
    </font>
    <font>
      <sz val="11"/>
      <color theme="0"/>
      <name val="Calibri"/>
      <family val="2"/>
      <scheme val="minor"/>
    </font>
    <font>
      <b/>
      <sz val="11"/>
      <color rgb="FFFF0000"/>
      <name val="Calibri"/>
      <family val="2"/>
      <scheme val="minor"/>
    </font>
    <font>
      <sz val="11"/>
      <name val="Calibri"/>
      <family val="2"/>
      <scheme val="minor"/>
    </font>
    <font>
      <b/>
      <i/>
      <sz val="11"/>
      <color theme="1"/>
      <name val="Calibri"/>
      <family val="2"/>
      <scheme val="minor"/>
    </font>
    <font>
      <sz val="11"/>
      <color theme="1"/>
      <name val="Calibri"/>
      <family val="2"/>
      <scheme val="minor"/>
    </font>
    <font>
      <sz val="11"/>
      <color rgb="FF006100"/>
      <name val="Calibri"/>
      <family val="2"/>
      <scheme val="minor"/>
    </font>
    <font>
      <b/>
      <sz val="11"/>
      <name val="Calibri"/>
      <family val="2"/>
      <scheme val="minor"/>
    </font>
    <font>
      <sz val="11"/>
      <color theme="1"/>
      <name val="Calibri"/>
      <family val="2"/>
    </font>
    <font>
      <b/>
      <sz val="11"/>
      <color theme="1"/>
      <name val="Calibri"/>
      <family val="2"/>
    </font>
    <font>
      <sz val="10"/>
      <name val="Arial"/>
      <family val="2"/>
    </font>
    <font>
      <sz val="11"/>
      <name val="Calibri"/>
      <family val="2"/>
    </font>
    <font>
      <sz val="11"/>
      <color rgb="FFFF0000"/>
      <name val="Calibri"/>
      <family val="2"/>
    </font>
    <font>
      <sz val="10"/>
      <color indexed="8"/>
      <name val="Arial"/>
      <family val="2"/>
    </font>
    <font>
      <sz val="11"/>
      <color rgb="FF3F3F3F"/>
      <name val="Calibri"/>
      <family val="2"/>
      <scheme val="minor"/>
    </font>
    <font>
      <sz val="9"/>
      <color indexed="81"/>
      <name val="Tahoma"/>
      <family val="2"/>
    </font>
    <font>
      <b/>
      <sz val="9"/>
      <color indexed="81"/>
      <name val="Tahoma"/>
      <family val="2"/>
    </font>
    <font>
      <sz val="11"/>
      <color rgb="FFFF0000"/>
      <name val="Calibri"/>
      <family val="2"/>
      <scheme val="minor"/>
    </font>
    <font>
      <b/>
      <sz val="14"/>
      <color theme="1"/>
      <name val="Calibri"/>
      <family val="2"/>
    </font>
    <font>
      <sz val="11"/>
      <color theme="9" tint="-0.249977111117893"/>
      <name val="Calibri"/>
      <family val="2"/>
    </font>
    <font>
      <sz val="11"/>
      <color theme="9" tint="-0.249977111117893"/>
      <name val="Calibri"/>
      <family val="2"/>
      <scheme val="minor"/>
    </font>
    <font>
      <i/>
      <sz val="11"/>
      <color theme="9" tint="-0.249977111117893"/>
      <name val="Calibri"/>
      <family val="2"/>
    </font>
    <font>
      <strike/>
      <sz val="11"/>
      <color theme="9" tint="-0.249977111117893"/>
      <name val="Calibri"/>
      <family val="2"/>
    </font>
    <font>
      <strike/>
      <sz val="11"/>
      <color rgb="FFFF0000"/>
      <name val="Calibri"/>
      <family val="2"/>
    </font>
    <font>
      <b/>
      <u/>
      <sz val="11"/>
      <color theme="1"/>
      <name val="Calibri"/>
      <family val="2"/>
      <scheme val="minor"/>
    </font>
  </fonts>
  <fills count="15">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002060"/>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theme="7"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tint="0.79998168889431442"/>
        <bgColor indexed="64"/>
      </patternFill>
    </fill>
  </fills>
  <borders count="32">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double">
        <color rgb="FF3F3F3F"/>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0" tint="-0.14993743705557422"/>
      </top>
      <bottom/>
      <diagonal/>
    </border>
    <border>
      <left/>
      <right/>
      <top style="thin">
        <color theme="0" tint="-0.14993743705557422"/>
      </top>
      <bottom/>
      <diagonal/>
    </border>
    <border>
      <left style="thin">
        <color indexed="64"/>
      </left>
      <right style="thin">
        <color indexed="64"/>
      </right>
      <top style="thin">
        <color theme="0" tint="-0.14993743705557422"/>
      </top>
      <bottom/>
      <diagonal/>
    </border>
    <border>
      <left style="thin">
        <color indexed="64"/>
      </left>
      <right style="thin">
        <color indexed="64"/>
      </right>
      <top/>
      <bottom style="thin">
        <color theme="0" tint="-0.14993743705557422"/>
      </bottom>
      <diagonal/>
    </border>
    <border>
      <left/>
      <right/>
      <top style="thin">
        <color rgb="FFD9D9D9"/>
      </top>
      <bottom/>
      <diagonal/>
    </border>
  </borders>
  <cellStyleXfs count="13">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xf numFmtId="0" fontId="4" fillId="4" borderId="3" applyNumberFormat="0" applyAlignment="0" applyProtection="0"/>
    <xf numFmtId="0" fontId="5" fillId="0" borderId="4" applyNumberFormat="0" applyFill="0" applyAlignment="0" applyProtection="0"/>
    <xf numFmtId="0" fontId="6" fillId="0" borderId="6" applyNumberFormat="0" applyFill="0" applyAlignment="0" applyProtection="0"/>
    <xf numFmtId="9" fontId="11" fillId="0" borderId="0" applyFont="0" applyFill="0" applyBorder="0" applyAlignment="0" applyProtection="0"/>
    <xf numFmtId="0" fontId="12" fillId="8" borderId="0" applyNumberFormat="0" applyBorder="0" applyAlignment="0" applyProtection="0"/>
    <xf numFmtId="164" fontId="11" fillId="0" borderId="0" applyFont="0" applyFill="0" applyBorder="0" applyAlignment="0" applyProtection="0"/>
    <xf numFmtId="0" fontId="16" fillId="0" borderId="0"/>
    <xf numFmtId="0" fontId="19" fillId="0" borderId="0">
      <alignment vertical="top"/>
    </xf>
    <xf numFmtId="43" fontId="11" fillId="0" borderId="0" applyFont="0" applyFill="0" applyBorder="0" applyAlignment="0" applyProtection="0"/>
  </cellStyleXfs>
  <cellXfs count="316">
    <xf numFmtId="0" fontId="0" fillId="0" borderId="0" xfId="0"/>
    <xf numFmtId="0" fontId="5" fillId="0" borderId="0" xfId="0" applyFont="1"/>
    <xf numFmtId="0" fontId="2" fillId="3" borderId="2" xfId="2" applyAlignment="1">
      <alignment horizontal="center"/>
    </xf>
    <xf numFmtId="0" fontId="1" fillId="2" borderId="1" xfId="1"/>
    <xf numFmtId="0" fontId="2" fillId="3" borderId="2" xfId="2"/>
    <xf numFmtId="0" fontId="5" fillId="0" borderId="0" xfId="0" applyFont="1" applyAlignment="1">
      <alignment wrapText="1"/>
    </xf>
    <xf numFmtId="0" fontId="4" fillId="5" borderId="7" xfId="0" applyFont="1" applyFill="1" applyBorder="1"/>
    <xf numFmtId="0" fontId="4" fillId="5" borderId="7" xfId="0" applyFont="1" applyFill="1" applyBorder="1" applyAlignment="1">
      <alignment horizontal="center" wrapText="1"/>
    </xf>
    <xf numFmtId="0" fontId="1" fillId="2" borderId="7" xfId="1" applyBorder="1" applyAlignment="1">
      <alignment horizontal="center"/>
    </xf>
    <xf numFmtId="0" fontId="3" fillId="3" borderId="7" xfId="3" applyBorder="1" applyAlignment="1">
      <alignment horizontal="center"/>
    </xf>
    <xf numFmtId="0" fontId="4" fillId="5" borderId="7" xfId="5" applyFont="1" applyFill="1" applyBorder="1" applyAlignment="1">
      <alignment horizontal="center"/>
    </xf>
    <xf numFmtId="0" fontId="4" fillId="5" borderId="8" xfId="0" applyFont="1" applyFill="1" applyBorder="1"/>
    <xf numFmtId="0" fontId="4" fillId="5" borderId="9" xfId="0" applyFont="1" applyFill="1" applyBorder="1"/>
    <xf numFmtId="0" fontId="4" fillId="5" borderId="10" xfId="0" applyFont="1" applyFill="1" applyBorder="1"/>
    <xf numFmtId="0" fontId="4" fillId="5" borderId="7" xfId="0" applyFont="1" applyFill="1" applyBorder="1" applyAlignment="1">
      <alignment wrapText="1"/>
    </xf>
    <xf numFmtId="0" fontId="1" fillId="2" borderId="7" xfId="1" applyBorder="1"/>
    <xf numFmtId="0" fontId="6" fillId="0" borderId="0" xfId="6" applyBorder="1"/>
    <xf numFmtId="0" fontId="0" fillId="0" borderId="0" xfId="0" applyAlignment="1">
      <alignment horizontal="left"/>
    </xf>
    <xf numFmtId="0" fontId="5" fillId="0" borderId="0" xfId="0" applyFont="1" applyAlignment="1">
      <alignment horizontal="left"/>
    </xf>
    <xf numFmtId="0" fontId="4" fillId="5" borderId="7" xfId="0" applyFont="1" applyFill="1" applyBorder="1" applyAlignment="1">
      <alignment horizontal="left"/>
    </xf>
    <xf numFmtId="0" fontId="4" fillId="5" borderId="7" xfId="0" applyFont="1" applyFill="1" applyBorder="1" applyAlignment="1">
      <alignment horizontal="center"/>
    </xf>
    <xf numFmtId="0" fontId="4" fillId="5" borderId="10" xfId="0" applyFont="1" applyFill="1" applyBorder="1" applyAlignment="1">
      <alignment horizontal="center"/>
    </xf>
    <xf numFmtId="0" fontId="8" fillId="0" borderId="0" xfId="0" applyFont="1"/>
    <xf numFmtId="0" fontId="4" fillId="5" borderId="8" xfId="0" applyFont="1" applyFill="1" applyBorder="1" applyAlignment="1">
      <alignment wrapText="1"/>
    </xf>
    <xf numFmtId="0" fontId="4" fillId="5" borderId="9" xfId="0" applyFont="1" applyFill="1" applyBorder="1" applyAlignment="1">
      <alignment wrapText="1"/>
    </xf>
    <xf numFmtId="0" fontId="4" fillId="5" borderId="10" xfId="0" applyFont="1" applyFill="1" applyBorder="1" applyAlignment="1">
      <alignment wrapText="1"/>
    </xf>
    <xf numFmtId="0" fontId="0" fillId="0" borderId="8" xfId="0" applyBorder="1"/>
    <xf numFmtId="0" fontId="0" fillId="0" borderId="9" xfId="0" applyBorder="1"/>
    <xf numFmtId="0" fontId="0" fillId="0" borderId="10" xfId="0" applyBorder="1"/>
    <xf numFmtId="0" fontId="7" fillId="5" borderId="8" xfId="0" applyFont="1" applyFill="1" applyBorder="1"/>
    <xf numFmtId="0" fontId="7" fillId="5" borderId="9" xfId="0" applyFont="1" applyFill="1" applyBorder="1"/>
    <xf numFmtId="0" fontId="7" fillId="5" borderId="10" xfId="0" applyFont="1" applyFill="1" applyBorder="1"/>
    <xf numFmtId="0" fontId="0" fillId="6" borderId="7" xfId="0" applyFill="1" applyBorder="1"/>
    <xf numFmtId="0" fontId="9" fillId="0" borderId="0" xfId="0" applyFont="1"/>
    <xf numFmtId="165" fontId="1" fillId="2" borderId="7" xfId="1" applyNumberFormat="1" applyBorder="1"/>
    <xf numFmtId="165" fontId="4" fillId="5" borderId="7" xfId="0" applyNumberFormat="1" applyFont="1" applyFill="1" applyBorder="1"/>
    <xf numFmtId="165" fontId="1" fillId="2" borderId="7" xfId="1" applyNumberFormat="1" applyBorder="1" applyAlignment="1">
      <alignment horizontal="right"/>
    </xf>
    <xf numFmtId="0" fontId="0" fillId="0" borderId="0" xfId="0" applyAlignment="1">
      <alignment horizontal="left" vertical="top"/>
    </xf>
    <xf numFmtId="0" fontId="10" fillId="7" borderId="0" xfId="0" applyFont="1" applyFill="1"/>
    <xf numFmtId="0" fontId="0" fillId="0" borderId="0" xfId="0" applyAlignment="1">
      <alignment horizontal="center"/>
    </xf>
    <xf numFmtId="166" fontId="9" fillId="0" borderId="0" xfId="0" applyNumberFormat="1" applyFont="1" applyAlignment="1">
      <alignment horizontal="center"/>
    </xf>
    <xf numFmtId="0" fontId="0" fillId="0" borderId="0" xfId="0" applyAlignment="1">
      <alignment horizontal="right"/>
    </xf>
    <xf numFmtId="0" fontId="0" fillId="0" borderId="0" xfId="0" applyAlignment="1">
      <alignment horizontal="right" vertical="top"/>
    </xf>
    <xf numFmtId="0" fontId="0" fillId="0" borderId="0" xfId="0" applyAlignment="1">
      <alignment horizontal="center" vertical="top"/>
    </xf>
    <xf numFmtId="0" fontId="5" fillId="0" borderId="0" xfId="0" applyFont="1" applyAlignment="1">
      <alignment horizontal="center"/>
    </xf>
    <xf numFmtId="166" fontId="13" fillId="0" borderId="0" xfId="0" applyNumberFormat="1" applyFont="1" applyAlignment="1">
      <alignment horizontal="center"/>
    </xf>
    <xf numFmtId="0" fontId="15" fillId="10" borderId="7" xfId="0" applyFont="1" applyFill="1" applyBorder="1" applyAlignment="1">
      <alignment horizontal="left"/>
    </xf>
    <xf numFmtId="0" fontId="0" fillId="0" borderId="7" xfId="0" applyBorder="1"/>
    <xf numFmtId="10" fontId="5" fillId="0" borderId="0" xfId="7" applyNumberFormat="1" applyFont="1" applyAlignment="1">
      <alignment wrapText="1"/>
    </xf>
    <xf numFmtId="166" fontId="0" fillId="0" borderId="0" xfId="0" applyNumberFormat="1"/>
    <xf numFmtId="15" fontId="0" fillId="0" borderId="0" xfId="0" applyNumberFormat="1"/>
    <xf numFmtId="0" fontId="15" fillId="10" borderId="7" xfId="0" applyFont="1" applyFill="1" applyBorder="1" applyAlignment="1">
      <alignment horizontal="center"/>
    </xf>
    <xf numFmtId="0" fontId="15" fillId="10" borderId="14" xfId="0" applyFont="1" applyFill="1" applyBorder="1" applyAlignment="1">
      <alignment horizontal="left"/>
    </xf>
    <xf numFmtId="166" fontId="15" fillId="10" borderId="7" xfId="0" applyNumberFormat="1" applyFont="1" applyFill="1" applyBorder="1" applyAlignment="1">
      <alignment horizontal="left"/>
    </xf>
    <xf numFmtId="166" fontId="15" fillId="9" borderId="7" xfId="0" applyNumberFormat="1" applyFont="1" applyFill="1" applyBorder="1" applyAlignment="1">
      <alignment horizontal="left"/>
    </xf>
    <xf numFmtId="166" fontId="15" fillId="10" borderId="14" xfId="0" applyNumberFormat="1" applyFont="1" applyFill="1" applyBorder="1" applyAlignment="1">
      <alignment horizontal="left"/>
    </xf>
    <xf numFmtId="166" fontId="15" fillId="10" borderId="14" xfId="0" applyNumberFormat="1" applyFont="1" applyFill="1" applyBorder="1" applyAlignment="1">
      <alignment horizontal="center"/>
    </xf>
    <xf numFmtId="166" fontId="15" fillId="10" borderId="11" xfId="0" applyNumberFormat="1" applyFont="1" applyFill="1" applyBorder="1" applyAlignment="1">
      <alignment horizontal="center"/>
    </xf>
    <xf numFmtId="0" fontId="14" fillId="0" borderId="7" xfId="0" applyFont="1" applyBorder="1" applyAlignment="1">
      <alignment horizontal="left"/>
    </xf>
    <xf numFmtId="166" fontId="0" fillId="0" borderId="7" xfId="0" applyNumberFormat="1" applyBorder="1"/>
    <xf numFmtId="0" fontId="0" fillId="0" borderId="7" xfId="0" applyBorder="1" applyAlignment="1">
      <alignment horizontal="center"/>
    </xf>
    <xf numFmtId="1" fontId="17" fillId="0" borderId="7" xfId="10" applyNumberFormat="1" applyFont="1" applyBorder="1" applyAlignment="1">
      <alignment vertical="top"/>
    </xf>
    <xf numFmtId="166" fontId="0" fillId="0" borderId="0" xfId="0" applyNumberFormat="1" applyAlignment="1">
      <alignment horizontal="left"/>
    </xf>
    <xf numFmtId="16" fontId="0" fillId="0" borderId="0" xfId="0" applyNumberFormat="1" applyAlignment="1">
      <alignment horizontal="left"/>
    </xf>
    <xf numFmtId="166" fontId="12" fillId="8" borderId="0" xfId="8" applyNumberFormat="1"/>
    <xf numFmtId="0" fontId="17" fillId="0" borderId="7" xfId="0" applyFont="1" applyBorder="1" applyAlignment="1">
      <alignment horizontal="left"/>
    </xf>
    <xf numFmtId="0" fontId="9" fillId="0" borderId="7" xfId="0" applyFont="1" applyBorder="1"/>
    <xf numFmtId="14" fontId="0" fillId="0" borderId="0" xfId="0" applyNumberFormat="1" applyAlignment="1">
      <alignment horizontal="left"/>
    </xf>
    <xf numFmtId="0" fontId="12" fillId="8" borderId="7" xfId="8" applyBorder="1" applyAlignment="1">
      <alignment horizontal="left"/>
    </xf>
    <xf numFmtId="0" fontId="14" fillId="0" borderId="7" xfId="0" quotePrefix="1" applyFont="1" applyBorder="1" applyAlignment="1">
      <alignment horizontal="left"/>
    </xf>
    <xf numFmtId="1" fontId="14" fillId="0" borderId="7" xfId="0" applyNumberFormat="1" applyFont="1" applyBorder="1" applyAlignment="1">
      <alignment vertical="top" wrapText="1"/>
    </xf>
    <xf numFmtId="166" fontId="0" fillId="9" borderId="7" xfId="0" applyNumberFormat="1" applyFill="1" applyBorder="1"/>
    <xf numFmtId="1" fontId="17" fillId="7" borderId="7" xfId="10" applyNumberFormat="1" applyFont="1" applyFill="1" applyBorder="1" applyAlignment="1">
      <alignment vertical="top"/>
    </xf>
    <xf numFmtId="0" fontId="14" fillId="7" borderId="7" xfId="0" applyFont="1" applyFill="1" applyBorder="1" applyAlignment="1">
      <alignment horizontal="left"/>
    </xf>
    <xf numFmtId="0" fontId="0" fillId="7" borderId="7" xfId="0" applyFill="1" applyBorder="1"/>
    <xf numFmtId="1" fontId="14" fillId="7" borderId="7" xfId="0" applyNumberFormat="1" applyFont="1" applyFill="1" applyBorder="1" applyAlignment="1">
      <alignment vertical="top" wrapText="1"/>
    </xf>
    <xf numFmtId="166" fontId="0" fillId="7" borderId="7" xfId="0" applyNumberFormat="1" applyFill="1" applyBorder="1"/>
    <xf numFmtId="0" fontId="0" fillId="7" borderId="7" xfId="0" applyFill="1" applyBorder="1" applyAlignment="1">
      <alignment horizontal="center"/>
    </xf>
    <xf numFmtId="0" fontId="0" fillId="7" borderId="7" xfId="0" applyFill="1" applyBorder="1" applyAlignment="1">
      <alignment horizontal="left"/>
    </xf>
    <xf numFmtId="0" fontId="0" fillId="7" borderId="0" xfId="0" applyFill="1" applyAlignment="1">
      <alignment horizontal="center"/>
    </xf>
    <xf numFmtId="16" fontId="0" fillId="7" borderId="0" xfId="0" applyNumberFormat="1" applyFill="1" applyAlignment="1">
      <alignment horizontal="left"/>
    </xf>
    <xf numFmtId="0" fontId="0" fillId="7" borderId="0" xfId="0" applyFill="1" applyAlignment="1">
      <alignment horizontal="left"/>
    </xf>
    <xf numFmtId="166" fontId="0" fillId="7" borderId="0" xfId="0" applyNumberFormat="1" applyFill="1" applyAlignment="1">
      <alignment horizontal="left"/>
    </xf>
    <xf numFmtId="0" fontId="0" fillId="7" borderId="0" xfId="0" applyFill="1"/>
    <xf numFmtId="166" fontId="12" fillId="7" borderId="0" xfId="8" applyNumberFormat="1" applyFill="1"/>
    <xf numFmtId="1" fontId="17" fillId="0" borderId="7" xfId="0" applyNumberFormat="1" applyFont="1" applyBorder="1" applyAlignment="1">
      <alignment vertical="top" wrapText="1"/>
    </xf>
    <xf numFmtId="166" fontId="0" fillId="9" borderId="0" xfId="0" applyNumberFormat="1" applyFill="1"/>
    <xf numFmtId="3" fontId="0" fillId="0" borderId="0" xfId="0" applyNumberFormat="1"/>
    <xf numFmtId="0" fontId="0" fillId="0" borderId="15" xfId="0" applyBorder="1" applyAlignment="1">
      <alignment vertical="top"/>
    </xf>
    <xf numFmtId="165" fontId="0" fillId="0" borderId="15" xfId="0" applyNumberFormat="1" applyBorder="1" applyAlignment="1">
      <alignment vertical="top"/>
    </xf>
    <xf numFmtId="165" fontId="0" fillId="0" borderId="16" xfId="0" applyNumberFormat="1" applyBorder="1" applyAlignment="1">
      <alignment vertical="top"/>
    </xf>
    <xf numFmtId="165" fontId="0" fillId="0" borderId="17" xfId="0" applyNumberFormat="1" applyBorder="1" applyAlignment="1">
      <alignment vertical="top"/>
    </xf>
    <xf numFmtId="0" fontId="0" fillId="0" borderId="0" xfId="0" applyAlignment="1">
      <alignment vertical="top"/>
    </xf>
    <xf numFmtId="165" fontId="0" fillId="0" borderId="15" xfId="0" applyNumberFormat="1" applyBorder="1" applyAlignment="1">
      <alignment vertical="top" wrapText="1"/>
    </xf>
    <xf numFmtId="165" fontId="0" fillId="0" borderId="18" xfId="0" applyNumberFormat="1" applyBorder="1" applyAlignment="1">
      <alignment vertical="top" wrapText="1"/>
    </xf>
    <xf numFmtId="165" fontId="0" fillId="0" borderId="19" xfId="0" applyNumberFormat="1" applyBorder="1" applyAlignment="1">
      <alignment vertical="top" wrapText="1"/>
    </xf>
    <xf numFmtId="0" fontId="19" fillId="0" borderId="0" xfId="0" applyFont="1" applyAlignment="1">
      <alignment vertical="top"/>
    </xf>
    <xf numFmtId="165" fontId="0" fillId="0" borderId="18" xfId="0" applyNumberFormat="1" applyBorder="1" applyAlignment="1">
      <alignment vertical="top"/>
    </xf>
    <xf numFmtId="165" fontId="0" fillId="0" borderId="19" xfId="0" applyNumberFormat="1" applyBorder="1" applyAlignment="1">
      <alignment vertical="top"/>
    </xf>
    <xf numFmtId="165" fontId="0" fillId="0" borderId="0" xfId="0" applyNumberFormat="1" applyAlignment="1">
      <alignment vertical="top"/>
    </xf>
    <xf numFmtId="0" fontId="0" fillId="0" borderId="20" xfId="0" applyBorder="1" applyAlignment="1">
      <alignment vertical="top"/>
    </xf>
    <xf numFmtId="165" fontId="0" fillId="0" borderId="20" xfId="0" applyNumberFormat="1" applyBorder="1" applyAlignment="1">
      <alignment vertical="top"/>
    </xf>
    <xf numFmtId="165" fontId="0" fillId="0" borderId="21" xfId="0" applyNumberFormat="1" applyBorder="1" applyAlignment="1">
      <alignment vertical="top"/>
    </xf>
    <xf numFmtId="0" fontId="0" fillId="0" borderId="22" xfId="0" applyBorder="1" applyAlignment="1">
      <alignment vertical="top"/>
    </xf>
    <xf numFmtId="165" fontId="0" fillId="0" borderId="22" xfId="0" applyNumberFormat="1" applyBorder="1" applyAlignment="1">
      <alignment vertical="top"/>
    </xf>
    <xf numFmtId="165" fontId="0" fillId="0" borderId="23" xfId="0" applyNumberFormat="1" applyBorder="1" applyAlignment="1">
      <alignment vertical="top"/>
    </xf>
    <xf numFmtId="165" fontId="0" fillId="0" borderId="24" xfId="0" applyNumberFormat="1" applyBorder="1" applyAlignment="1">
      <alignment vertical="top"/>
    </xf>
    <xf numFmtId="0" fontId="0" fillId="0" borderId="15" xfId="0" pivotButton="1" applyBorder="1" applyAlignment="1">
      <alignment vertical="top"/>
    </xf>
    <xf numFmtId="165" fontId="0" fillId="0" borderId="15" xfId="0" pivotButton="1" applyNumberFormat="1" applyBorder="1" applyAlignment="1">
      <alignment vertical="top"/>
    </xf>
    <xf numFmtId="0" fontId="20" fillId="3" borderId="7" xfId="2" applyFont="1" applyBorder="1" applyAlignment="1"/>
    <xf numFmtId="165" fontId="2" fillId="3" borderId="2" xfId="2" applyNumberFormat="1"/>
    <xf numFmtId="165" fontId="20" fillId="3" borderId="2" xfId="2" applyNumberFormat="1" applyFont="1" applyAlignment="1">
      <alignment horizontal="right"/>
    </xf>
    <xf numFmtId="0" fontId="20" fillId="3" borderId="2" xfId="2" applyFont="1" applyAlignment="1">
      <alignment horizontal="center"/>
    </xf>
    <xf numFmtId="0" fontId="20" fillId="3" borderId="2" xfId="2" applyFont="1" applyAlignment="1">
      <alignment horizontal="right"/>
    </xf>
    <xf numFmtId="0" fontId="24" fillId="0" borderId="0" xfId="0" applyFont="1" applyAlignment="1">
      <alignment horizontal="left"/>
    </xf>
    <xf numFmtId="0" fontId="14" fillId="0" borderId="0" xfId="0" applyFont="1" applyAlignment="1">
      <alignment horizontal="left"/>
    </xf>
    <xf numFmtId="2" fontId="14" fillId="0" borderId="0" xfId="0" applyNumberFormat="1" applyFont="1" applyAlignment="1">
      <alignment horizontal="left"/>
    </xf>
    <xf numFmtId="167" fontId="14" fillId="0" borderId="0" xfId="0" applyNumberFormat="1" applyFont="1" applyAlignment="1">
      <alignment horizontal="left"/>
    </xf>
    <xf numFmtId="0" fontId="15" fillId="10" borderId="25" xfId="0" applyFont="1" applyFill="1" applyBorder="1" applyAlignment="1">
      <alignment horizontal="left"/>
    </xf>
    <xf numFmtId="0" fontId="15" fillId="10" borderId="9" xfId="0" applyFont="1" applyFill="1" applyBorder="1" applyAlignment="1">
      <alignment horizontal="left"/>
    </xf>
    <xf numFmtId="0" fontId="15" fillId="10" borderId="10" xfId="0" applyFont="1" applyFill="1" applyBorder="1" applyAlignment="1">
      <alignment horizontal="left"/>
    </xf>
    <xf numFmtId="2" fontId="15" fillId="10" borderId="9" xfId="0" applyNumberFormat="1" applyFont="1" applyFill="1" applyBorder="1" applyAlignment="1">
      <alignment horizontal="left"/>
    </xf>
    <xf numFmtId="2" fontId="15" fillId="10" borderId="10" xfId="0" applyNumberFormat="1" applyFont="1" applyFill="1" applyBorder="1" applyAlignment="1">
      <alignment horizontal="left"/>
    </xf>
    <xf numFmtId="2" fontId="15" fillId="11" borderId="7" xfId="0" applyNumberFormat="1" applyFont="1" applyFill="1" applyBorder="1" applyAlignment="1">
      <alignment horizontal="left"/>
    </xf>
    <xf numFmtId="2" fontId="15" fillId="11" borderId="9" xfId="0" applyNumberFormat="1" applyFont="1" applyFill="1" applyBorder="1" applyAlignment="1">
      <alignment horizontal="left"/>
    </xf>
    <xf numFmtId="167" fontId="15" fillId="10" borderId="9" xfId="0" applyNumberFormat="1" applyFont="1" applyFill="1" applyBorder="1" applyAlignment="1">
      <alignment horizontal="left"/>
    </xf>
    <xf numFmtId="167" fontId="15" fillId="12" borderId="10" xfId="0" applyNumberFormat="1" applyFont="1" applyFill="1" applyBorder="1" applyAlignment="1">
      <alignment horizontal="left"/>
    </xf>
    <xf numFmtId="167" fontId="15" fillId="12" borderId="9" xfId="0" applyNumberFormat="1" applyFont="1" applyFill="1" applyBorder="1" applyAlignment="1">
      <alignment horizontal="left"/>
    </xf>
    <xf numFmtId="0" fontId="15" fillId="13" borderId="9" xfId="0" applyFont="1" applyFill="1" applyBorder="1" applyAlignment="1">
      <alignment horizontal="left"/>
    </xf>
    <xf numFmtId="0" fontId="15" fillId="13" borderId="10" xfId="0" applyFont="1" applyFill="1" applyBorder="1" applyAlignment="1">
      <alignment horizontal="left"/>
    </xf>
    <xf numFmtId="0" fontId="15" fillId="0" borderId="0" xfId="0" applyFont="1" applyAlignment="1">
      <alignment horizontal="left"/>
    </xf>
    <xf numFmtId="1" fontId="17" fillId="0" borderId="11" xfId="10" applyNumberFormat="1" applyFont="1" applyBorder="1" applyAlignment="1">
      <alignment vertical="top"/>
    </xf>
    <xf numFmtId="0" fontId="14" fillId="0" borderId="26" xfId="0" applyFont="1" applyBorder="1" applyAlignment="1">
      <alignment horizontal="left"/>
    </xf>
    <xf numFmtId="2" fontId="17" fillId="0" borderId="0" xfId="0" applyNumberFormat="1" applyFont="1" applyAlignment="1">
      <alignment horizontal="left"/>
    </xf>
    <xf numFmtId="2" fontId="14" fillId="0" borderId="12" xfId="0" applyNumberFormat="1" applyFont="1" applyBorder="1" applyAlignment="1">
      <alignment horizontal="left"/>
    </xf>
    <xf numFmtId="0" fontId="14" fillId="0" borderId="14" xfId="0" applyFont="1" applyBorder="1" applyAlignment="1">
      <alignment horizontal="left"/>
    </xf>
    <xf numFmtId="2" fontId="14" fillId="0" borderId="27" xfId="0" applyNumberFormat="1" applyFont="1" applyBorder="1" applyAlignment="1">
      <alignment horizontal="left"/>
    </xf>
    <xf numFmtId="167" fontId="14" fillId="0" borderId="12" xfId="0" applyNumberFormat="1" applyFont="1" applyBorder="1" applyAlignment="1">
      <alignment horizontal="left"/>
    </xf>
    <xf numFmtId="0" fontId="14" fillId="0" borderId="12" xfId="0" applyFont="1" applyBorder="1" applyAlignment="1">
      <alignment horizontal="left"/>
    </xf>
    <xf numFmtId="2" fontId="17" fillId="0" borderId="28" xfId="0" applyNumberFormat="1" applyFont="1" applyBorder="1" applyAlignment="1">
      <alignment horizontal="left"/>
    </xf>
    <xf numFmtId="0" fontId="14" fillId="0" borderId="29" xfId="0" applyFont="1" applyBorder="1" applyAlignment="1">
      <alignment horizontal="left"/>
    </xf>
    <xf numFmtId="0" fontId="14" fillId="0" borderId="28" xfId="0" applyFont="1" applyBorder="1" applyAlignment="1">
      <alignment horizontal="left"/>
    </xf>
    <xf numFmtId="167" fontId="14" fillId="0" borderId="28" xfId="0" applyNumberFormat="1" applyFont="1" applyBorder="1" applyAlignment="1">
      <alignment horizontal="left"/>
    </xf>
    <xf numFmtId="0" fontId="0" fillId="0" borderId="29" xfId="0" applyBorder="1" applyAlignment="1">
      <alignment horizontal="left"/>
    </xf>
    <xf numFmtId="0" fontId="0" fillId="0" borderId="28" xfId="0" applyBorder="1" applyAlignment="1">
      <alignment horizontal="left"/>
    </xf>
    <xf numFmtId="0" fontId="18" fillId="0" borderId="0" xfId="0" applyFont="1" applyAlignment="1">
      <alignment horizontal="left"/>
    </xf>
    <xf numFmtId="0" fontId="25" fillId="0" borderId="0" xfId="0" applyFont="1" applyAlignment="1">
      <alignment horizontal="left"/>
    </xf>
    <xf numFmtId="1" fontId="25" fillId="0" borderId="11" xfId="10" applyNumberFormat="1" applyFont="1" applyBorder="1" applyAlignment="1">
      <alignment vertical="top"/>
    </xf>
    <xf numFmtId="0" fontId="26" fillId="0" borderId="0" xfId="0" applyFont="1"/>
    <xf numFmtId="1" fontId="25" fillId="0" borderId="12" xfId="0" applyNumberFormat="1" applyFont="1" applyBorder="1" applyAlignment="1">
      <alignment vertical="top" wrapText="1"/>
    </xf>
    <xf numFmtId="2" fontId="25" fillId="0" borderId="0" xfId="0" applyNumberFormat="1" applyFont="1" applyAlignment="1">
      <alignment horizontal="left"/>
    </xf>
    <xf numFmtId="2" fontId="25" fillId="0" borderId="28" xfId="0" applyNumberFormat="1" applyFont="1" applyBorder="1" applyAlignment="1">
      <alignment horizontal="left"/>
    </xf>
    <xf numFmtId="2" fontId="25" fillId="0" borderId="12" xfId="0" applyNumberFormat="1" applyFont="1" applyBorder="1" applyAlignment="1">
      <alignment horizontal="left"/>
    </xf>
    <xf numFmtId="2" fontId="25" fillId="0" borderId="14" xfId="0" applyNumberFormat="1" applyFont="1" applyBorder="1" applyAlignment="1">
      <alignment horizontal="left"/>
    </xf>
    <xf numFmtId="167" fontId="25" fillId="0" borderId="28" xfId="0" applyNumberFormat="1" applyFont="1" applyBorder="1" applyAlignment="1">
      <alignment horizontal="left"/>
    </xf>
    <xf numFmtId="2" fontId="25" fillId="0" borderId="27" xfId="0" applyNumberFormat="1" applyFont="1" applyBorder="1" applyAlignment="1">
      <alignment horizontal="left"/>
    </xf>
    <xf numFmtId="0" fontId="25" fillId="0" borderId="28" xfId="0" applyFont="1" applyBorder="1" applyAlignment="1">
      <alignment horizontal="left"/>
    </xf>
    <xf numFmtId="167" fontId="25" fillId="0" borderId="12" xfId="0" applyNumberFormat="1" applyFont="1" applyBorder="1" applyAlignment="1">
      <alignment horizontal="left"/>
    </xf>
    <xf numFmtId="167" fontId="25" fillId="0" borderId="0" xfId="0" applyNumberFormat="1" applyFont="1" applyAlignment="1">
      <alignment horizontal="left"/>
    </xf>
    <xf numFmtId="0" fontId="14" fillId="14" borderId="0" xfId="0" applyFont="1" applyFill="1" applyAlignment="1">
      <alignment horizontal="left"/>
    </xf>
    <xf numFmtId="1" fontId="17" fillId="14" borderId="11" xfId="10" applyNumberFormat="1" applyFont="1" applyFill="1" applyBorder="1" applyAlignment="1">
      <alignment vertical="top"/>
    </xf>
    <xf numFmtId="0" fontId="0" fillId="14" borderId="0" xfId="0" applyFill="1"/>
    <xf numFmtId="0" fontId="14" fillId="14" borderId="12" xfId="0" applyFont="1" applyFill="1" applyBorder="1" applyAlignment="1">
      <alignment horizontal="left"/>
    </xf>
    <xf numFmtId="2" fontId="14" fillId="14" borderId="0" xfId="0" applyNumberFormat="1" applyFont="1" applyFill="1" applyAlignment="1">
      <alignment horizontal="left"/>
    </xf>
    <xf numFmtId="2" fontId="17" fillId="14" borderId="28" xfId="0" applyNumberFormat="1" applyFont="1" applyFill="1" applyBorder="1" applyAlignment="1">
      <alignment horizontal="left"/>
    </xf>
    <xf numFmtId="2" fontId="14" fillId="14" borderId="12" xfId="0" applyNumberFormat="1" applyFont="1" applyFill="1" applyBorder="1" applyAlignment="1">
      <alignment horizontal="left"/>
    </xf>
    <xf numFmtId="2" fontId="14" fillId="14" borderId="29" xfId="0" applyNumberFormat="1" applyFont="1" applyFill="1" applyBorder="1" applyAlignment="1">
      <alignment horizontal="left"/>
    </xf>
    <xf numFmtId="167" fontId="14" fillId="14" borderId="28" xfId="0" applyNumberFormat="1" applyFont="1" applyFill="1" applyBorder="1" applyAlignment="1">
      <alignment horizontal="left"/>
    </xf>
    <xf numFmtId="2" fontId="14" fillId="14" borderId="27" xfId="0" applyNumberFormat="1" applyFont="1" applyFill="1" applyBorder="1" applyAlignment="1">
      <alignment horizontal="left"/>
    </xf>
    <xf numFmtId="0" fontId="14" fillId="14" borderId="28" xfId="0" applyFont="1" applyFill="1" applyBorder="1" applyAlignment="1">
      <alignment horizontal="left"/>
    </xf>
    <xf numFmtId="167" fontId="14" fillId="14" borderId="12" xfId="0" applyNumberFormat="1" applyFont="1" applyFill="1" applyBorder="1" applyAlignment="1">
      <alignment horizontal="left"/>
    </xf>
    <xf numFmtId="167" fontId="14" fillId="14" borderId="0" xfId="0" applyNumberFormat="1" applyFont="1" applyFill="1" applyAlignment="1">
      <alignment horizontal="left"/>
    </xf>
    <xf numFmtId="0" fontId="25" fillId="0" borderId="12" xfId="0" applyFont="1" applyBorder="1" applyAlignment="1">
      <alignment horizontal="left"/>
    </xf>
    <xf numFmtId="0" fontId="25" fillId="0" borderId="29" xfId="0" applyFont="1" applyBorder="1" applyAlignment="1">
      <alignment horizontal="left"/>
    </xf>
    <xf numFmtId="0" fontId="17" fillId="9" borderId="0" xfId="0" applyFont="1" applyFill="1" applyAlignment="1">
      <alignment horizontal="left"/>
    </xf>
    <xf numFmtId="1" fontId="17" fillId="9" borderId="11" xfId="10" applyNumberFormat="1" applyFont="1" applyFill="1" applyBorder="1" applyAlignment="1">
      <alignment vertical="top"/>
    </xf>
    <xf numFmtId="0" fontId="9" fillId="9" borderId="0" xfId="0" applyFont="1" applyFill="1"/>
    <xf numFmtId="0" fontId="17" fillId="9" borderId="12" xfId="0" applyFont="1" applyFill="1" applyBorder="1" applyAlignment="1">
      <alignment horizontal="left"/>
    </xf>
    <xf numFmtId="2" fontId="17" fillId="9" borderId="0" xfId="0" applyNumberFormat="1" applyFont="1" applyFill="1" applyAlignment="1">
      <alignment horizontal="left"/>
    </xf>
    <xf numFmtId="2" fontId="14" fillId="9" borderId="12" xfId="0" applyNumberFormat="1" applyFont="1" applyFill="1" applyBorder="1" applyAlignment="1">
      <alignment horizontal="left"/>
    </xf>
    <xf numFmtId="0" fontId="17" fillId="9" borderId="14" xfId="0" applyFont="1" applyFill="1" applyBorder="1" applyAlignment="1">
      <alignment horizontal="left"/>
    </xf>
    <xf numFmtId="2" fontId="17" fillId="9" borderId="12" xfId="0" applyNumberFormat="1" applyFont="1" applyFill="1" applyBorder="1" applyAlignment="1">
      <alignment horizontal="left"/>
    </xf>
    <xf numFmtId="167" fontId="17" fillId="9" borderId="0" xfId="0" applyNumberFormat="1" applyFont="1" applyFill="1" applyAlignment="1">
      <alignment horizontal="left"/>
    </xf>
    <xf numFmtId="2" fontId="25" fillId="9" borderId="27" xfId="0" applyNumberFormat="1" applyFont="1" applyFill="1" applyBorder="1" applyAlignment="1">
      <alignment horizontal="left"/>
    </xf>
    <xf numFmtId="0" fontId="25" fillId="9" borderId="28" xfId="0" applyFont="1" applyFill="1" applyBorder="1" applyAlignment="1">
      <alignment horizontal="left"/>
    </xf>
    <xf numFmtId="167" fontId="14" fillId="9" borderId="12" xfId="0" applyNumberFormat="1" applyFont="1" applyFill="1" applyBorder="1" applyAlignment="1">
      <alignment horizontal="left"/>
    </xf>
    <xf numFmtId="2" fontId="14" fillId="9" borderId="0" xfId="0" applyNumberFormat="1" applyFont="1" applyFill="1" applyAlignment="1">
      <alignment horizontal="left"/>
    </xf>
    <xf numFmtId="167" fontId="14" fillId="9" borderId="0" xfId="0" applyNumberFormat="1" applyFont="1" applyFill="1" applyAlignment="1">
      <alignment horizontal="left"/>
    </xf>
    <xf numFmtId="0" fontId="25" fillId="9" borderId="0" xfId="0" applyFont="1" applyFill="1" applyAlignment="1">
      <alignment horizontal="left"/>
    </xf>
    <xf numFmtId="1" fontId="25" fillId="9" borderId="11" xfId="10" applyNumberFormat="1" applyFont="1" applyFill="1" applyBorder="1" applyAlignment="1">
      <alignment vertical="top"/>
    </xf>
    <xf numFmtId="0" fontId="26" fillId="9" borderId="0" xfId="0" applyFont="1" applyFill="1"/>
    <xf numFmtId="0" fontId="25" fillId="9" borderId="12" xfId="0" applyFont="1" applyFill="1" applyBorder="1" applyAlignment="1">
      <alignment horizontal="left"/>
    </xf>
    <xf numFmtId="2" fontId="25" fillId="9" borderId="0" xfId="0" applyNumberFormat="1" applyFont="1" applyFill="1" applyAlignment="1">
      <alignment horizontal="left"/>
    </xf>
    <xf numFmtId="2" fontId="25" fillId="9" borderId="28" xfId="0" applyNumberFormat="1" applyFont="1" applyFill="1" applyBorder="1" applyAlignment="1">
      <alignment horizontal="left"/>
    </xf>
    <xf numFmtId="2" fontId="25" fillId="9" borderId="12" xfId="0" applyNumberFormat="1" applyFont="1" applyFill="1" applyBorder="1" applyAlignment="1">
      <alignment horizontal="left"/>
    </xf>
    <xf numFmtId="0" fontId="26" fillId="9" borderId="30" xfId="0" applyFont="1" applyFill="1" applyBorder="1" applyAlignment="1">
      <alignment horizontal="left"/>
    </xf>
    <xf numFmtId="0" fontId="26" fillId="9" borderId="0" xfId="0" applyFont="1" applyFill="1" applyAlignment="1">
      <alignment horizontal="left"/>
    </xf>
    <xf numFmtId="167" fontId="25" fillId="9" borderId="28" xfId="0" applyNumberFormat="1" applyFont="1" applyFill="1" applyBorder="1" applyAlignment="1">
      <alignment horizontal="left"/>
    </xf>
    <xf numFmtId="0" fontId="26" fillId="9" borderId="28" xfId="0" applyFont="1" applyFill="1" applyBorder="1" applyAlignment="1">
      <alignment horizontal="left"/>
    </xf>
    <xf numFmtId="167" fontId="25" fillId="9" borderId="12" xfId="0" applyNumberFormat="1" applyFont="1" applyFill="1" applyBorder="1" applyAlignment="1">
      <alignment horizontal="left"/>
    </xf>
    <xf numFmtId="167" fontId="25" fillId="9" borderId="0" xfId="0" applyNumberFormat="1" applyFont="1" applyFill="1" applyAlignment="1">
      <alignment horizontal="left"/>
    </xf>
    <xf numFmtId="0" fontId="27" fillId="0" borderId="28" xfId="0" applyFont="1" applyBorder="1" applyAlignment="1">
      <alignment horizontal="left"/>
    </xf>
    <xf numFmtId="0" fontId="18" fillId="14" borderId="0" xfId="0" applyFont="1" applyFill="1" applyAlignment="1">
      <alignment horizontal="left"/>
    </xf>
    <xf numFmtId="2" fontId="14" fillId="14" borderId="14" xfId="0" applyNumberFormat="1" applyFont="1" applyFill="1" applyBorder="1" applyAlignment="1">
      <alignment horizontal="left"/>
    </xf>
    <xf numFmtId="0" fontId="25" fillId="0" borderId="14" xfId="0" applyFont="1" applyBorder="1" applyAlignment="1">
      <alignment horizontal="left"/>
    </xf>
    <xf numFmtId="1" fontId="17" fillId="0" borderId="12" xfId="0" applyNumberFormat="1" applyFont="1" applyBorder="1" applyAlignment="1">
      <alignment vertical="top" wrapText="1"/>
    </xf>
    <xf numFmtId="2" fontId="14" fillId="0" borderId="29" xfId="0" applyNumberFormat="1" applyFont="1" applyBorder="1" applyAlignment="1">
      <alignment horizontal="left"/>
    </xf>
    <xf numFmtId="1" fontId="14" fillId="0" borderId="28" xfId="0" applyNumberFormat="1" applyFont="1" applyBorder="1" applyAlignment="1">
      <alignment vertical="top" wrapText="1"/>
    </xf>
    <xf numFmtId="0" fontId="14" fillId="0" borderId="11" xfId="0" applyFont="1" applyBorder="1" applyAlignment="1">
      <alignment horizontal="left"/>
    </xf>
    <xf numFmtId="2" fontId="14" fillId="0" borderId="14" xfId="0" applyNumberFormat="1" applyFont="1" applyBorder="1" applyAlignment="1">
      <alignment horizontal="left"/>
    </xf>
    <xf numFmtId="0" fontId="25" fillId="0" borderId="11" xfId="0" applyFont="1" applyBorder="1" applyAlignment="1">
      <alignment horizontal="left"/>
    </xf>
    <xf numFmtId="0" fontId="17" fillId="0" borderId="0" xfId="0" applyFont="1" applyAlignment="1">
      <alignment horizontal="left"/>
    </xf>
    <xf numFmtId="0" fontId="17" fillId="0" borderId="12" xfId="0" applyFont="1" applyBorder="1" applyAlignment="1">
      <alignment horizontal="left"/>
    </xf>
    <xf numFmtId="2" fontId="17" fillId="0" borderId="14" xfId="0" applyNumberFormat="1" applyFont="1" applyBorder="1" applyAlignment="1">
      <alignment horizontal="left"/>
    </xf>
    <xf numFmtId="2" fontId="17" fillId="0" borderId="12" xfId="0" applyNumberFormat="1" applyFont="1" applyBorder="1" applyAlignment="1">
      <alignment horizontal="left"/>
    </xf>
    <xf numFmtId="167" fontId="17" fillId="0" borderId="28" xfId="0" applyNumberFormat="1" applyFont="1" applyBorder="1" applyAlignment="1">
      <alignment horizontal="left"/>
    </xf>
    <xf numFmtId="167" fontId="17" fillId="0" borderId="0" xfId="0" applyNumberFormat="1" applyFont="1" applyAlignment="1">
      <alignment horizontal="left"/>
    </xf>
    <xf numFmtId="0" fontId="26" fillId="0" borderId="28" xfId="0" applyFont="1" applyBorder="1" applyAlignment="1">
      <alignment horizontal="left"/>
    </xf>
    <xf numFmtId="2" fontId="25" fillId="0" borderId="29" xfId="0" applyNumberFormat="1" applyFont="1" applyBorder="1" applyAlignment="1">
      <alignment horizontal="left"/>
    </xf>
    <xf numFmtId="0" fontId="17" fillId="0" borderId="28" xfId="0" applyFont="1" applyBorder="1" applyAlignment="1">
      <alignment horizontal="left"/>
    </xf>
    <xf numFmtId="2" fontId="17" fillId="0" borderId="27" xfId="0" applyNumberFormat="1" applyFont="1" applyBorder="1" applyAlignment="1">
      <alignment horizontal="left"/>
    </xf>
    <xf numFmtId="0" fontId="17" fillId="0" borderId="14" xfId="0" applyFont="1" applyBorder="1" applyAlignment="1">
      <alignment horizontal="left"/>
    </xf>
    <xf numFmtId="1" fontId="17" fillId="0" borderId="0" xfId="10" applyNumberFormat="1" applyFont="1" applyAlignment="1">
      <alignment vertical="top"/>
    </xf>
    <xf numFmtId="0" fontId="17" fillId="0" borderId="29" xfId="0" applyFont="1" applyBorder="1" applyAlignment="1">
      <alignment horizontal="left"/>
    </xf>
    <xf numFmtId="1" fontId="25" fillId="0" borderId="0" xfId="10" applyNumberFormat="1" applyFont="1" applyAlignment="1">
      <alignment vertical="top"/>
    </xf>
    <xf numFmtId="2" fontId="25" fillId="0" borderId="11" xfId="0" applyNumberFormat="1" applyFont="1" applyBorder="1" applyAlignment="1">
      <alignment horizontal="left"/>
    </xf>
    <xf numFmtId="0" fontId="26" fillId="0" borderId="14" xfId="0" applyFont="1" applyBorder="1" applyAlignment="1">
      <alignment horizontal="left"/>
    </xf>
    <xf numFmtId="0" fontId="26" fillId="0" borderId="0" xfId="0" applyFont="1" applyAlignment="1">
      <alignment horizontal="left"/>
    </xf>
    <xf numFmtId="0" fontId="28" fillId="0" borderId="28" xfId="0" applyFont="1" applyBorder="1" applyAlignment="1">
      <alignment horizontal="left"/>
    </xf>
    <xf numFmtId="167" fontId="28" fillId="0" borderId="28" xfId="0" applyNumberFormat="1" applyFont="1" applyBorder="1" applyAlignment="1">
      <alignment horizontal="left"/>
    </xf>
    <xf numFmtId="2" fontId="28" fillId="0" borderId="27" xfId="0" applyNumberFormat="1" applyFont="1" applyBorder="1" applyAlignment="1">
      <alignment horizontal="left"/>
    </xf>
    <xf numFmtId="0" fontId="25" fillId="7" borderId="0" xfId="0" applyFont="1" applyFill="1" applyAlignment="1">
      <alignment horizontal="left"/>
    </xf>
    <xf numFmtId="0" fontId="28" fillId="0" borderId="0" xfId="0" applyFont="1" applyAlignment="1">
      <alignment horizontal="left"/>
    </xf>
    <xf numFmtId="2" fontId="0" fillId="9" borderId="0" xfId="0" applyNumberFormat="1" applyFill="1"/>
    <xf numFmtId="1" fontId="18" fillId="9" borderId="11" xfId="10" applyNumberFormat="1" applyFont="1" applyFill="1" applyBorder="1" applyAlignment="1">
      <alignment vertical="top"/>
    </xf>
    <xf numFmtId="0" fontId="18" fillId="9" borderId="0" xfId="0" applyFont="1" applyFill="1" applyAlignment="1">
      <alignment horizontal="left"/>
    </xf>
    <xf numFmtId="1" fontId="18" fillId="9" borderId="0" xfId="0" applyNumberFormat="1" applyFont="1" applyFill="1" applyAlignment="1">
      <alignment vertical="top"/>
    </xf>
    <xf numFmtId="0" fontId="23" fillId="9" borderId="0" xfId="0" applyFont="1" applyFill="1"/>
    <xf numFmtId="0" fontId="18" fillId="9" borderId="12" xfId="0" applyFont="1" applyFill="1" applyBorder="1" applyAlignment="1">
      <alignment horizontal="left"/>
    </xf>
    <xf numFmtId="2" fontId="18" fillId="9" borderId="0" xfId="0" applyNumberFormat="1" applyFont="1" applyFill="1" applyAlignment="1">
      <alignment horizontal="left"/>
    </xf>
    <xf numFmtId="2" fontId="18" fillId="9" borderId="28" xfId="0" applyNumberFormat="1" applyFont="1" applyFill="1" applyBorder="1" applyAlignment="1">
      <alignment horizontal="left"/>
    </xf>
    <xf numFmtId="0" fontId="18" fillId="9" borderId="29" xfId="0" applyFont="1" applyFill="1" applyBorder="1" applyAlignment="1">
      <alignment horizontal="left"/>
    </xf>
    <xf numFmtId="0" fontId="18" fillId="9" borderId="28" xfId="0" applyFont="1" applyFill="1" applyBorder="1" applyAlignment="1">
      <alignment horizontal="left"/>
    </xf>
    <xf numFmtId="2" fontId="18" fillId="9" borderId="12" xfId="0" applyNumberFormat="1" applyFont="1" applyFill="1" applyBorder="1" applyAlignment="1">
      <alignment horizontal="left"/>
    </xf>
    <xf numFmtId="167" fontId="18" fillId="9" borderId="28" xfId="0" applyNumberFormat="1" applyFont="1" applyFill="1" applyBorder="1" applyAlignment="1">
      <alignment horizontal="left"/>
    </xf>
    <xf numFmtId="2" fontId="14" fillId="9" borderId="27" xfId="0" applyNumberFormat="1" applyFont="1" applyFill="1" applyBorder="1" applyAlignment="1">
      <alignment horizontal="left"/>
    </xf>
    <xf numFmtId="2" fontId="18" fillId="9" borderId="27" xfId="0" applyNumberFormat="1" applyFont="1" applyFill="1" applyBorder="1" applyAlignment="1">
      <alignment horizontal="left"/>
    </xf>
    <xf numFmtId="0" fontId="29" fillId="9" borderId="0" xfId="0" applyFont="1" applyFill="1" applyAlignment="1">
      <alignment horizontal="left"/>
    </xf>
    <xf numFmtId="0" fontId="25" fillId="0" borderId="31" xfId="0" applyFont="1" applyBorder="1" applyAlignment="1">
      <alignment horizontal="left"/>
    </xf>
    <xf numFmtId="2" fontId="26" fillId="0" borderId="12" xfId="0" applyNumberFormat="1" applyFont="1" applyBorder="1" applyAlignment="1">
      <alignment horizontal="left"/>
    </xf>
    <xf numFmtId="2" fontId="26" fillId="0" borderId="0" xfId="0" applyNumberFormat="1" applyFont="1" applyAlignment="1">
      <alignment horizontal="left"/>
    </xf>
    <xf numFmtId="0" fontId="26" fillId="0" borderId="29" xfId="0" applyFont="1" applyBorder="1" applyAlignment="1">
      <alignment horizontal="left"/>
    </xf>
    <xf numFmtId="1" fontId="18" fillId="0" borderId="11" xfId="10" applyNumberFormat="1" applyFont="1" applyBorder="1" applyAlignment="1">
      <alignment vertical="top"/>
    </xf>
    <xf numFmtId="0" fontId="23" fillId="0" borderId="0" xfId="0" applyFont="1"/>
    <xf numFmtId="0" fontId="18" fillId="0" borderId="12" xfId="0" applyFont="1" applyBorder="1" applyAlignment="1">
      <alignment horizontal="left"/>
    </xf>
    <xf numFmtId="2" fontId="18" fillId="0" borderId="0" xfId="0" applyNumberFormat="1" applyFont="1" applyAlignment="1">
      <alignment horizontal="left"/>
    </xf>
    <xf numFmtId="2" fontId="18" fillId="0" borderId="28" xfId="0" applyNumberFormat="1" applyFont="1" applyBorder="1" applyAlignment="1">
      <alignment horizontal="left"/>
    </xf>
    <xf numFmtId="0" fontId="18" fillId="0" borderId="14" xfId="0" applyFont="1" applyBorder="1" applyAlignment="1">
      <alignment horizontal="left"/>
    </xf>
    <xf numFmtId="2" fontId="18" fillId="0" borderId="12" xfId="0" applyNumberFormat="1" applyFont="1" applyBorder="1" applyAlignment="1">
      <alignment horizontal="left"/>
    </xf>
    <xf numFmtId="0" fontId="18" fillId="0" borderId="28" xfId="0" applyFont="1" applyBorder="1" applyAlignment="1">
      <alignment horizontal="left"/>
    </xf>
    <xf numFmtId="167" fontId="18" fillId="0" borderId="28" xfId="0" applyNumberFormat="1" applyFont="1" applyBorder="1" applyAlignment="1">
      <alignment horizontal="left"/>
    </xf>
    <xf numFmtId="2" fontId="18" fillId="0" borderId="27" xfId="0" applyNumberFormat="1" applyFont="1" applyBorder="1" applyAlignment="1">
      <alignment horizontal="left"/>
    </xf>
    <xf numFmtId="0" fontId="18" fillId="0" borderId="29" xfId="0" applyFont="1" applyBorder="1" applyAlignment="1">
      <alignment horizontal="left"/>
    </xf>
    <xf numFmtId="1" fontId="25" fillId="0" borderId="0" xfId="0" applyNumberFormat="1" applyFont="1" applyAlignment="1">
      <alignment vertical="top" wrapText="1"/>
    </xf>
    <xf numFmtId="1" fontId="25" fillId="0" borderId="28" xfId="0" applyNumberFormat="1" applyFont="1" applyBorder="1" applyAlignment="1">
      <alignment vertical="top" wrapText="1"/>
    </xf>
    <xf numFmtId="1" fontId="25" fillId="0" borderId="14" xfId="0" applyNumberFormat="1" applyFont="1" applyBorder="1" applyAlignment="1">
      <alignment vertical="top" wrapText="1"/>
    </xf>
    <xf numFmtId="1" fontId="25" fillId="0" borderId="29" xfId="0" applyNumberFormat="1" applyFont="1" applyBorder="1" applyAlignment="1">
      <alignment vertical="top" wrapText="1"/>
    </xf>
    <xf numFmtId="1" fontId="17" fillId="0" borderId="0" xfId="0" applyNumberFormat="1" applyFont="1" applyAlignment="1">
      <alignment vertical="top" wrapText="1"/>
    </xf>
    <xf numFmtId="1" fontId="17" fillId="0" borderId="14" xfId="0" applyNumberFormat="1" applyFont="1" applyBorder="1" applyAlignment="1">
      <alignment vertical="top" wrapText="1"/>
    </xf>
    <xf numFmtId="167" fontId="17" fillId="0" borderId="12" xfId="0" applyNumberFormat="1" applyFont="1" applyBorder="1" applyAlignment="1">
      <alignment horizontal="left"/>
    </xf>
    <xf numFmtId="1" fontId="25" fillId="0" borderId="0" xfId="0" applyNumberFormat="1" applyFont="1" applyAlignment="1">
      <alignment vertical="top"/>
    </xf>
    <xf numFmtId="1" fontId="17" fillId="0" borderId="0" xfId="0" applyNumberFormat="1" applyFont="1" applyAlignment="1">
      <alignment vertical="top"/>
    </xf>
    <xf numFmtId="1" fontId="17" fillId="0" borderId="12" xfId="0" applyNumberFormat="1" applyFont="1" applyBorder="1" applyAlignment="1">
      <alignment vertical="top"/>
    </xf>
    <xf numFmtId="1" fontId="25" fillId="0" borderId="12" xfId="0" applyNumberFormat="1" applyFont="1" applyBorder="1" applyAlignment="1">
      <alignment vertical="top"/>
    </xf>
    <xf numFmtId="0" fontId="26" fillId="0" borderId="30" xfId="0" applyFont="1" applyBorder="1" applyAlignment="1">
      <alignment horizontal="left"/>
    </xf>
    <xf numFmtId="1" fontId="17" fillId="0" borderId="29" xfId="0" applyNumberFormat="1" applyFont="1" applyBorder="1" applyAlignment="1">
      <alignment vertical="top" wrapText="1"/>
    </xf>
    <xf numFmtId="1" fontId="17" fillId="0" borderId="28" xfId="0" applyNumberFormat="1" applyFont="1" applyBorder="1" applyAlignment="1">
      <alignment vertical="top" wrapText="1"/>
    </xf>
    <xf numFmtId="0" fontId="14" fillId="0" borderId="8" xfId="0" applyFont="1" applyBorder="1" applyAlignment="1">
      <alignment horizontal="left"/>
    </xf>
    <xf numFmtId="0" fontId="14" fillId="0" borderId="9" xfId="0" applyFont="1" applyBorder="1" applyAlignment="1">
      <alignment horizontal="left"/>
    </xf>
    <xf numFmtId="2" fontId="14" fillId="0" borderId="9" xfId="0" applyNumberFormat="1" applyFont="1" applyBorder="1" applyAlignment="1">
      <alignment horizontal="left"/>
    </xf>
    <xf numFmtId="0" fontId="14" fillId="0" borderId="10" xfId="0" applyFont="1" applyBorder="1" applyAlignment="1">
      <alignment horizontal="left"/>
    </xf>
    <xf numFmtId="167" fontId="14" fillId="0" borderId="9" xfId="0" applyNumberFormat="1" applyFont="1" applyBorder="1" applyAlignment="1">
      <alignment horizontal="left"/>
    </xf>
    <xf numFmtId="2" fontId="14" fillId="0" borderId="10" xfId="0" applyNumberFormat="1" applyFont="1" applyBorder="1" applyAlignment="1">
      <alignment horizontal="left"/>
    </xf>
    <xf numFmtId="167" fontId="14" fillId="0" borderId="10" xfId="0" applyNumberFormat="1" applyFont="1" applyBorder="1" applyAlignment="1">
      <alignment horizontal="left"/>
    </xf>
    <xf numFmtId="0" fontId="30" fillId="0" borderId="0" xfId="0" applyFont="1"/>
    <xf numFmtId="43" fontId="20" fillId="3" borderId="7" xfId="12" applyFont="1" applyFill="1" applyBorder="1" applyAlignment="1">
      <alignment horizontal="center"/>
    </xf>
    <xf numFmtId="0" fontId="1" fillId="2" borderId="7" xfId="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165" fontId="0" fillId="6" borderId="7" xfId="0" applyNumberFormat="1" applyFill="1" applyBorder="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4" fillId="5" borderId="8" xfId="0" applyFont="1" applyFill="1" applyBorder="1" applyAlignment="1">
      <alignment horizontal="left" wrapText="1"/>
    </xf>
    <xf numFmtId="0" fontId="4" fillId="5" borderId="9" xfId="0" applyFont="1" applyFill="1" applyBorder="1" applyAlignment="1">
      <alignment horizontal="left" wrapText="1"/>
    </xf>
    <xf numFmtId="0" fontId="4" fillId="5" borderId="10" xfId="0" applyFont="1" applyFill="1" applyBorder="1" applyAlignment="1">
      <alignment horizontal="left" wrapText="1"/>
    </xf>
    <xf numFmtId="0" fontId="0" fillId="0" borderId="7" xfId="0" applyBorder="1" applyAlignment="1">
      <alignment horizontal="left"/>
    </xf>
    <xf numFmtId="0" fontId="1" fillId="2" borderId="7" xfId="1" applyBorder="1" applyAlignment="1">
      <alignment horizontal="left"/>
    </xf>
    <xf numFmtId="0" fontId="4" fillId="5" borderId="11" xfId="0" applyFont="1" applyFill="1" applyBorder="1" applyAlignment="1">
      <alignment horizontal="center" wrapText="1"/>
    </xf>
    <xf numFmtId="0" fontId="4" fillId="5" borderId="12" xfId="0" applyFont="1" applyFill="1" applyBorder="1" applyAlignment="1">
      <alignment horizontal="center" wrapText="1"/>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xf numFmtId="0" fontId="1" fillId="2" borderId="8" xfId="1" applyBorder="1" applyAlignment="1">
      <alignment horizontal="left"/>
    </xf>
    <xf numFmtId="0" fontId="1" fillId="2" borderId="9" xfId="1" applyBorder="1" applyAlignment="1">
      <alignment horizontal="left"/>
    </xf>
    <xf numFmtId="0" fontId="1" fillId="2" borderId="10" xfId="1" applyBorder="1" applyAlignment="1">
      <alignment horizontal="left"/>
    </xf>
    <xf numFmtId="9" fontId="1" fillId="2" borderId="7" xfId="1" applyNumberFormat="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left"/>
    </xf>
    <xf numFmtId="0" fontId="4" fillId="5" borderId="10" xfId="0" applyFont="1" applyFill="1" applyBorder="1" applyAlignment="1">
      <alignment horizontal="left"/>
    </xf>
    <xf numFmtId="0" fontId="4" fillId="4" borderId="5" xfId="4" applyBorder="1" applyAlignment="1">
      <alignment horizontal="left"/>
    </xf>
    <xf numFmtId="0" fontId="4" fillId="4" borderId="0" xfId="4" applyBorder="1" applyAlignment="1">
      <alignment horizontal="left"/>
    </xf>
    <xf numFmtId="166" fontId="0" fillId="0" borderId="13" xfId="0" applyNumberFormat="1" applyBorder="1" applyAlignment="1">
      <alignment horizontal="center"/>
    </xf>
    <xf numFmtId="166" fontId="0" fillId="9" borderId="13" xfId="0" applyNumberFormat="1" applyFill="1" applyBorder="1" applyAlignment="1">
      <alignment horizontal="center"/>
    </xf>
  </cellXfs>
  <cellStyles count="13">
    <cellStyle name="Calculation" xfId="3" builtinId="22"/>
    <cellStyle name="Check Cell" xfId="4" builtinId="23"/>
    <cellStyle name="Comma" xfId="12" builtinId="3"/>
    <cellStyle name="Currency 2" xfId="9" xr:uid="{00000000-0005-0000-0000-000003000000}"/>
    <cellStyle name="Good" xfId="8" builtinId="26"/>
    <cellStyle name="Heading 1" xfId="6" builtinId="16"/>
    <cellStyle name="Input" xfId="1" builtinId="20"/>
    <cellStyle name="Normal" xfId="0" builtinId="0"/>
    <cellStyle name="Normal 2" xfId="10" xr:uid="{00000000-0005-0000-0000-000008000000}"/>
    <cellStyle name="Normal 3" xfId="11" xr:uid="{00000000-0005-0000-0000-000009000000}"/>
    <cellStyle name="Output" xfId="2" builtinId="21"/>
    <cellStyle name="Percent" xfId="7" builtinId="5"/>
    <cellStyle name="Total" xfId="5"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30</xdr:row>
      <xdr:rowOff>146050</xdr:rowOff>
    </xdr:from>
    <xdr:to>
      <xdr:col>15</xdr:col>
      <xdr:colOff>273050</xdr:colOff>
      <xdr:row>43</xdr:row>
      <xdr:rowOff>112467</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5486400"/>
          <a:ext cx="9417050" cy="2360367"/>
        </a:xfrm>
        <a:prstGeom prst="rect">
          <a:avLst/>
        </a:prstGeom>
      </xdr:spPr>
    </xdr:pic>
    <xdr:clientData/>
  </xdr:twoCellAnchor>
  <xdr:twoCellAnchor editAs="oneCell">
    <xdr:from>
      <xdr:col>0</xdr:col>
      <xdr:colOff>0</xdr:colOff>
      <xdr:row>0</xdr:row>
      <xdr:rowOff>0</xdr:rowOff>
    </xdr:from>
    <xdr:to>
      <xdr:col>15</xdr:col>
      <xdr:colOff>304800</xdr:colOff>
      <xdr:row>15</xdr:row>
      <xdr:rowOff>128554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0"/>
          <a:ext cx="9448800" cy="2890804"/>
        </a:xfrm>
        <a:prstGeom prst="rect">
          <a:avLst/>
        </a:prstGeom>
      </xdr:spPr>
    </xdr:pic>
    <xdr:clientData/>
  </xdr:twoCellAnchor>
  <xdr:twoCellAnchor editAs="oneCell">
    <xdr:from>
      <xdr:col>0</xdr:col>
      <xdr:colOff>1</xdr:colOff>
      <xdr:row>16</xdr:row>
      <xdr:rowOff>57150</xdr:rowOff>
    </xdr:from>
    <xdr:to>
      <xdr:col>15</xdr:col>
      <xdr:colOff>241301</xdr:colOff>
      <xdr:row>31</xdr:row>
      <xdr:rowOff>167446</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 y="2819400"/>
          <a:ext cx="9385300" cy="287254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wa.uwa.edu.au/staffdata-ecm.uniwa.uwa.edu.au/ECM/Faculty/Strategic%20Project%20Support/General%20Team/Workload%20Model/Operational%20Tool/2019/Enrolments%203.9.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iwa.uwa.edu.au/C:/Users/00087640/AppData/Local/Microsoft/Windows/Temporary%20Internet%20Files/Content.Outlook/UOH76Q62/FYP%20allocations%2022%20Nov-student%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iwa.uwa.edu.au/uniwa.uwa.edu.au/Staff3/00088013/My%20Documents/work_file/Workload%20Model/2017/Report&amp;Data%20Files/Data%20Files/WLMDat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niwa.uwa.edu.au/uniwa.uwa.edu.au/staff3/00088013/My%20Documents/work_file/Workload%20Model/2017/2016_Sem2%20date%20file%20for%20SI%20info/SI%20score%20compariso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niwa.uwa.edu.au/uniwa.uwa.edu.au/Staff3/00088013/My%20Documents/work_file/Workload%20Model/2017/Report&amp;Data%20Files/SI_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niwa.uwa.edu.au/uniwa.uwa.edu.au/Staff3/00088013/My%20Documents/work_file/Workload%20Model/2017/Data/headcount_estimates_running_sheet_cross_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rolments 3.9.1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Allocations"/>
      <sheetName val="Sheet4"/>
      <sheetName val="UnallocatedStudents"/>
      <sheetName val="Preferences"/>
      <sheetName val="Student list"/>
      <sheetName val="Projects S2"/>
      <sheetName val="Socrates19.9.17"/>
    </sheetNames>
    <sheetDataSet>
      <sheetData sheetId="0"/>
      <sheetData sheetId="1"/>
      <sheetData sheetId="2"/>
      <sheetData sheetId="3"/>
      <sheetData sheetId="4"/>
      <sheetData sheetId="5"/>
      <sheetData sheetId="6">
        <row r="1">
          <cell r="A1" t="str">
            <v>Last Name</v>
          </cell>
          <cell r="B1" t="str">
            <v>Staff Number</v>
          </cell>
          <cell r="C1" t="str">
            <v>Student Number</v>
          </cell>
          <cell r="D1" t="str">
            <v>Org Unit</v>
          </cell>
          <cell r="E1" t="str">
            <v>Title</v>
          </cell>
          <cell r="F1" t="str">
            <v>First Name</v>
          </cell>
        </row>
        <row r="2">
          <cell r="A2" t="str">
            <v>Fowkes</v>
          </cell>
          <cell r="B2">
            <v>1747</v>
          </cell>
          <cell r="C2" t="str">
            <v>20014094</v>
          </cell>
          <cell r="D2" t="str">
            <v>MATHS</v>
          </cell>
          <cell r="E2" t="str">
            <v>Dr</v>
          </cell>
          <cell r="F2" t="str">
            <v>Neville</v>
          </cell>
        </row>
        <row r="3">
          <cell r="A3" t="str">
            <v>Blair</v>
          </cell>
          <cell r="B3">
            <v>1789</v>
          </cell>
          <cell r="C3" t="str">
            <v>20003139</v>
          </cell>
          <cell r="D3" t="str">
            <v>PHYSICS</v>
          </cell>
          <cell r="E3" t="str">
            <v>Prof</v>
          </cell>
          <cell r="F3" t="str">
            <v>David</v>
          </cell>
        </row>
        <row r="4">
          <cell r="A4" t="str">
            <v>Noakes</v>
          </cell>
          <cell r="B4">
            <v>6405</v>
          </cell>
          <cell r="C4">
            <v>0</v>
          </cell>
          <cell r="D4" t="str">
            <v>MATHS</v>
          </cell>
          <cell r="E4" t="str">
            <v>Prof</v>
          </cell>
          <cell r="F4" t="str">
            <v>Lyle</v>
          </cell>
        </row>
        <row r="5">
          <cell r="A5" t="str">
            <v>Noakes</v>
          </cell>
          <cell r="B5">
            <v>6405</v>
          </cell>
          <cell r="C5">
            <v>0</v>
          </cell>
          <cell r="D5" t="str">
            <v>MATHS</v>
          </cell>
          <cell r="E5" t="str">
            <v>Prof</v>
          </cell>
          <cell r="F5" t="str">
            <v>Lyle</v>
          </cell>
        </row>
        <row r="6">
          <cell r="A6" t="str">
            <v>Ivey</v>
          </cell>
          <cell r="B6">
            <v>6734</v>
          </cell>
          <cell r="C6" t="str">
            <v>17115058</v>
          </cell>
          <cell r="D6" t="str">
            <v>CEME</v>
          </cell>
          <cell r="E6" t="str">
            <v>Prof</v>
          </cell>
          <cell r="F6" t="str">
            <v>Gregory</v>
          </cell>
        </row>
        <row r="7">
          <cell r="A7" t="str">
            <v>Ivey</v>
          </cell>
          <cell r="B7">
            <v>6734</v>
          </cell>
          <cell r="C7" t="str">
            <v>17115058</v>
          </cell>
          <cell r="D7" t="str">
            <v>Oceans Institute</v>
          </cell>
          <cell r="E7" t="str">
            <v>Prof</v>
          </cell>
          <cell r="F7" t="str">
            <v>Gregory</v>
          </cell>
        </row>
        <row r="8">
          <cell r="A8" t="str">
            <v>Faraone</v>
          </cell>
          <cell r="B8">
            <v>7705</v>
          </cell>
          <cell r="C8" t="str">
            <v>16905341</v>
          </cell>
          <cell r="D8" t="str">
            <v>EECE</v>
          </cell>
          <cell r="E8" t="str">
            <v>Prof</v>
          </cell>
          <cell r="F8" t="str">
            <v>Lorenzo</v>
          </cell>
        </row>
        <row r="9">
          <cell r="A9" t="str">
            <v>Van Kann</v>
          </cell>
          <cell r="B9">
            <v>7795</v>
          </cell>
          <cell r="C9" t="str">
            <v>16503279</v>
          </cell>
          <cell r="D9" t="str">
            <v>PHYSICS</v>
          </cell>
          <cell r="E9" t="str">
            <v>Prof</v>
          </cell>
          <cell r="F9" t="str">
            <v>Frank</v>
          </cell>
        </row>
        <row r="10">
          <cell r="A10" t="str">
            <v>Kendrick</v>
          </cell>
          <cell r="B10">
            <v>9466</v>
          </cell>
          <cell r="C10" t="str">
            <v>17637761</v>
          </cell>
          <cell r="D10" t="str">
            <v>Oceans Institute</v>
          </cell>
          <cell r="E10" t="str">
            <v>Prof</v>
          </cell>
          <cell r="F10" t="str">
            <v>Gary</v>
          </cell>
        </row>
        <row r="11">
          <cell r="A11" t="str">
            <v>Randolph</v>
          </cell>
          <cell r="B11">
            <v>13164</v>
          </cell>
          <cell r="C11" t="str">
            <v>20007036</v>
          </cell>
          <cell r="D11" t="str">
            <v>COFS</v>
          </cell>
          <cell r="E11" t="str">
            <v>Prof</v>
          </cell>
          <cell r="F11" t="str">
            <v>Mark</v>
          </cell>
        </row>
        <row r="12">
          <cell r="A12" t="str">
            <v>Randolph</v>
          </cell>
          <cell r="B12">
            <v>13164</v>
          </cell>
          <cell r="C12" t="str">
            <v>20007036</v>
          </cell>
          <cell r="D12" t="str">
            <v>COFS</v>
          </cell>
          <cell r="E12" t="str">
            <v>Prof</v>
          </cell>
          <cell r="F12" t="str">
            <v>Mark</v>
          </cell>
        </row>
        <row r="13">
          <cell r="A13" t="str">
            <v>Khan</v>
          </cell>
          <cell r="B13">
            <v>13289</v>
          </cell>
          <cell r="C13" t="str">
            <v>17607967</v>
          </cell>
          <cell r="D13" t="str">
            <v>MATHS</v>
          </cell>
          <cell r="E13" t="str">
            <v>Dr</v>
          </cell>
          <cell r="F13" t="str">
            <v>Nazim</v>
          </cell>
        </row>
        <row r="14">
          <cell r="A14" t="str">
            <v>Royle</v>
          </cell>
          <cell r="B14">
            <v>13890</v>
          </cell>
          <cell r="C14" t="str">
            <v>18404082</v>
          </cell>
          <cell r="D14" t="str">
            <v>MATHS</v>
          </cell>
          <cell r="E14" t="str">
            <v>Prof</v>
          </cell>
          <cell r="F14" t="str">
            <v>Gordon</v>
          </cell>
        </row>
        <row r="15">
          <cell r="A15" t="str">
            <v>Oldham</v>
          </cell>
          <cell r="B15">
            <v>14080</v>
          </cell>
          <cell r="C15" t="str">
            <v>18129204</v>
          </cell>
          <cell r="D15" t="str">
            <v>CEME</v>
          </cell>
          <cell r="E15" t="str">
            <v>Prof</v>
          </cell>
          <cell r="F15" t="str">
            <v>Carolyn</v>
          </cell>
        </row>
        <row r="16">
          <cell r="A16" t="str">
            <v>Nener</v>
          </cell>
          <cell r="B16">
            <v>14411</v>
          </cell>
          <cell r="C16" t="str">
            <v>17305379</v>
          </cell>
          <cell r="D16" t="str">
            <v>EECE</v>
          </cell>
          <cell r="E16" t="str">
            <v>Prof</v>
          </cell>
          <cell r="F16" t="str">
            <v>Brett</v>
          </cell>
        </row>
        <row r="17">
          <cell r="A17" t="str">
            <v>Pattiaratchi</v>
          </cell>
          <cell r="B17">
            <v>14728</v>
          </cell>
          <cell r="C17" t="str">
            <v>20006844</v>
          </cell>
          <cell r="D17" t="str">
            <v>CEME</v>
          </cell>
          <cell r="E17" t="str">
            <v>Prof</v>
          </cell>
          <cell r="F17" t="str">
            <v>Charitha</v>
          </cell>
        </row>
        <row r="18">
          <cell r="A18" t="str">
            <v>Pattiaratchi</v>
          </cell>
          <cell r="B18">
            <v>14728</v>
          </cell>
          <cell r="C18" t="str">
            <v>20006844</v>
          </cell>
          <cell r="D18" t="str">
            <v>Oceans Institute</v>
          </cell>
          <cell r="E18" t="str">
            <v>Prof</v>
          </cell>
          <cell r="F18" t="str">
            <v>Charitha</v>
          </cell>
        </row>
        <row r="19">
          <cell r="A19" t="str">
            <v>Togneri</v>
          </cell>
          <cell r="B19">
            <v>14742</v>
          </cell>
          <cell r="C19" t="str">
            <v>18124634</v>
          </cell>
          <cell r="D19" t="str">
            <v>EECE</v>
          </cell>
          <cell r="E19" t="str">
            <v>Prof</v>
          </cell>
          <cell r="F19" t="str">
            <v>Roberto</v>
          </cell>
        </row>
        <row r="20">
          <cell r="A20" t="str">
            <v>McDonald</v>
          </cell>
          <cell r="B20">
            <v>14979</v>
          </cell>
          <cell r="C20" t="str">
            <v>17918645</v>
          </cell>
          <cell r="D20" t="str">
            <v>CSSE</v>
          </cell>
          <cell r="E20" t="str">
            <v>Dr</v>
          </cell>
          <cell r="F20" t="str">
            <v>Chris</v>
          </cell>
        </row>
        <row r="21">
          <cell r="A21" t="str">
            <v>Hill</v>
          </cell>
          <cell r="B21">
            <v>15731</v>
          </cell>
          <cell r="C21" t="str">
            <v>20070095</v>
          </cell>
          <cell r="D21" t="str">
            <v>MATHS</v>
          </cell>
          <cell r="E21" t="str">
            <v>Dr</v>
          </cell>
          <cell r="F21" t="str">
            <v>Des</v>
          </cell>
        </row>
        <row r="22">
          <cell r="A22" t="str">
            <v>Zheng</v>
          </cell>
          <cell r="B22">
            <v>16289</v>
          </cell>
          <cell r="C22" t="str">
            <v>19136530</v>
          </cell>
          <cell r="D22" t="str">
            <v>Oceans Institute</v>
          </cell>
          <cell r="E22" t="str">
            <v>Prof</v>
          </cell>
          <cell r="F22" t="str">
            <v>Minghao</v>
          </cell>
        </row>
        <row r="23">
          <cell r="A23" t="str">
            <v>James</v>
          </cell>
          <cell r="B23">
            <v>18037</v>
          </cell>
          <cell r="C23" t="str">
            <v>17400328</v>
          </cell>
          <cell r="D23" t="str">
            <v>PHYSICS</v>
          </cell>
          <cell r="E23" t="str">
            <v>Dr</v>
          </cell>
          <cell r="F23" t="str">
            <v>Ralph</v>
          </cell>
        </row>
        <row r="24">
          <cell r="A24" t="str">
            <v>Prince</v>
          </cell>
          <cell r="B24">
            <v>18056</v>
          </cell>
          <cell r="C24" t="str">
            <v>16606321</v>
          </cell>
          <cell r="D24" t="str">
            <v>Oceans Institute</v>
          </cell>
          <cell r="E24" t="str">
            <v>Dr</v>
          </cell>
          <cell r="F24" t="str">
            <v>Jane</v>
          </cell>
        </row>
        <row r="25">
          <cell r="A25" t="str">
            <v>Sreeram</v>
          </cell>
          <cell r="B25">
            <v>20256</v>
          </cell>
          <cell r="C25">
            <v>0</v>
          </cell>
          <cell r="D25" t="str">
            <v>EECE</v>
          </cell>
          <cell r="E25" t="str">
            <v>Prof</v>
          </cell>
          <cell r="F25" t="str">
            <v>Victor</v>
          </cell>
        </row>
        <row r="26">
          <cell r="A26" t="str">
            <v>Liu</v>
          </cell>
          <cell r="B26">
            <v>20657</v>
          </cell>
          <cell r="C26" t="str">
            <v>18736737</v>
          </cell>
          <cell r="D26" t="str">
            <v>MECH</v>
          </cell>
          <cell r="E26" t="str">
            <v>Prof</v>
          </cell>
          <cell r="F26" t="str">
            <v>Yinong</v>
          </cell>
        </row>
        <row r="27">
          <cell r="A27" t="str">
            <v>Pannell</v>
          </cell>
          <cell r="B27">
            <v>21600</v>
          </cell>
          <cell r="C27" t="str">
            <v>18019700</v>
          </cell>
          <cell r="D27" t="str">
            <v>Oceans Institute</v>
          </cell>
          <cell r="E27" t="str">
            <v>Prof</v>
          </cell>
          <cell r="F27" t="str">
            <v>David</v>
          </cell>
        </row>
        <row r="28">
          <cell r="A28" t="str">
            <v>Dyskin</v>
          </cell>
          <cell r="B28">
            <v>22481</v>
          </cell>
          <cell r="C28" t="str">
            <v>20004073</v>
          </cell>
          <cell r="D28" t="str">
            <v>CEME</v>
          </cell>
          <cell r="E28" t="str">
            <v>Prof</v>
          </cell>
          <cell r="F28" t="str">
            <v>Arcady</v>
          </cell>
        </row>
        <row r="29">
          <cell r="A29" t="str">
            <v>Pan</v>
          </cell>
          <cell r="B29">
            <v>22603</v>
          </cell>
          <cell r="C29" t="str">
            <v>20104954</v>
          </cell>
          <cell r="D29" t="str">
            <v>MECH</v>
          </cell>
          <cell r="E29" t="str">
            <v>Prof</v>
          </cell>
          <cell r="F29" t="str">
            <v>Jie</v>
          </cell>
        </row>
        <row r="30">
          <cell r="A30" t="str">
            <v>Gaynor</v>
          </cell>
          <cell r="B30">
            <v>22616</v>
          </cell>
          <cell r="C30" t="str">
            <v>19115727</v>
          </cell>
          <cell r="D30" t="str">
            <v>Oceans Institute</v>
          </cell>
          <cell r="E30" t="str">
            <v>Prof</v>
          </cell>
          <cell r="F30" t="str">
            <v>Andrea</v>
          </cell>
        </row>
        <row r="31">
          <cell r="A31" t="str">
            <v>Hu</v>
          </cell>
          <cell r="B31">
            <v>22879</v>
          </cell>
          <cell r="C31">
            <v>0</v>
          </cell>
          <cell r="D31" t="str">
            <v>MECH</v>
          </cell>
          <cell r="E31" t="str">
            <v>Prof</v>
          </cell>
          <cell r="F31" t="str">
            <v>Xiao</v>
          </cell>
        </row>
        <row r="32">
          <cell r="A32" t="str">
            <v>Yang</v>
          </cell>
          <cell r="B32">
            <v>23112</v>
          </cell>
          <cell r="C32" t="str">
            <v>20033979</v>
          </cell>
          <cell r="D32" t="str">
            <v>MECH</v>
          </cell>
          <cell r="E32" t="str">
            <v>Prof</v>
          </cell>
          <cell r="F32" t="str">
            <v>Hong</v>
          </cell>
        </row>
        <row r="33">
          <cell r="A33" t="str">
            <v>Ivanov</v>
          </cell>
          <cell r="B33">
            <v>23867</v>
          </cell>
          <cell r="C33" t="str">
            <v>20008838</v>
          </cell>
          <cell r="D33" t="str">
            <v>PHYSICS</v>
          </cell>
          <cell r="E33" t="str">
            <v>Prof</v>
          </cell>
          <cell r="F33" t="str">
            <v>Eugene</v>
          </cell>
        </row>
        <row r="34">
          <cell r="A34" t="str">
            <v>Wang</v>
          </cell>
          <cell r="B34">
            <v>24046</v>
          </cell>
          <cell r="C34" t="str">
            <v>20046157</v>
          </cell>
          <cell r="D34" t="str">
            <v>PHYSICS</v>
          </cell>
          <cell r="E34" t="str">
            <v>Prof</v>
          </cell>
          <cell r="F34" t="str">
            <v>Jingbo</v>
          </cell>
        </row>
        <row r="35">
          <cell r="A35" t="str">
            <v>Collin</v>
          </cell>
          <cell r="B35">
            <v>24054</v>
          </cell>
          <cell r="C35">
            <v>0</v>
          </cell>
          <cell r="D35" t="str">
            <v>Oceans Institute and Graduate School</v>
          </cell>
          <cell r="E35" t="str">
            <v>Prof</v>
          </cell>
          <cell r="F35" t="str">
            <v>Shaun</v>
          </cell>
        </row>
        <row r="36">
          <cell r="A36" t="str">
            <v>Collin</v>
          </cell>
          <cell r="B36">
            <v>24054</v>
          </cell>
          <cell r="C36">
            <v>0</v>
          </cell>
          <cell r="D36" t="str">
            <v>Oceans Institute and Graduate School</v>
          </cell>
          <cell r="E36" t="str">
            <v>Prof</v>
          </cell>
          <cell r="F36" t="str">
            <v>Shaun</v>
          </cell>
        </row>
        <row r="37">
          <cell r="A37" t="str">
            <v>Collin</v>
          </cell>
          <cell r="B37">
            <v>24054</v>
          </cell>
          <cell r="C37">
            <v>0</v>
          </cell>
          <cell r="D37" t="str">
            <v>Oceans Institute</v>
          </cell>
          <cell r="E37" t="str">
            <v>Prof</v>
          </cell>
          <cell r="F37" t="str">
            <v>Shaun</v>
          </cell>
        </row>
        <row r="38">
          <cell r="A38" t="str">
            <v>While</v>
          </cell>
          <cell r="B38">
            <v>24429</v>
          </cell>
          <cell r="C38" t="str">
            <v>20013516</v>
          </cell>
          <cell r="D38" t="str">
            <v>CSSE</v>
          </cell>
          <cell r="E38" t="str">
            <v>Dr</v>
          </cell>
          <cell r="F38" t="str">
            <v>Lyndon</v>
          </cell>
        </row>
        <row r="39">
          <cell r="A39" t="str">
            <v>Stoyanov</v>
          </cell>
          <cell r="B39">
            <v>24560</v>
          </cell>
          <cell r="C39" t="str">
            <v>20071654</v>
          </cell>
          <cell r="D39" t="str">
            <v>MATHS</v>
          </cell>
          <cell r="E39" t="str">
            <v>Prof</v>
          </cell>
          <cell r="F39" t="str">
            <v>Luchezar</v>
          </cell>
        </row>
        <row r="40">
          <cell r="A40" t="str">
            <v>Cheng</v>
          </cell>
          <cell r="B40">
            <v>24590</v>
          </cell>
          <cell r="C40" t="str">
            <v>20026563</v>
          </cell>
          <cell r="D40" t="str">
            <v>CEME</v>
          </cell>
          <cell r="E40" t="str">
            <v>Prof</v>
          </cell>
          <cell r="F40" t="str">
            <v>Liang</v>
          </cell>
        </row>
        <row r="41">
          <cell r="A41" t="str">
            <v>McArthur</v>
          </cell>
          <cell r="B41">
            <v>24878</v>
          </cell>
          <cell r="C41" t="str">
            <v>17500383</v>
          </cell>
          <cell r="D41" t="str">
            <v>PHYSICS</v>
          </cell>
          <cell r="E41" t="str">
            <v>Prof</v>
          </cell>
          <cell r="F41" t="str">
            <v>Ian</v>
          </cell>
        </row>
        <row r="42">
          <cell r="A42" t="str">
            <v>McArthur</v>
          </cell>
          <cell r="B42">
            <v>24878</v>
          </cell>
          <cell r="C42" t="str">
            <v>17500383</v>
          </cell>
          <cell r="D42" t="str">
            <v>PHYSICS</v>
          </cell>
          <cell r="E42" t="str">
            <v>Prof</v>
          </cell>
          <cell r="F42" t="str">
            <v>Ian</v>
          </cell>
        </row>
        <row r="43">
          <cell r="A43" t="str">
            <v>Hu</v>
          </cell>
          <cell r="B43">
            <v>25364</v>
          </cell>
          <cell r="C43" t="str">
            <v>20048472</v>
          </cell>
          <cell r="D43" t="str">
            <v>CEME</v>
          </cell>
          <cell r="E43" t="str">
            <v>Prof</v>
          </cell>
          <cell r="F43" t="str">
            <v>Yuxia</v>
          </cell>
        </row>
        <row r="44">
          <cell r="A44" t="str">
            <v>Graham</v>
          </cell>
          <cell r="B44">
            <v>26318</v>
          </cell>
          <cell r="C44" t="str">
            <v>19019099</v>
          </cell>
          <cell r="D44" t="str">
            <v>MECH</v>
          </cell>
          <cell r="E44" t="str">
            <v>Dr</v>
          </cell>
          <cell r="F44" t="str">
            <v>Brendan</v>
          </cell>
        </row>
        <row r="45">
          <cell r="A45" t="str">
            <v>Kelso</v>
          </cell>
          <cell r="B45">
            <v>26326</v>
          </cell>
          <cell r="C45" t="str">
            <v>19010759</v>
          </cell>
          <cell r="D45" t="str">
            <v>CSSE</v>
          </cell>
          <cell r="E45" t="str">
            <v>Dr</v>
          </cell>
          <cell r="F45" t="str">
            <v>Joel</v>
          </cell>
        </row>
        <row r="46">
          <cell r="A46" t="str">
            <v>Antoszewski</v>
          </cell>
          <cell r="B46">
            <v>26431</v>
          </cell>
          <cell r="C46" t="str">
            <v>19251371</v>
          </cell>
          <cell r="D46" t="str">
            <v>EECE</v>
          </cell>
          <cell r="E46" t="str">
            <v>A/Prof</v>
          </cell>
          <cell r="F46" t="str">
            <v>Jarek</v>
          </cell>
        </row>
        <row r="47">
          <cell r="A47" t="str">
            <v>Sampson</v>
          </cell>
          <cell r="B47">
            <v>26800</v>
          </cell>
          <cell r="C47" t="str">
            <v>17810797</v>
          </cell>
          <cell r="D47" t="str">
            <v>EECE</v>
          </cell>
          <cell r="E47" t="str">
            <v>Prof</v>
          </cell>
          <cell r="F47" t="str">
            <v>David</v>
          </cell>
        </row>
        <row r="48">
          <cell r="A48" t="str">
            <v>Silva</v>
          </cell>
          <cell r="B48">
            <v>27162</v>
          </cell>
          <cell r="C48" t="str">
            <v>19115865</v>
          </cell>
          <cell r="D48" t="str">
            <v>EECE</v>
          </cell>
          <cell r="E48" t="str">
            <v>Dr</v>
          </cell>
          <cell r="F48" t="str">
            <v>Dilusha</v>
          </cell>
        </row>
        <row r="49">
          <cell r="A49" t="str">
            <v>Small</v>
          </cell>
          <cell r="B49">
            <v>27830</v>
          </cell>
          <cell r="C49" t="str">
            <v>19113801</v>
          </cell>
          <cell r="D49" t="str">
            <v>FO - FECM</v>
          </cell>
          <cell r="E49" t="str">
            <v>Prof</v>
          </cell>
          <cell r="F49" t="str">
            <v>Michael</v>
          </cell>
        </row>
        <row r="50">
          <cell r="A50" t="str">
            <v>Small</v>
          </cell>
          <cell r="B50">
            <v>27830</v>
          </cell>
          <cell r="C50" t="str">
            <v>19113801</v>
          </cell>
          <cell r="D50" t="str">
            <v>FO - FECM</v>
          </cell>
          <cell r="E50" t="str">
            <v>Prof</v>
          </cell>
          <cell r="F50" t="str">
            <v>Michael</v>
          </cell>
        </row>
        <row r="51">
          <cell r="A51" t="str">
            <v>St Pierre</v>
          </cell>
          <cell r="B51">
            <v>29255</v>
          </cell>
          <cell r="C51" t="str">
            <v>20022844</v>
          </cell>
          <cell r="D51" t="str">
            <v>PHYSICS</v>
          </cell>
          <cell r="E51" t="str">
            <v>Prof</v>
          </cell>
          <cell r="F51" t="str">
            <v>Tim</v>
          </cell>
        </row>
        <row r="52">
          <cell r="A52" t="str">
            <v>Ju</v>
          </cell>
          <cell r="B52">
            <v>29374</v>
          </cell>
          <cell r="C52" t="str">
            <v>19147662</v>
          </cell>
          <cell r="D52" t="str">
            <v>PHYSICS</v>
          </cell>
          <cell r="E52" t="str">
            <v>A/Prof</v>
          </cell>
          <cell r="F52" t="str">
            <v>Li</v>
          </cell>
        </row>
        <row r="53">
          <cell r="A53" t="str">
            <v>Grierson</v>
          </cell>
          <cell r="B53">
            <v>29671</v>
          </cell>
          <cell r="C53" t="str">
            <v>20040471</v>
          </cell>
          <cell r="D53" t="str">
            <v>Oceans Institute</v>
          </cell>
          <cell r="E53" t="str">
            <v>Dr</v>
          </cell>
          <cell r="F53" t="str">
            <v>Pauline</v>
          </cell>
        </row>
        <row r="54">
          <cell r="A54" t="str">
            <v>MacNish</v>
          </cell>
          <cell r="B54">
            <v>29985</v>
          </cell>
          <cell r="C54" t="str">
            <v>18330912</v>
          </cell>
          <cell r="D54" t="str">
            <v>CSSE</v>
          </cell>
          <cell r="E54" t="str">
            <v>A/Prof</v>
          </cell>
          <cell r="F54" t="str">
            <v>Cara</v>
          </cell>
        </row>
        <row r="55">
          <cell r="A55" t="str">
            <v>Miller</v>
          </cell>
          <cell r="B55">
            <v>30543</v>
          </cell>
          <cell r="C55" t="str">
            <v>20049254</v>
          </cell>
          <cell r="D55" t="str">
            <v>MECH</v>
          </cell>
          <cell r="E55" t="str">
            <v>Prof</v>
          </cell>
          <cell r="F55" t="str">
            <v>Karol</v>
          </cell>
        </row>
        <row r="56">
          <cell r="A56" t="str">
            <v>Fernando</v>
          </cell>
          <cell r="B56">
            <v>31071</v>
          </cell>
          <cell r="C56" t="str">
            <v>20056481</v>
          </cell>
          <cell r="D56" t="str">
            <v>EECE</v>
          </cell>
          <cell r="E56" t="str">
            <v>Prof</v>
          </cell>
          <cell r="F56" t="str">
            <v>Tyrone</v>
          </cell>
        </row>
        <row r="57">
          <cell r="A57" t="str">
            <v>Burton</v>
          </cell>
          <cell r="B57">
            <v>31172</v>
          </cell>
          <cell r="C57" t="str">
            <v>20050017</v>
          </cell>
          <cell r="D57" t="str">
            <v>Oceans Institute</v>
          </cell>
          <cell r="E57" t="str">
            <v>A/Prof</v>
          </cell>
          <cell r="F57" t="str">
            <v>Michael</v>
          </cell>
        </row>
        <row r="58">
          <cell r="A58" t="str">
            <v>McFerran</v>
          </cell>
          <cell r="B58">
            <v>31671</v>
          </cell>
          <cell r="C58" t="str">
            <v>18907279</v>
          </cell>
          <cell r="D58" t="str">
            <v>PHYSICS</v>
          </cell>
          <cell r="E58" t="str">
            <v>Dr</v>
          </cell>
          <cell r="F58" t="str">
            <v>John</v>
          </cell>
        </row>
        <row r="59">
          <cell r="A59" t="str">
            <v>Braunl</v>
          </cell>
          <cell r="B59">
            <v>32127</v>
          </cell>
          <cell r="C59" t="str">
            <v>20044664</v>
          </cell>
          <cell r="D59" t="str">
            <v>EECE</v>
          </cell>
          <cell r="E59" t="str">
            <v>Prof</v>
          </cell>
          <cell r="F59" t="str">
            <v>Thomas</v>
          </cell>
        </row>
        <row r="60">
          <cell r="A60" t="str">
            <v>Sutton</v>
          </cell>
          <cell r="B60">
            <v>32272</v>
          </cell>
          <cell r="C60" t="str">
            <v>20042035</v>
          </cell>
          <cell r="D60" t="str">
            <v>Oceans Institute</v>
          </cell>
          <cell r="E60" t="str">
            <v>Dr</v>
          </cell>
          <cell r="F60" t="str">
            <v>David</v>
          </cell>
        </row>
        <row r="61">
          <cell r="A61" t="str">
            <v>Umana Membreno</v>
          </cell>
          <cell r="B61">
            <v>33107</v>
          </cell>
          <cell r="C61" t="str">
            <v>19402817</v>
          </cell>
          <cell r="D61" t="str">
            <v>EECE</v>
          </cell>
          <cell r="E61" t="str">
            <v>Dr</v>
          </cell>
          <cell r="F61" t="str">
            <v>Gilberto A.</v>
          </cell>
        </row>
        <row r="62">
          <cell r="A62" t="str">
            <v>Giudici</v>
          </cell>
          <cell r="B62">
            <v>33321</v>
          </cell>
          <cell r="C62" t="str">
            <v>19404661</v>
          </cell>
          <cell r="D62" t="str">
            <v>MATHS</v>
          </cell>
          <cell r="E62" t="str">
            <v>A/Prof</v>
          </cell>
          <cell r="F62" t="str">
            <v>Michael</v>
          </cell>
        </row>
        <row r="63">
          <cell r="A63" t="str">
            <v>Datta</v>
          </cell>
          <cell r="B63">
            <v>33579</v>
          </cell>
          <cell r="C63" t="str">
            <v>20050142</v>
          </cell>
          <cell r="D63" t="str">
            <v>CSSE</v>
          </cell>
          <cell r="E63" t="str">
            <v>Prof</v>
          </cell>
          <cell r="F63" t="str">
            <v>Amitava</v>
          </cell>
        </row>
        <row r="64">
          <cell r="A64" t="str">
            <v>Liu</v>
          </cell>
          <cell r="B64">
            <v>34009</v>
          </cell>
          <cell r="C64" t="str">
            <v>20097344</v>
          </cell>
          <cell r="D64" t="str">
            <v>MECH</v>
          </cell>
          <cell r="E64" t="str">
            <v>Prof</v>
          </cell>
          <cell r="F64" t="str">
            <v>Jishan</v>
          </cell>
        </row>
        <row r="65">
          <cell r="A65" t="str">
            <v>May</v>
          </cell>
          <cell r="B65">
            <v>34355</v>
          </cell>
          <cell r="C65" t="str">
            <v>19524482</v>
          </cell>
          <cell r="D65" t="str">
            <v>MECH</v>
          </cell>
          <cell r="E65" t="str">
            <v>Prof</v>
          </cell>
          <cell r="F65" t="str">
            <v>Eric</v>
          </cell>
        </row>
        <row r="66">
          <cell r="A66" t="str">
            <v>Zhao</v>
          </cell>
          <cell r="B66">
            <v>34375</v>
          </cell>
          <cell r="C66" t="str">
            <v>19547676</v>
          </cell>
          <cell r="D66" t="str">
            <v>PHYSICS</v>
          </cell>
          <cell r="E66" t="str">
            <v>A/Prof</v>
          </cell>
          <cell r="F66" t="str">
            <v>Chunnong</v>
          </cell>
        </row>
        <row r="67">
          <cell r="A67" t="str">
            <v>Firth</v>
          </cell>
          <cell r="B67">
            <v>34390</v>
          </cell>
          <cell r="C67" t="str">
            <v>19113749</v>
          </cell>
          <cell r="D67" t="str">
            <v>MATHS</v>
          </cell>
          <cell r="E67" t="str">
            <v>Mr</v>
          </cell>
          <cell r="F67" t="str">
            <v>Marty</v>
          </cell>
        </row>
        <row r="68">
          <cell r="A68" t="str">
            <v>Putrino</v>
          </cell>
          <cell r="B68">
            <v>34560</v>
          </cell>
          <cell r="C68" t="str">
            <v>19405642</v>
          </cell>
          <cell r="D68" t="str">
            <v>EECE</v>
          </cell>
          <cell r="E68" t="str">
            <v>Dr</v>
          </cell>
          <cell r="F68" t="str">
            <v>Gino</v>
          </cell>
        </row>
        <row r="69">
          <cell r="A69" t="str">
            <v>Pauli</v>
          </cell>
          <cell r="B69">
            <v>34631</v>
          </cell>
          <cell r="C69" t="str">
            <v>19502517</v>
          </cell>
          <cell r="D69" t="str">
            <v>Oceans Institute</v>
          </cell>
          <cell r="E69" t="str">
            <v>Dr</v>
          </cell>
          <cell r="F69" t="str">
            <v>Natasha</v>
          </cell>
        </row>
        <row r="70">
          <cell r="A70" t="str">
            <v>McLean</v>
          </cell>
          <cell r="B70">
            <v>34760</v>
          </cell>
          <cell r="C70" t="str">
            <v>19714673</v>
          </cell>
          <cell r="D70" t="str">
            <v>Oceans Institute and Graduate School</v>
          </cell>
          <cell r="E70" t="str">
            <v>Dr</v>
          </cell>
          <cell r="F70" t="str">
            <v>Dianne</v>
          </cell>
        </row>
        <row r="71">
          <cell r="A71" t="str">
            <v>McLean</v>
          </cell>
          <cell r="B71">
            <v>34760</v>
          </cell>
          <cell r="C71" t="str">
            <v>19714673</v>
          </cell>
          <cell r="D71" t="str">
            <v>Oceans Institute</v>
          </cell>
          <cell r="E71" t="str">
            <v>Dr</v>
          </cell>
          <cell r="F71" t="str">
            <v>Dianne</v>
          </cell>
        </row>
        <row r="72">
          <cell r="A72" t="str">
            <v>Hodkiewicz</v>
          </cell>
          <cell r="B72">
            <v>40628</v>
          </cell>
          <cell r="C72" t="str">
            <v>19859903</v>
          </cell>
          <cell r="D72" t="str">
            <v>MECH</v>
          </cell>
          <cell r="E72" t="str">
            <v>Prof</v>
          </cell>
          <cell r="F72" t="str">
            <v>Melinda</v>
          </cell>
        </row>
        <row r="73">
          <cell r="A73" t="str">
            <v>Hodkiewicz</v>
          </cell>
          <cell r="B73">
            <v>40628</v>
          </cell>
          <cell r="C73" t="str">
            <v>19859903</v>
          </cell>
          <cell r="D73" t="str">
            <v>MECH</v>
          </cell>
          <cell r="E73" t="str">
            <v>Prof</v>
          </cell>
          <cell r="F73" t="str">
            <v>Melinda</v>
          </cell>
        </row>
        <row r="74">
          <cell r="A74" t="str">
            <v>Potvin</v>
          </cell>
          <cell r="B74">
            <v>40632</v>
          </cell>
          <cell r="C74" t="str">
            <v>20059669</v>
          </cell>
          <cell r="D74" t="str">
            <v>ACG</v>
          </cell>
          <cell r="E74" t="str">
            <v>Prof</v>
          </cell>
          <cell r="F74" t="str">
            <v>Yves</v>
          </cell>
        </row>
        <row r="75">
          <cell r="A75" t="str">
            <v>Tobar</v>
          </cell>
          <cell r="B75">
            <v>40880</v>
          </cell>
          <cell r="C75" t="str">
            <v>18945081</v>
          </cell>
          <cell r="D75" t="str">
            <v>PHYSICS</v>
          </cell>
          <cell r="E75" t="str">
            <v>Prof</v>
          </cell>
          <cell r="F75" t="str">
            <v>Michael</v>
          </cell>
        </row>
        <row r="76">
          <cell r="A76" t="str">
            <v>Jones</v>
          </cell>
          <cell r="B76">
            <v>41468</v>
          </cell>
          <cell r="C76" t="str">
            <v>19601540</v>
          </cell>
          <cell r="D76" t="str">
            <v>CEME</v>
          </cell>
          <cell r="E76" t="str">
            <v>Dr</v>
          </cell>
          <cell r="F76" t="str">
            <v>Nicole</v>
          </cell>
        </row>
        <row r="77">
          <cell r="A77" t="str">
            <v>Jones</v>
          </cell>
          <cell r="B77">
            <v>41468</v>
          </cell>
          <cell r="C77" t="str">
            <v>19601540</v>
          </cell>
          <cell r="D77" t="str">
            <v>Oceans Institute</v>
          </cell>
          <cell r="E77" t="str">
            <v>Dr</v>
          </cell>
          <cell r="F77" t="str">
            <v>Nicole</v>
          </cell>
        </row>
        <row r="78">
          <cell r="A78" t="str">
            <v>Tavner</v>
          </cell>
          <cell r="B78">
            <v>41698</v>
          </cell>
          <cell r="C78" t="str">
            <v>20059883</v>
          </cell>
          <cell r="D78" t="str">
            <v>MECH</v>
          </cell>
          <cell r="E78" t="str">
            <v>Dr</v>
          </cell>
          <cell r="F78" t="str">
            <v>Angus</v>
          </cell>
        </row>
        <row r="79">
          <cell r="A79" t="str">
            <v>Cannell</v>
          </cell>
          <cell r="B79">
            <v>41818</v>
          </cell>
          <cell r="C79">
            <v>0</v>
          </cell>
          <cell r="D79" t="str">
            <v>Oceans Institute</v>
          </cell>
          <cell r="E79" t="str">
            <v>Dr</v>
          </cell>
          <cell r="F79" t="str">
            <v>Belinda</v>
          </cell>
        </row>
        <row r="80">
          <cell r="A80" t="str">
            <v>Hipsey</v>
          </cell>
          <cell r="B80">
            <v>42030</v>
          </cell>
          <cell r="C80" t="str">
            <v>19961906</v>
          </cell>
          <cell r="D80" t="str">
            <v>Oceans Institute</v>
          </cell>
          <cell r="E80" t="str">
            <v>Dr</v>
          </cell>
          <cell r="F80" t="str">
            <v>Matthew</v>
          </cell>
        </row>
        <row r="81">
          <cell r="A81" t="str">
            <v>Wernberg</v>
          </cell>
          <cell r="B81">
            <v>42385</v>
          </cell>
          <cell r="C81" t="str">
            <v>19948660</v>
          </cell>
          <cell r="D81" t="str">
            <v>Oceans Institute</v>
          </cell>
          <cell r="E81" t="str">
            <v>Dr</v>
          </cell>
          <cell r="F81" t="str">
            <v>Thomas</v>
          </cell>
        </row>
        <row r="82">
          <cell r="A82" t="str">
            <v>Paterson</v>
          </cell>
          <cell r="B82">
            <v>42719</v>
          </cell>
          <cell r="C82" t="str">
            <v>20053188</v>
          </cell>
          <cell r="D82" t="str">
            <v>Oceans Institute</v>
          </cell>
          <cell r="E82" t="str">
            <v>Prof</v>
          </cell>
          <cell r="F82" t="str">
            <v>Alistair</v>
          </cell>
        </row>
        <row r="83">
          <cell r="A83" t="str">
            <v>John</v>
          </cell>
          <cell r="B83">
            <v>42799</v>
          </cell>
          <cell r="C83">
            <v>0</v>
          </cell>
          <cell r="D83" t="str">
            <v>MATHS</v>
          </cell>
          <cell r="E83" t="str">
            <v>Dr</v>
          </cell>
          <cell r="F83" t="str">
            <v>Russel</v>
          </cell>
        </row>
        <row r="84">
          <cell r="A84" t="str">
            <v>Cantoni</v>
          </cell>
          <cell r="B84">
            <v>42811</v>
          </cell>
          <cell r="C84" t="str">
            <v>16404202</v>
          </cell>
          <cell r="D84" t="str">
            <v>EECE</v>
          </cell>
          <cell r="E84" t="str">
            <v>Prof</v>
          </cell>
          <cell r="F84" t="str">
            <v>Antonio</v>
          </cell>
        </row>
        <row r="85">
          <cell r="A85" t="str">
            <v>Faiello</v>
          </cell>
          <cell r="B85">
            <v>42862</v>
          </cell>
          <cell r="C85" t="str">
            <v>19947856</v>
          </cell>
          <cell r="D85" t="str">
            <v>EECE</v>
          </cell>
          <cell r="E85" t="str">
            <v>Dr</v>
          </cell>
          <cell r="F85" t="str">
            <v>Cosimo</v>
          </cell>
        </row>
        <row r="86">
          <cell r="A86" t="str">
            <v>Hesterman</v>
          </cell>
          <cell r="B86">
            <v>43012</v>
          </cell>
          <cell r="C86" t="str">
            <v>18225279</v>
          </cell>
          <cell r="D86" t="str">
            <v>FO - FECM</v>
          </cell>
          <cell r="E86" t="str">
            <v>Dr</v>
          </cell>
          <cell r="F86" t="str">
            <v>Dianne</v>
          </cell>
        </row>
        <row r="87">
          <cell r="A87" t="str">
            <v>Stanwix</v>
          </cell>
          <cell r="B87">
            <v>43043</v>
          </cell>
          <cell r="C87" t="str">
            <v>19708016</v>
          </cell>
          <cell r="D87" t="str">
            <v>MECH</v>
          </cell>
          <cell r="E87" t="str">
            <v>Dr</v>
          </cell>
          <cell r="F87" t="str">
            <v>Paul</v>
          </cell>
        </row>
        <row r="88">
          <cell r="A88" t="str">
            <v>French</v>
          </cell>
          <cell r="B88">
            <v>43278</v>
          </cell>
          <cell r="C88" t="str">
            <v>19617810</v>
          </cell>
          <cell r="D88" t="str">
            <v>CSSE</v>
          </cell>
          <cell r="E88" t="str">
            <v>Dr</v>
          </cell>
          <cell r="F88" t="str">
            <v>Tim</v>
          </cell>
        </row>
        <row r="89">
          <cell r="A89" t="str">
            <v>Doherty</v>
          </cell>
          <cell r="B89">
            <v>43881</v>
          </cell>
          <cell r="C89" t="str">
            <v>10156543</v>
          </cell>
          <cell r="D89" t="str">
            <v>CEME</v>
          </cell>
          <cell r="E89" t="str">
            <v>Dr</v>
          </cell>
          <cell r="F89" t="str">
            <v>James</v>
          </cell>
        </row>
        <row r="90">
          <cell r="A90" t="str">
            <v>Turlach</v>
          </cell>
          <cell r="B90">
            <v>43886</v>
          </cell>
          <cell r="C90" t="str">
            <v>20118308</v>
          </cell>
          <cell r="D90" t="str">
            <v>MATHS</v>
          </cell>
          <cell r="E90" t="str">
            <v>Dr</v>
          </cell>
          <cell r="F90" t="str">
            <v>Berwin</v>
          </cell>
        </row>
        <row r="91">
          <cell r="A91" t="str">
            <v>Grime</v>
          </cell>
          <cell r="B91">
            <v>44222</v>
          </cell>
          <cell r="C91" t="str">
            <v>19006871</v>
          </cell>
          <cell r="D91" t="str">
            <v>COFS</v>
          </cell>
          <cell r="E91" t="str">
            <v>Dr</v>
          </cell>
          <cell r="F91" t="str">
            <v>Andrew</v>
          </cell>
        </row>
        <row r="92">
          <cell r="A92" t="str">
            <v>Walker</v>
          </cell>
          <cell r="B92">
            <v>44329</v>
          </cell>
          <cell r="C92" t="str">
            <v>19551764</v>
          </cell>
          <cell r="D92" t="str">
            <v>MATHS</v>
          </cell>
          <cell r="E92" t="str">
            <v>Dr</v>
          </cell>
          <cell r="F92" t="str">
            <v>David</v>
          </cell>
        </row>
        <row r="93">
          <cell r="A93" t="str">
            <v>Bamberg</v>
          </cell>
          <cell r="B93">
            <v>44445</v>
          </cell>
          <cell r="C93" t="str">
            <v>10056991</v>
          </cell>
          <cell r="D93" t="str">
            <v>MATHS</v>
          </cell>
          <cell r="E93" t="str">
            <v>Dr</v>
          </cell>
          <cell r="F93" t="str">
            <v>John</v>
          </cell>
        </row>
        <row r="94">
          <cell r="A94" t="str">
            <v>Tarasov</v>
          </cell>
          <cell r="B94">
            <v>44451</v>
          </cell>
          <cell r="C94" t="str">
            <v>20071108</v>
          </cell>
          <cell r="D94" t="str">
            <v>COFS</v>
          </cell>
          <cell r="E94" t="str">
            <v>Dr</v>
          </cell>
          <cell r="F94" t="str">
            <v>Boris</v>
          </cell>
        </row>
        <row r="95">
          <cell r="A95" t="str">
            <v>Coward</v>
          </cell>
          <cell r="B95">
            <v>44663</v>
          </cell>
          <cell r="C95" t="str">
            <v>19971470</v>
          </cell>
          <cell r="D95" t="str">
            <v>PHYSICS</v>
          </cell>
          <cell r="E95" t="str">
            <v>A/Prof</v>
          </cell>
          <cell r="F95" t="str">
            <v>David</v>
          </cell>
        </row>
        <row r="96">
          <cell r="A96" t="str">
            <v>Cassidy</v>
          </cell>
          <cell r="B96">
            <v>44762</v>
          </cell>
          <cell r="C96" t="str">
            <v>20061796</v>
          </cell>
          <cell r="D96" t="str">
            <v>COFS</v>
          </cell>
          <cell r="E96" t="str">
            <v>Prof</v>
          </cell>
          <cell r="F96" t="str">
            <v>Mark</v>
          </cell>
        </row>
        <row r="97">
          <cell r="A97" t="str">
            <v>Cassidy</v>
          </cell>
          <cell r="B97">
            <v>44762</v>
          </cell>
          <cell r="C97" t="str">
            <v>20061796</v>
          </cell>
          <cell r="D97" t="str">
            <v>Oceans Institute</v>
          </cell>
          <cell r="E97" t="str">
            <v>Prof</v>
          </cell>
          <cell r="F97" t="str">
            <v>Mark</v>
          </cell>
        </row>
        <row r="98">
          <cell r="A98" t="str">
            <v>Parish</v>
          </cell>
          <cell r="B98">
            <v>45383</v>
          </cell>
          <cell r="C98" t="str">
            <v>19004690</v>
          </cell>
          <cell r="D98" t="str">
            <v>EECE</v>
          </cell>
          <cell r="E98" t="str">
            <v>Prof</v>
          </cell>
          <cell r="F98" t="str">
            <v>Gia</v>
          </cell>
        </row>
        <row r="99">
          <cell r="A99" t="str">
            <v>Parish</v>
          </cell>
          <cell r="B99">
            <v>45383</v>
          </cell>
          <cell r="C99" t="str">
            <v>19004690</v>
          </cell>
          <cell r="D99" t="str">
            <v>EECE</v>
          </cell>
          <cell r="E99" t="str">
            <v>Prof</v>
          </cell>
          <cell r="F99" t="str">
            <v>Gia</v>
          </cell>
        </row>
        <row r="100">
          <cell r="A100" t="str">
            <v>Kuzenko</v>
          </cell>
          <cell r="B100">
            <v>45694</v>
          </cell>
          <cell r="C100" t="str">
            <v>20071547</v>
          </cell>
          <cell r="D100" t="str">
            <v>PHYSICS</v>
          </cell>
          <cell r="E100" t="str">
            <v>Prof</v>
          </cell>
          <cell r="F100" t="str">
            <v>Sergei</v>
          </cell>
        </row>
        <row r="101">
          <cell r="A101" t="str">
            <v>Hammond</v>
          </cell>
          <cell r="B101">
            <v>45745</v>
          </cell>
          <cell r="C101" t="str">
            <v>20079753</v>
          </cell>
          <cell r="D101" t="str">
            <v>PHYSICS</v>
          </cell>
          <cell r="E101" t="str">
            <v>A/Prof</v>
          </cell>
          <cell r="F101" t="str">
            <v>Peter</v>
          </cell>
        </row>
        <row r="102">
          <cell r="A102" t="str">
            <v>Milne</v>
          </cell>
          <cell r="B102">
            <v>47097</v>
          </cell>
          <cell r="C102" t="str">
            <v>20069634</v>
          </cell>
          <cell r="D102" t="str">
            <v>CSSE</v>
          </cell>
          <cell r="E102" t="str">
            <v>Prof</v>
          </cell>
          <cell r="F102" t="str">
            <v>George</v>
          </cell>
        </row>
        <row r="103">
          <cell r="A103" t="str">
            <v>Cardell-Oliver</v>
          </cell>
          <cell r="B103">
            <v>47104</v>
          </cell>
          <cell r="C103" t="str">
            <v>18113510</v>
          </cell>
          <cell r="D103" t="str">
            <v>CSSE</v>
          </cell>
          <cell r="E103" t="str">
            <v>A/Prof</v>
          </cell>
          <cell r="F103" t="str">
            <v>Rachel</v>
          </cell>
        </row>
        <row r="104">
          <cell r="A104" t="str">
            <v>Hailu</v>
          </cell>
          <cell r="B104">
            <v>47562</v>
          </cell>
          <cell r="C104" t="str">
            <v>20081915</v>
          </cell>
          <cell r="D104" t="str">
            <v>Oceans Institute</v>
          </cell>
          <cell r="E104" t="str">
            <v>A/Prof</v>
          </cell>
          <cell r="F104" t="str">
            <v>Atakelty</v>
          </cell>
        </row>
        <row r="105">
          <cell r="A105" t="str">
            <v>Lehane</v>
          </cell>
          <cell r="B105">
            <v>48140</v>
          </cell>
          <cell r="C105" t="str">
            <v>20053221</v>
          </cell>
          <cell r="D105" t="str">
            <v>CEME</v>
          </cell>
          <cell r="E105" t="str">
            <v>Prof</v>
          </cell>
          <cell r="F105" t="str">
            <v>Barry</v>
          </cell>
        </row>
        <row r="106">
          <cell r="A106" t="str">
            <v>Lehane</v>
          </cell>
          <cell r="B106">
            <v>48140</v>
          </cell>
          <cell r="C106" t="str">
            <v>20053221</v>
          </cell>
          <cell r="D106" t="str">
            <v>CEME</v>
          </cell>
          <cell r="E106" t="str">
            <v>Prof</v>
          </cell>
          <cell r="F106" t="str">
            <v>Barry</v>
          </cell>
        </row>
        <row r="107">
          <cell r="A107" t="str">
            <v>Durham</v>
          </cell>
          <cell r="B107">
            <v>48371</v>
          </cell>
          <cell r="C107" t="str">
            <v>20091079</v>
          </cell>
          <cell r="D107" t="str">
            <v>CEME</v>
          </cell>
          <cell r="E107" t="str">
            <v>Prof</v>
          </cell>
          <cell r="F107" t="str">
            <v>Richard</v>
          </cell>
        </row>
        <row r="108">
          <cell r="A108" t="str">
            <v>Glance</v>
          </cell>
          <cell r="B108">
            <v>48920</v>
          </cell>
          <cell r="C108">
            <v>0</v>
          </cell>
          <cell r="D108" t="str">
            <v>CSP</v>
          </cell>
          <cell r="E108" t="str">
            <v>Dr</v>
          </cell>
          <cell r="F108" t="str">
            <v>David</v>
          </cell>
        </row>
        <row r="109">
          <cell r="A109" t="str">
            <v>O'Loughlin</v>
          </cell>
          <cell r="B109">
            <v>49189</v>
          </cell>
          <cell r="C109">
            <v>0</v>
          </cell>
          <cell r="D109" t="str">
            <v>COFS</v>
          </cell>
          <cell r="E109" t="str">
            <v>Dr</v>
          </cell>
          <cell r="F109" t="str">
            <v>Conleth</v>
          </cell>
        </row>
        <row r="110">
          <cell r="A110" t="str">
            <v>O'Loughlin</v>
          </cell>
          <cell r="B110">
            <v>49189</v>
          </cell>
          <cell r="C110">
            <v>0</v>
          </cell>
          <cell r="D110" t="str">
            <v>Oceans Institute</v>
          </cell>
          <cell r="E110" t="str">
            <v>Dr</v>
          </cell>
          <cell r="F110" t="str">
            <v>Conleth</v>
          </cell>
        </row>
        <row r="111">
          <cell r="A111" t="str">
            <v>Pasternak</v>
          </cell>
          <cell r="B111">
            <v>49564</v>
          </cell>
          <cell r="C111" t="str">
            <v>19856664</v>
          </cell>
          <cell r="D111" t="str">
            <v>MECH</v>
          </cell>
          <cell r="E111" t="str">
            <v>Prof</v>
          </cell>
          <cell r="F111" t="str">
            <v>Elena</v>
          </cell>
        </row>
        <row r="112">
          <cell r="A112" t="str">
            <v>Martyniuk</v>
          </cell>
          <cell r="B112">
            <v>50030</v>
          </cell>
          <cell r="C112" t="str">
            <v>10254920</v>
          </cell>
          <cell r="D112" t="str">
            <v>EECE</v>
          </cell>
          <cell r="E112" t="str">
            <v>Dr</v>
          </cell>
          <cell r="F112" t="str">
            <v>Mariusz</v>
          </cell>
        </row>
        <row r="113">
          <cell r="A113" t="str">
            <v>Iu</v>
          </cell>
          <cell r="B113">
            <v>50383</v>
          </cell>
          <cell r="C113" t="str">
            <v>20222667</v>
          </cell>
          <cell r="D113" t="str">
            <v>EECE</v>
          </cell>
          <cell r="E113" t="str">
            <v>A/Prof</v>
          </cell>
          <cell r="F113" t="str">
            <v>Ho Ching</v>
          </cell>
        </row>
        <row r="114">
          <cell r="A114" t="str">
            <v>Huynh</v>
          </cell>
          <cell r="B114">
            <v>50673</v>
          </cell>
          <cell r="C114" t="str">
            <v>18335296</v>
          </cell>
          <cell r="D114" t="str">
            <v>CSSE</v>
          </cell>
          <cell r="E114" t="str">
            <v>Dr</v>
          </cell>
          <cell r="F114" t="str">
            <v>Du</v>
          </cell>
        </row>
        <row r="115">
          <cell r="A115" t="str">
            <v>Clode</v>
          </cell>
          <cell r="B115">
            <v>51220</v>
          </cell>
          <cell r="C115" t="str">
            <v>20302291</v>
          </cell>
          <cell r="D115" t="str">
            <v>Oceans Institute</v>
          </cell>
          <cell r="E115" t="str">
            <v>A/Prof</v>
          </cell>
          <cell r="F115" t="str">
            <v>Peta</v>
          </cell>
        </row>
        <row r="116">
          <cell r="A116" t="str">
            <v>Bennamoun</v>
          </cell>
          <cell r="B116">
            <v>51632</v>
          </cell>
          <cell r="C116" t="str">
            <v>20079978</v>
          </cell>
          <cell r="D116" t="str">
            <v>CSSE</v>
          </cell>
          <cell r="E116" t="str">
            <v>Prof</v>
          </cell>
          <cell r="F116" t="str">
            <v>Mohammed</v>
          </cell>
        </row>
        <row r="117">
          <cell r="A117" t="str">
            <v>Bennamoun</v>
          </cell>
          <cell r="B117">
            <v>51632</v>
          </cell>
          <cell r="C117" t="str">
            <v>20079978</v>
          </cell>
          <cell r="D117" t="str">
            <v>Oceans Institute</v>
          </cell>
          <cell r="E117" t="str">
            <v>Prof</v>
          </cell>
          <cell r="F117" t="str">
            <v>Mohammed</v>
          </cell>
        </row>
        <row r="118">
          <cell r="A118" t="str">
            <v>Liu</v>
          </cell>
          <cell r="B118">
            <v>51693</v>
          </cell>
          <cell r="C118" t="str">
            <v>20086363</v>
          </cell>
          <cell r="D118" t="str">
            <v>CSSE</v>
          </cell>
          <cell r="E118" t="str">
            <v>Dr</v>
          </cell>
          <cell r="F118" t="str">
            <v>Wei</v>
          </cell>
        </row>
        <row r="119">
          <cell r="A119" t="str">
            <v>Ghadouani</v>
          </cell>
          <cell r="B119">
            <v>51733</v>
          </cell>
          <cell r="C119">
            <v>0</v>
          </cell>
          <cell r="D119" t="str">
            <v>CEME</v>
          </cell>
          <cell r="E119" t="str">
            <v>Prof</v>
          </cell>
          <cell r="F119" t="str">
            <v>Anas</v>
          </cell>
        </row>
        <row r="120">
          <cell r="A120" t="str">
            <v>Ghadouani</v>
          </cell>
          <cell r="B120">
            <v>51733</v>
          </cell>
          <cell r="C120">
            <v>0</v>
          </cell>
          <cell r="D120" t="str">
            <v>Oceans Institute</v>
          </cell>
          <cell r="E120" t="str">
            <v>Prof</v>
          </cell>
          <cell r="F120" t="str">
            <v>Anas</v>
          </cell>
        </row>
        <row r="121">
          <cell r="A121" t="str">
            <v>Gaudin</v>
          </cell>
          <cell r="B121">
            <v>51881</v>
          </cell>
          <cell r="C121" t="str">
            <v>20091195</v>
          </cell>
          <cell r="D121" t="str">
            <v>COFS</v>
          </cell>
          <cell r="E121" t="str">
            <v>Prof</v>
          </cell>
          <cell r="F121" t="str">
            <v>Christophe</v>
          </cell>
        </row>
        <row r="122">
          <cell r="A122" t="str">
            <v>Gaudin</v>
          </cell>
          <cell r="B122">
            <v>51881</v>
          </cell>
          <cell r="C122" t="str">
            <v>20091195</v>
          </cell>
          <cell r="D122" t="str">
            <v>Oceans Institute</v>
          </cell>
          <cell r="E122" t="str">
            <v>Prof</v>
          </cell>
          <cell r="F122" t="str">
            <v>Christophe</v>
          </cell>
        </row>
        <row r="123">
          <cell r="A123" t="str">
            <v>Metaxas</v>
          </cell>
          <cell r="B123">
            <v>51893</v>
          </cell>
          <cell r="C123" t="str">
            <v>10113752</v>
          </cell>
          <cell r="D123" t="str">
            <v>MECH</v>
          </cell>
          <cell r="E123" t="str">
            <v>Dr</v>
          </cell>
          <cell r="F123" t="str">
            <v>Peter</v>
          </cell>
        </row>
        <row r="124">
          <cell r="A124" t="str">
            <v>Schediwy</v>
          </cell>
          <cell r="B124">
            <v>52481</v>
          </cell>
          <cell r="C124" t="str">
            <v>10353343</v>
          </cell>
          <cell r="D124" t="str">
            <v>PHYSICS</v>
          </cell>
          <cell r="E124" t="str">
            <v>Dr</v>
          </cell>
          <cell r="F124" t="str">
            <v>Sascha</v>
          </cell>
        </row>
        <row r="125">
          <cell r="A125" t="str">
            <v>Popiel</v>
          </cell>
          <cell r="B125">
            <v>52501</v>
          </cell>
          <cell r="C125" t="str">
            <v>10030824</v>
          </cell>
          <cell r="D125" t="str">
            <v>MATHS</v>
          </cell>
          <cell r="E125" t="str">
            <v>Dr</v>
          </cell>
          <cell r="F125" t="str">
            <v>Tomasz</v>
          </cell>
        </row>
        <row r="126">
          <cell r="A126" t="str">
            <v>Wittek</v>
          </cell>
          <cell r="B126">
            <v>52817</v>
          </cell>
          <cell r="C126" t="str">
            <v>20108978</v>
          </cell>
          <cell r="D126" t="str">
            <v>MECH</v>
          </cell>
          <cell r="E126" t="str">
            <v>Prof</v>
          </cell>
          <cell r="F126" t="str">
            <v>Adam</v>
          </cell>
        </row>
        <row r="127">
          <cell r="A127" t="str">
            <v>Bienen</v>
          </cell>
          <cell r="B127">
            <v>52895</v>
          </cell>
          <cell r="C127" t="str">
            <v>10460910</v>
          </cell>
          <cell r="D127" t="str">
            <v>COFS</v>
          </cell>
          <cell r="E127" t="str">
            <v>Dr</v>
          </cell>
          <cell r="F127" t="str">
            <v>Britta</v>
          </cell>
        </row>
        <row r="128">
          <cell r="A128" t="str">
            <v>Howell</v>
          </cell>
          <cell r="B128">
            <v>52908</v>
          </cell>
          <cell r="C128" t="str">
            <v>10458397</v>
          </cell>
          <cell r="D128" t="str">
            <v>PHYSICS</v>
          </cell>
          <cell r="E128" t="str">
            <v>Dr</v>
          </cell>
          <cell r="F128" t="str">
            <v>Eric</v>
          </cell>
        </row>
        <row r="129">
          <cell r="A129" t="str">
            <v>Mian</v>
          </cell>
          <cell r="B129">
            <v>53650</v>
          </cell>
          <cell r="C129" t="str">
            <v>10353280</v>
          </cell>
          <cell r="D129" t="str">
            <v>CSSE</v>
          </cell>
          <cell r="E129" t="str">
            <v>A/Prof</v>
          </cell>
          <cell r="F129" t="str">
            <v>Ajmal</v>
          </cell>
        </row>
        <row r="130">
          <cell r="A130" t="str">
            <v>Keating</v>
          </cell>
          <cell r="B130">
            <v>53897</v>
          </cell>
          <cell r="C130" t="str">
            <v>20123381</v>
          </cell>
          <cell r="D130" t="str">
            <v>MECH</v>
          </cell>
          <cell r="E130" t="str">
            <v>A/Prof</v>
          </cell>
          <cell r="F130" t="str">
            <v>Adrian</v>
          </cell>
        </row>
        <row r="131">
          <cell r="A131" t="str">
            <v>Smith</v>
          </cell>
          <cell r="B131">
            <v>54075</v>
          </cell>
          <cell r="C131" t="str">
            <v>20533232</v>
          </cell>
          <cell r="D131" t="str">
            <v>CSSE</v>
          </cell>
          <cell r="E131" t="str">
            <v>Prof</v>
          </cell>
          <cell r="F131" t="str">
            <v>David</v>
          </cell>
        </row>
        <row r="132">
          <cell r="A132" t="str">
            <v>Reynolds</v>
          </cell>
          <cell r="B132">
            <v>54620</v>
          </cell>
          <cell r="C132" t="str">
            <v>18013916</v>
          </cell>
          <cell r="D132" t="str">
            <v>CSSE</v>
          </cell>
          <cell r="E132" t="str">
            <v>A/Prof</v>
          </cell>
          <cell r="F132" t="str">
            <v>Mark</v>
          </cell>
        </row>
        <row r="133">
          <cell r="A133" t="str">
            <v>Reynolds</v>
          </cell>
          <cell r="B133">
            <v>54620</v>
          </cell>
          <cell r="C133" t="str">
            <v>18013916</v>
          </cell>
          <cell r="D133" t="str">
            <v>CSSE</v>
          </cell>
          <cell r="E133" t="str">
            <v>A/Prof</v>
          </cell>
          <cell r="F133" t="str">
            <v>Mark</v>
          </cell>
        </row>
        <row r="134">
          <cell r="A134" t="str">
            <v>Guzzomi</v>
          </cell>
          <cell r="B134">
            <v>54779</v>
          </cell>
          <cell r="C134" t="str">
            <v>10023245</v>
          </cell>
          <cell r="D134" t="str">
            <v>MECH</v>
          </cell>
          <cell r="E134" t="str">
            <v>Dr</v>
          </cell>
          <cell r="F134" t="str">
            <v>Andrew</v>
          </cell>
        </row>
        <row r="135">
          <cell r="A135" t="str">
            <v>Fourie</v>
          </cell>
          <cell r="B135">
            <v>54863</v>
          </cell>
          <cell r="C135" t="str">
            <v>20033048</v>
          </cell>
          <cell r="D135" t="str">
            <v>CEME</v>
          </cell>
          <cell r="E135" t="str">
            <v>Prof</v>
          </cell>
          <cell r="F135" t="str">
            <v>Andy</v>
          </cell>
        </row>
        <row r="136">
          <cell r="A136" t="str">
            <v>Chua</v>
          </cell>
          <cell r="B136">
            <v>54973</v>
          </cell>
          <cell r="C136" t="str">
            <v>20212682</v>
          </cell>
          <cell r="D136" t="str">
            <v>MECH</v>
          </cell>
          <cell r="E136" t="str">
            <v>Prof</v>
          </cell>
          <cell r="F136" t="str">
            <v>Hui</v>
          </cell>
        </row>
        <row r="137">
          <cell r="A137" t="str">
            <v>Meeuwig</v>
          </cell>
          <cell r="B137">
            <v>55492</v>
          </cell>
          <cell r="C137" t="str">
            <v>20084351</v>
          </cell>
          <cell r="D137" t="str">
            <v>Oceans Institute</v>
          </cell>
          <cell r="E137" t="str">
            <v>Prof</v>
          </cell>
          <cell r="F137" t="str">
            <v>Jessica</v>
          </cell>
        </row>
        <row r="138">
          <cell r="A138" t="str">
            <v>Wise</v>
          </cell>
          <cell r="B138">
            <v>55874</v>
          </cell>
          <cell r="C138" t="str">
            <v>20120328</v>
          </cell>
          <cell r="D138" t="str">
            <v>CSSE</v>
          </cell>
          <cell r="E138" t="str">
            <v>A/Prof</v>
          </cell>
          <cell r="F138" t="str">
            <v>Michael</v>
          </cell>
        </row>
        <row r="139">
          <cell r="A139" t="str">
            <v>Boussaid</v>
          </cell>
          <cell r="B139">
            <v>56260</v>
          </cell>
          <cell r="C139" t="str">
            <v>20225174</v>
          </cell>
          <cell r="D139" t="str">
            <v>EECE</v>
          </cell>
          <cell r="E139" t="str">
            <v>Prof</v>
          </cell>
          <cell r="F139" t="str">
            <v>Farid</v>
          </cell>
        </row>
        <row r="140">
          <cell r="A140" t="str">
            <v>Boussaid</v>
          </cell>
          <cell r="B140">
            <v>56260</v>
          </cell>
          <cell r="C140" t="str">
            <v>20225174</v>
          </cell>
          <cell r="D140" t="str">
            <v>EECE</v>
          </cell>
          <cell r="E140" t="str">
            <v>Prof</v>
          </cell>
          <cell r="F140" t="str">
            <v>Farid</v>
          </cell>
        </row>
        <row r="141">
          <cell r="A141" t="str">
            <v>Mitchell</v>
          </cell>
          <cell r="B141">
            <v>56455</v>
          </cell>
          <cell r="C141" t="str">
            <v>20315678</v>
          </cell>
          <cell r="D141" t="str">
            <v>Oceans Institute</v>
          </cell>
          <cell r="E141" t="str">
            <v>Dr</v>
          </cell>
          <cell r="F141" t="str">
            <v>Nicki</v>
          </cell>
        </row>
        <row r="142">
          <cell r="A142" t="str">
            <v>Hovey</v>
          </cell>
          <cell r="B142">
            <v>56722</v>
          </cell>
          <cell r="C142" t="str">
            <v>10013267</v>
          </cell>
          <cell r="D142" t="str">
            <v>Oceans Institute</v>
          </cell>
          <cell r="E142" t="str">
            <v>Dr</v>
          </cell>
          <cell r="F142" t="str">
            <v>Renae</v>
          </cell>
        </row>
        <row r="143">
          <cell r="A143" t="str">
            <v>Johnston</v>
          </cell>
          <cell r="B143">
            <v>56789</v>
          </cell>
          <cell r="C143" t="str">
            <v>18508987</v>
          </cell>
          <cell r="D143" t="str">
            <v>PHYSICS</v>
          </cell>
          <cell r="E143" t="str">
            <v>Dr</v>
          </cell>
          <cell r="F143" t="str">
            <v>Paul</v>
          </cell>
        </row>
        <row r="144">
          <cell r="A144" t="str">
            <v>Male</v>
          </cell>
          <cell r="B144">
            <v>56942</v>
          </cell>
          <cell r="C144" t="str">
            <v>18607470</v>
          </cell>
          <cell r="D144" t="str">
            <v>EECE</v>
          </cell>
          <cell r="E144" t="str">
            <v>Dr</v>
          </cell>
          <cell r="F144" t="str">
            <v>Sally</v>
          </cell>
        </row>
        <row r="145">
          <cell r="A145" t="str">
            <v>Huang</v>
          </cell>
          <cell r="B145">
            <v>57008</v>
          </cell>
          <cell r="C145">
            <v>0</v>
          </cell>
          <cell r="D145" t="str">
            <v>EECE</v>
          </cell>
          <cell r="E145" t="str">
            <v>Prof</v>
          </cell>
          <cell r="F145" t="str">
            <v>David</v>
          </cell>
        </row>
        <row r="146">
          <cell r="A146" t="str">
            <v>Armstrong</v>
          </cell>
          <cell r="B146">
            <v>57796</v>
          </cell>
          <cell r="C146" t="str">
            <v>17627233</v>
          </cell>
          <cell r="D146" t="str">
            <v>FO - FECM</v>
          </cell>
          <cell r="E146" t="str">
            <v>Dr</v>
          </cell>
          <cell r="F146" t="str">
            <v>Rita</v>
          </cell>
        </row>
        <row r="147">
          <cell r="A147" t="str">
            <v>Hossain</v>
          </cell>
          <cell r="B147">
            <v>57884</v>
          </cell>
          <cell r="C147" t="str">
            <v>10557057</v>
          </cell>
          <cell r="D147" t="str">
            <v>COFS</v>
          </cell>
          <cell r="E147" t="str">
            <v>Dr</v>
          </cell>
          <cell r="F147" t="str">
            <v>Muhammad</v>
          </cell>
        </row>
        <row r="148">
          <cell r="A148" t="str">
            <v>Hossain</v>
          </cell>
          <cell r="B148">
            <v>57884</v>
          </cell>
          <cell r="C148" t="str">
            <v>10557057</v>
          </cell>
          <cell r="D148" t="str">
            <v>Oceans Institute</v>
          </cell>
          <cell r="E148" t="str">
            <v>Dr</v>
          </cell>
          <cell r="F148" t="str">
            <v>Muhammad</v>
          </cell>
        </row>
        <row r="149">
          <cell r="A149" t="str">
            <v>Kostylev</v>
          </cell>
          <cell r="B149">
            <v>57919</v>
          </cell>
          <cell r="C149" t="str">
            <v>20204691</v>
          </cell>
          <cell r="D149" t="str">
            <v>PHYSICS</v>
          </cell>
          <cell r="E149" t="str">
            <v>A/Prof</v>
          </cell>
          <cell r="F149" t="str">
            <v>Mikhail</v>
          </cell>
        </row>
        <row r="150">
          <cell r="A150" t="str">
            <v>Draper</v>
          </cell>
          <cell r="B150">
            <v>58018</v>
          </cell>
          <cell r="C150" t="str">
            <v>10120022</v>
          </cell>
          <cell r="D150" t="str">
            <v>Oceans Institute</v>
          </cell>
          <cell r="E150" t="str">
            <v>Dr</v>
          </cell>
          <cell r="F150" t="str">
            <v>Scott</v>
          </cell>
        </row>
        <row r="151">
          <cell r="A151" t="str">
            <v>Draper</v>
          </cell>
          <cell r="B151">
            <v>58018</v>
          </cell>
          <cell r="C151" t="str">
            <v>10120022</v>
          </cell>
          <cell r="D151" t="str">
            <v>CEME</v>
          </cell>
          <cell r="E151" t="str">
            <v>Dr</v>
          </cell>
          <cell r="F151" t="str">
            <v>Scott</v>
          </cell>
        </row>
        <row r="152">
          <cell r="A152" t="str">
            <v>An</v>
          </cell>
          <cell r="B152">
            <v>58253</v>
          </cell>
          <cell r="C152" t="str">
            <v>20236389</v>
          </cell>
          <cell r="D152" t="str">
            <v>CEME</v>
          </cell>
          <cell r="E152" t="str">
            <v>Dr</v>
          </cell>
          <cell r="F152" t="str">
            <v>Hongwei</v>
          </cell>
        </row>
        <row r="153">
          <cell r="A153" t="str">
            <v>An</v>
          </cell>
          <cell r="B153">
            <v>58253</v>
          </cell>
          <cell r="C153" t="str">
            <v>20236389</v>
          </cell>
          <cell r="D153" t="str">
            <v>CEME</v>
          </cell>
          <cell r="E153" t="str">
            <v>Dr</v>
          </cell>
          <cell r="F153" t="str">
            <v>Hongwei</v>
          </cell>
        </row>
        <row r="154">
          <cell r="A154" t="str">
            <v>Joldes</v>
          </cell>
          <cell r="B154">
            <v>58942</v>
          </cell>
          <cell r="C154" t="str">
            <v>10557049</v>
          </cell>
          <cell r="D154" t="str">
            <v>MECH</v>
          </cell>
          <cell r="E154" t="str">
            <v>Dr</v>
          </cell>
          <cell r="F154" t="str">
            <v>Grand</v>
          </cell>
        </row>
        <row r="155">
          <cell r="A155" t="str">
            <v>Tian</v>
          </cell>
          <cell r="B155">
            <v>59095</v>
          </cell>
          <cell r="C155">
            <v>0</v>
          </cell>
          <cell r="D155" t="str">
            <v>COFS</v>
          </cell>
          <cell r="E155" t="str">
            <v>Dr</v>
          </cell>
          <cell r="F155" t="str">
            <v>Yinghui</v>
          </cell>
        </row>
        <row r="156">
          <cell r="A156" t="str">
            <v>Sunderland</v>
          </cell>
          <cell r="B156">
            <v>59310</v>
          </cell>
          <cell r="C156" t="str">
            <v>20114465</v>
          </cell>
          <cell r="D156" t="str">
            <v>PHYSICS</v>
          </cell>
          <cell r="E156" t="str">
            <v>Dr</v>
          </cell>
          <cell r="F156" t="str">
            <v>Andrew</v>
          </cell>
        </row>
        <row r="157">
          <cell r="A157" t="str">
            <v>Glasby</v>
          </cell>
          <cell r="B157">
            <v>59629</v>
          </cell>
          <cell r="C157">
            <v>0</v>
          </cell>
          <cell r="D157" t="str">
            <v>MATHS</v>
          </cell>
          <cell r="E157" t="str">
            <v>Dr</v>
          </cell>
          <cell r="F157" t="str">
            <v>Stephen</v>
          </cell>
        </row>
        <row r="158">
          <cell r="A158" t="str">
            <v>Kimiaei</v>
          </cell>
          <cell r="B158">
            <v>59675</v>
          </cell>
          <cell r="C158" t="str">
            <v>20548282</v>
          </cell>
          <cell r="D158" t="str">
            <v>COFS</v>
          </cell>
          <cell r="E158" t="str">
            <v>Dr</v>
          </cell>
          <cell r="F158" t="str">
            <v>Mehrdad</v>
          </cell>
        </row>
        <row r="159">
          <cell r="A159" t="str">
            <v>Dight</v>
          </cell>
          <cell r="B159">
            <v>60016</v>
          </cell>
          <cell r="C159">
            <v>0</v>
          </cell>
          <cell r="D159" t="str">
            <v>ACG</v>
          </cell>
          <cell r="E159" t="str">
            <v>Prof</v>
          </cell>
          <cell r="F159" t="str">
            <v>Phil</v>
          </cell>
        </row>
        <row r="160">
          <cell r="A160" t="str">
            <v>Staveley-Smith</v>
          </cell>
          <cell r="B160">
            <v>60351</v>
          </cell>
          <cell r="C160" t="str">
            <v>20230854</v>
          </cell>
          <cell r="D160" t="str">
            <v>PHYSICS</v>
          </cell>
          <cell r="E160" t="str">
            <v>Prof</v>
          </cell>
          <cell r="F160" t="str">
            <v>Lister</v>
          </cell>
        </row>
        <row r="161">
          <cell r="A161" t="str">
            <v>Leong</v>
          </cell>
          <cell r="B161">
            <v>60466</v>
          </cell>
          <cell r="C161" t="str">
            <v>20347561</v>
          </cell>
          <cell r="D161" t="str">
            <v>MECH</v>
          </cell>
          <cell r="E161" t="str">
            <v>Prof</v>
          </cell>
          <cell r="F161" t="str">
            <v>Yee-Kwong</v>
          </cell>
        </row>
        <row r="162">
          <cell r="A162" t="str">
            <v>Sercombe</v>
          </cell>
          <cell r="B162">
            <v>61002</v>
          </cell>
          <cell r="C162" t="str">
            <v>20314653</v>
          </cell>
          <cell r="D162" t="str">
            <v>MECH</v>
          </cell>
          <cell r="E162" t="str">
            <v>A/Prof</v>
          </cell>
          <cell r="F162" t="str">
            <v>Tim</v>
          </cell>
        </row>
        <row r="163">
          <cell r="A163" t="str">
            <v>Sercombe</v>
          </cell>
          <cell r="B163">
            <v>61002</v>
          </cell>
          <cell r="C163" t="str">
            <v>20314653</v>
          </cell>
          <cell r="D163" t="str">
            <v>MECH</v>
          </cell>
          <cell r="E163" t="str">
            <v>A/Prof</v>
          </cell>
          <cell r="F163" t="str">
            <v>Tim</v>
          </cell>
        </row>
        <row r="164">
          <cell r="A164" t="str">
            <v>Magaraggia</v>
          </cell>
          <cell r="B164">
            <v>61128</v>
          </cell>
          <cell r="C164" t="str">
            <v>10217896</v>
          </cell>
          <cell r="D164" t="str">
            <v>PHYSICS</v>
          </cell>
          <cell r="E164" t="str">
            <v>Dr</v>
          </cell>
          <cell r="F164" t="str">
            <v>Rhet</v>
          </cell>
        </row>
        <row r="165">
          <cell r="A165" t="str">
            <v>Marsh</v>
          </cell>
          <cell r="B165">
            <v>61176</v>
          </cell>
          <cell r="C165" t="str">
            <v>20124833</v>
          </cell>
          <cell r="D165" t="str">
            <v>MATHS</v>
          </cell>
          <cell r="E165" t="str">
            <v>Dr</v>
          </cell>
          <cell r="F165" t="str">
            <v>Julie</v>
          </cell>
        </row>
        <row r="166">
          <cell r="A166" t="str">
            <v>Quinn</v>
          </cell>
          <cell r="B166">
            <v>61367</v>
          </cell>
          <cell r="C166" t="str">
            <v>20286239</v>
          </cell>
          <cell r="D166" t="str">
            <v>PHYSICS</v>
          </cell>
          <cell r="E166" t="str">
            <v>Prof</v>
          </cell>
          <cell r="F166" t="str">
            <v>Peter</v>
          </cell>
        </row>
        <row r="167">
          <cell r="A167" t="str">
            <v>Lowe</v>
          </cell>
          <cell r="B167">
            <v>61679</v>
          </cell>
          <cell r="C167" t="str">
            <v>20290627</v>
          </cell>
          <cell r="D167" t="str">
            <v>Oceans Institute and Graduate School</v>
          </cell>
          <cell r="E167" t="str">
            <v>Prof</v>
          </cell>
          <cell r="F167" t="str">
            <v>Ryan</v>
          </cell>
        </row>
        <row r="168">
          <cell r="A168" t="str">
            <v>Lowe</v>
          </cell>
          <cell r="B168">
            <v>61679</v>
          </cell>
          <cell r="C168" t="str">
            <v>20290627</v>
          </cell>
          <cell r="D168" t="str">
            <v>Oceans Institute</v>
          </cell>
          <cell r="E168" t="str">
            <v>Prof</v>
          </cell>
          <cell r="F168" t="str">
            <v>Ryan</v>
          </cell>
        </row>
        <row r="169">
          <cell r="A169" t="str">
            <v>Statton</v>
          </cell>
          <cell r="B169">
            <v>61747</v>
          </cell>
          <cell r="C169" t="str">
            <v>10011542</v>
          </cell>
          <cell r="D169" t="str">
            <v>Oceans Institute</v>
          </cell>
          <cell r="E169" t="str">
            <v>Dr</v>
          </cell>
          <cell r="F169" t="str">
            <v>John</v>
          </cell>
        </row>
        <row r="170">
          <cell r="A170" t="str">
            <v>McCabe-Dansted</v>
          </cell>
          <cell r="B170">
            <v>61811</v>
          </cell>
          <cell r="C170" t="str">
            <v>20123579</v>
          </cell>
          <cell r="D170" t="str">
            <v>CSSE</v>
          </cell>
          <cell r="E170" t="str">
            <v>Dr</v>
          </cell>
          <cell r="F170" t="str">
            <v>John</v>
          </cell>
        </row>
        <row r="171">
          <cell r="A171" t="str">
            <v>Stemler</v>
          </cell>
          <cell r="B171">
            <v>62643</v>
          </cell>
          <cell r="C171" t="str">
            <v>20726623</v>
          </cell>
          <cell r="D171" t="str">
            <v>MATHS</v>
          </cell>
          <cell r="E171" t="str">
            <v>Dr</v>
          </cell>
          <cell r="F171" t="str">
            <v>Thomas</v>
          </cell>
        </row>
        <row r="172">
          <cell r="A172" t="str">
            <v>Wesseloo</v>
          </cell>
          <cell r="B172">
            <v>62867</v>
          </cell>
          <cell r="C172">
            <v>0</v>
          </cell>
          <cell r="D172" t="str">
            <v>ACG</v>
          </cell>
          <cell r="E172" t="str">
            <v>Dr</v>
          </cell>
          <cell r="F172" t="str">
            <v>Johan</v>
          </cell>
        </row>
        <row r="173">
          <cell r="A173" t="str">
            <v>Wen</v>
          </cell>
          <cell r="B173">
            <v>62892</v>
          </cell>
          <cell r="C173">
            <v>0</v>
          </cell>
          <cell r="D173" t="str">
            <v>PHYSICS</v>
          </cell>
          <cell r="E173" t="str">
            <v>Prof</v>
          </cell>
          <cell r="F173" t="str">
            <v>Linqing</v>
          </cell>
        </row>
        <row r="174">
          <cell r="A174" t="str">
            <v>Jin</v>
          </cell>
          <cell r="B174">
            <v>63212</v>
          </cell>
          <cell r="C174" t="str">
            <v>20123247</v>
          </cell>
          <cell r="D174" t="str">
            <v>MECH</v>
          </cell>
          <cell r="E174" t="str">
            <v>Dr</v>
          </cell>
          <cell r="F174" t="str">
            <v>Ming</v>
          </cell>
        </row>
        <row r="175">
          <cell r="A175" t="str">
            <v>Boruff</v>
          </cell>
          <cell r="B175">
            <v>63242</v>
          </cell>
          <cell r="C175" t="str">
            <v>20400982</v>
          </cell>
          <cell r="D175" t="str">
            <v>Oceans Institute</v>
          </cell>
          <cell r="E175" t="str">
            <v>Dr</v>
          </cell>
          <cell r="F175" t="str">
            <v>Bryan</v>
          </cell>
        </row>
        <row r="176">
          <cell r="A176" t="str">
            <v>Meyer</v>
          </cell>
          <cell r="B176">
            <v>63468</v>
          </cell>
          <cell r="C176">
            <v>0</v>
          </cell>
          <cell r="D176" t="str">
            <v>PHYSICS</v>
          </cell>
          <cell r="E176" t="str">
            <v>Dr</v>
          </cell>
          <cell r="F176" t="str">
            <v>Martin</v>
          </cell>
        </row>
        <row r="177">
          <cell r="A177" t="str">
            <v>Wallace</v>
          </cell>
          <cell r="B177">
            <v>63780</v>
          </cell>
          <cell r="C177" t="str">
            <v>20346289</v>
          </cell>
          <cell r="D177" t="str">
            <v>PHYSICS</v>
          </cell>
          <cell r="E177" t="str">
            <v>A/Prof</v>
          </cell>
          <cell r="F177" t="str">
            <v>Vincent</v>
          </cell>
        </row>
        <row r="178">
          <cell r="A178" t="str">
            <v>Clifton</v>
          </cell>
          <cell r="B178">
            <v>63909</v>
          </cell>
          <cell r="C178">
            <v>0</v>
          </cell>
          <cell r="D178" t="str">
            <v>Oceans Institute</v>
          </cell>
          <cell r="E178" t="str">
            <v>Dr</v>
          </cell>
          <cell r="F178" t="str">
            <v>Julian</v>
          </cell>
        </row>
        <row r="179">
          <cell r="A179" t="str">
            <v>Dodson</v>
          </cell>
          <cell r="B179">
            <v>63917</v>
          </cell>
          <cell r="C179">
            <v>0</v>
          </cell>
          <cell r="D179" t="str">
            <v>PHYSICS</v>
          </cell>
          <cell r="E179" t="str">
            <v>Dr</v>
          </cell>
          <cell r="F179" t="str">
            <v>Richard</v>
          </cell>
        </row>
        <row r="180">
          <cell r="A180" t="str">
            <v>Zhou</v>
          </cell>
          <cell r="B180">
            <v>64177</v>
          </cell>
          <cell r="C180" t="str">
            <v>20299947</v>
          </cell>
          <cell r="D180" t="str">
            <v>CEME</v>
          </cell>
          <cell r="E180" t="str">
            <v>Prof</v>
          </cell>
          <cell r="F180" t="str">
            <v>Tongming</v>
          </cell>
        </row>
        <row r="181">
          <cell r="A181" t="str">
            <v>Ciancio</v>
          </cell>
          <cell r="B181">
            <v>64694</v>
          </cell>
          <cell r="C181" t="str">
            <v>20408221</v>
          </cell>
          <cell r="D181" t="str">
            <v>CEME</v>
          </cell>
          <cell r="E181" t="str">
            <v>Dr</v>
          </cell>
          <cell r="F181" t="str">
            <v>Daniela</v>
          </cell>
        </row>
        <row r="182">
          <cell r="A182" t="str">
            <v>Vinsen</v>
          </cell>
          <cell r="B182">
            <v>65034</v>
          </cell>
          <cell r="C182" t="str">
            <v>10162076</v>
          </cell>
          <cell r="D182" t="str">
            <v>PHYSICS</v>
          </cell>
          <cell r="E182" t="str">
            <v>Mr</v>
          </cell>
          <cell r="F182" t="str">
            <v>Kevin</v>
          </cell>
        </row>
        <row r="183">
          <cell r="A183" t="str">
            <v>Wu</v>
          </cell>
          <cell r="B183">
            <v>65217</v>
          </cell>
          <cell r="C183">
            <v>0</v>
          </cell>
          <cell r="D183" t="str">
            <v>PHYSICS</v>
          </cell>
          <cell r="E183" t="str">
            <v>Dr</v>
          </cell>
          <cell r="F183" t="str">
            <v>Chen</v>
          </cell>
        </row>
        <row r="184">
          <cell r="A184" t="str">
            <v>Leggoe</v>
          </cell>
          <cell r="B184">
            <v>66215</v>
          </cell>
          <cell r="C184" t="str">
            <v>18421816</v>
          </cell>
          <cell r="D184" t="str">
            <v>MECH</v>
          </cell>
          <cell r="E184" t="str">
            <v>Dr</v>
          </cell>
          <cell r="F184" t="str">
            <v>Jeremy</v>
          </cell>
        </row>
        <row r="185">
          <cell r="A185" t="str">
            <v>Kennedy</v>
          </cell>
          <cell r="B185">
            <v>66218</v>
          </cell>
          <cell r="C185">
            <v>0</v>
          </cell>
          <cell r="D185" t="str">
            <v>EECE</v>
          </cell>
          <cell r="E185" t="str">
            <v>Dr</v>
          </cell>
          <cell r="F185" t="str">
            <v>Brendan</v>
          </cell>
        </row>
        <row r="186">
          <cell r="A186" t="str">
            <v>Rayson</v>
          </cell>
          <cell r="B186">
            <v>66410</v>
          </cell>
          <cell r="C186" t="str">
            <v>10217522</v>
          </cell>
          <cell r="D186" t="str">
            <v>COFS</v>
          </cell>
          <cell r="E186" t="str">
            <v>Dr</v>
          </cell>
          <cell r="F186" t="str">
            <v>Matt</v>
          </cell>
        </row>
        <row r="187">
          <cell r="A187" t="str">
            <v>Nair</v>
          </cell>
          <cell r="B187">
            <v>66864</v>
          </cell>
          <cell r="C187" t="str">
            <v>20478605</v>
          </cell>
          <cell r="D187" t="str">
            <v>MATHS</v>
          </cell>
          <cell r="E187" t="str">
            <v>Dr</v>
          </cell>
          <cell r="F187" t="str">
            <v>Gopalan</v>
          </cell>
        </row>
        <row r="188">
          <cell r="A188" t="str">
            <v>Lau</v>
          </cell>
          <cell r="B188">
            <v>66872</v>
          </cell>
          <cell r="C188" t="str">
            <v>20543843</v>
          </cell>
          <cell r="D188" t="str">
            <v>MATHS</v>
          </cell>
          <cell r="E188" t="str">
            <v>A/Prof</v>
          </cell>
          <cell r="F188" t="str">
            <v>John</v>
          </cell>
        </row>
        <row r="189">
          <cell r="A189" t="str">
            <v>Zhang</v>
          </cell>
          <cell r="B189">
            <v>67077</v>
          </cell>
          <cell r="C189" t="str">
            <v>20435418</v>
          </cell>
          <cell r="D189" t="str">
            <v>MECH</v>
          </cell>
          <cell r="E189" t="str">
            <v>Prof</v>
          </cell>
          <cell r="F189" t="str">
            <v>Dongke</v>
          </cell>
        </row>
        <row r="190">
          <cell r="A190" t="str">
            <v>Curatolo</v>
          </cell>
          <cell r="B190">
            <v>67461</v>
          </cell>
          <cell r="C190" t="str">
            <v>21096939</v>
          </cell>
          <cell r="D190" t="str">
            <v>EECE</v>
          </cell>
          <cell r="E190" t="str">
            <v>Mr</v>
          </cell>
          <cell r="F190" t="str">
            <v>Andrea</v>
          </cell>
        </row>
        <row r="191">
          <cell r="A191" t="str">
            <v>Rioja Capellan</v>
          </cell>
          <cell r="B191">
            <v>68250</v>
          </cell>
          <cell r="C191">
            <v>0</v>
          </cell>
          <cell r="D191" t="str">
            <v>PHYSICS</v>
          </cell>
          <cell r="E191" t="str">
            <v>Dr</v>
          </cell>
          <cell r="F191" t="str">
            <v>Maria</v>
          </cell>
        </row>
        <row r="192">
          <cell r="A192" t="str">
            <v>Devillers</v>
          </cell>
          <cell r="B192">
            <v>68380</v>
          </cell>
          <cell r="C192">
            <v>0</v>
          </cell>
          <cell r="D192" t="str">
            <v>MATHS</v>
          </cell>
          <cell r="E192" t="str">
            <v>Dr</v>
          </cell>
          <cell r="F192" t="str">
            <v>Alice</v>
          </cell>
        </row>
        <row r="193">
          <cell r="A193" t="str">
            <v>Hetzel</v>
          </cell>
          <cell r="B193">
            <v>68592</v>
          </cell>
          <cell r="C193" t="str">
            <v>20336571</v>
          </cell>
          <cell r="D193" t="str">
            <v>CEME</v>
          </cell>
          <cell r="E193" t="str">
            <v>Dr</v>
          </cell>
          <cell r="F193" t="str">
            <v>Yasha</v>
          </cell>
        </row>
        <row r="194">
          <cell r="A194" t="str">
            <v>Hetzel</v>
          </cell>
          <cell r="B194">
            <v>68592</v>
          </cell>
          <cell r="C194" t="str">
            <v>20336571</v>
          </cell>
          <cell r="D194" t="str">
            <v>Oceans Institute</v>
          </cell>
          <cell r="E194" t="str">
            <v>Dr</v>
          </cell>
          <cell r="F194" t="str">
            <v>Yasha</v>
          </cell>
        </row>
        <row r="195">
          <cell r="A195" t="str">
            <v>Sahdi</v>
          </cell>
          <cell r="B195">
            <v>68827</v>
          </cell>
          <cell r="C195" t="str">
            <v>20336929</v>
          </cell>
          <cell r="D195" t="str">
            <v>FO - FECM</v>
          </cell>
          <cell r="E195" t="str">
            <v>Mr</v>
          </cell>
          <cell r="F195" t="str">
            <v>Fauzan</v>
          </cell>
        </row>
        <row r="196">
          <cell r="A196" t="str">
            <v>Chen</v>
          </cell>
          <cell r="B196">
            <v>69138</v>
          </cell>
          <cell r="C196" t="str">
            <v>20787994</v>
          </cell>
          <cell r="D196" t="str">
            <v>PHYSICS</v>
          </cell>
          <cell r="E196" t="str">
            <v>Dr</v>
          </cell>
          <cell r="F196" t="str">
            <v>Xu</v>
          </cell>
        </row>
        <row r="197">
          <cell r="A197" t="str">
            <v>Zhu</v>
          </cell>
          <cell r="B197">
            <v>69183</v>
          </cell>
          <cell r="C197" t="str">
            <v>20448607</v>
          </cell>
          <cell r="D197" t="str">
            <v>MECH</v>
          </cell>
          <cell r="E197" t="str">
            <v>Dr</v>
          </cell>
          <cell r="F197" t="str">
            <v>Mingming</v>
          </cell>
        </row>
        <row r="198">
          <cell r="A198" t="str">
            <v>Bourhill</v>
          </cell>
          <cell r="B198">
            <v>69232</v>
          </cell>
          <cell r="C198" t="str">
            <v>20269116</v>
          </cell>
          <cell r="D198" t="str">
            <v>PHYSICS</v>
          </cell>
          <cell r="E198" t="str">
            <v>Dr</v>
          </cell>
          <cell r="F198" t="str">
            <v>Jeremy</v>
          </cell>
        </row>
        <row r="199">
          <cell r="A199" t="str">
            <v>Samsam Shariat</v>
          </cell>
          <cell r="B199">
            <v>69297</v>
          </cell>
          <cell r="C199">
            <v>0</v>
          </cell>
          <cell r="D199" t="str">
            <v>MECH</v>
          </cell>
          <cell r="E199" t="str">
            <v>Dr</v>
          </cell>
          <cell r="F199" t="str">
            <v>Bashir</v>
          </cell>
        </row>
        <row r="200">
          <cell r="A200" t="str">
            <v>Bosveld</v>
          </cell>
          <cell r="B200">
            <v>69587</v>
          </cell>
          <cell r="C200">
            <v>0</v>
          </cell>
          <cell r="D200" t="str">
            <v>PHYSICS</v>
          </cell>
          <cell r="E200" t="str">
            <v>Mr</v>
          </cell>
          <cell r="F200" t="str">
            <v>Joel</v>
          </cell>
        </row>
        <row r="201">
          <cell r="A201" t="str">
            <v>Ma</v>
          </cell>
          <cell r="B201">
            <v>69832</v>
          </cell>
          <cell r="C201" t="str">
            <v>20805378</v>
          </cell>
          <cell r="D201" t="str">
            <v>CEME</v>
          </cell>
          <cell r="E201" t="str">
            <v>Prof</v>
          </cell>
          <cell r="F201" t="str">
            <v>Guowei</v>
          </cell>
        </row>
        <row r="202">
          <cell r="A202" t="str">
            <v>Cripps</v>
          </cell>
          <cell r="B202">
            <v>70022</v>
          </cell>
          <cell r="C202" t="str">
            <v>19222592</v>
          </cell>
          <cell r="D202" t="str">
            <v>MATHS</v>
          </cell>
          <cell r="E202" t="str">
            <v>Dr</v>
          </cell>
          <cell r="F202" t="str">
            <v>Edward</v>
          </cell>
        </row>
        <row r="203">
          <cell r="A203" t="str">
            <v>Kala</v>
          </cell>
          <cell r="B203">
            <v>70039</v>
          </cell>
          <cell r="C203" t="str">
            <v>20399236</v>
          </cell>
          <cell r="D203" t="str">
            <v>EECE</v>
          </cell>
          <cell r="E203" t="str">
            <v>Dr</v>
          </cell>
          <cell r="F203" t="str">
            <v>Hemendra</v>
          </cell>
        </row>
        <row r="204">
          <cell r="A204" t="str">
            <v>Hughes</v>
          </cell>
          <cell r="B204">
            <v>70111</v>
          </cell>
          <cell r="C204" t="str">
            <v>20694348</v>
          </cell>
          <cell r="D204" t="str">
            <v>MECH</v>
          </cell>
          <cell r="E204" t="str">
            <v>Dr</v>
          </cell>
          <cell r="F204" t="str">
            <v>Thomas</v>
          </cell>
        </row>
        <row r="205">
          <cell r="A205" t="str">
            <v>Coggins</v>
          </cell>
          <cell r="B205">
            <v>70381</v>
          </cell>
          <cell r="C205">
            <v>0</v>
          </cell>
          <cell r="D205" t="str">
            <v>CEME</v>
          </cell>
          <cell r="E205" t="str">
            <v>Dr</v>
          </cell>
          <cell r="F205" t="str">
            <v>Liah</v>
          </cell>
        </row>
        <row r="206">
          <cell r="A206" t="str">
            <v>Espinosa Gayosso</v>
          </cell>
          <cell r="B206">
            <v>70473</v>
          </cell>
          <cell r="C206" t="str">
            <v>20487254</v>
          </cell>
          <cell r="D206" t="str">
            <v>CEME</v>
          </cell>
          <cell r="E206" t="str">
            <v>Dr</v>
          </cell>
          <cell r="F206" t="str">
            <v>Alexis</v>
          </cell>
        </row>
        <row r="207">
          <cell r="A207" t="str">
            <v>McCulloch</v>
          </cell>
          <cell r="B207">
            <v>71016</v>
          </cell>
          <cell r="C207" t="str">
            <v>20857759</v>
          </cell>
          <cell r="D207" t="str">
            <v>Oceans Institute and Graduate School</v>
          </cell>
          <cell r="E207" t="str">
            <v>Prof</v>
          </cell>
          <cell r="F207" t="str">
            <v>Malcolm</v>
          </cell>
        </row>
        <row r="208">
          <cell r="A208" t="str">
            <v>McCulloch</v>
          </cell>
          <cell r="B208">
            <v>71016</v>
          </cell>
          <cell r="C208" t="str">
            <v>20857759</v>
          </cell>
          <cell r="D208" t="str">
            <v>Oceans Institute</v>
          </cell>
          <cell r="E208" t="str">
            <v>Prof</v>
          </cell>
          <cell r="F208" t="str">
            <v>Malcolm</v>
          </cell>
        </row>
        <row r="209">
          <cell r="A209" t="str">
            <v>Kostylev</v>
          </cell>
          <cell r="B209">
            <v>71325</v>
          </cell>
          <cell r="C209" t="str">
            <v>20380577</v>
          </cell>
          <cell r="D209" t="str">
            <v>PHYSICS</v>
          </cell>
          <cell r="E209" t="str">
            <v>Mr</v>
          </cell>
          <cell r="F209" t="str">
            <v>Nikita</v>
          </cell>
        </row>
        <row r="210">
          <cell r="A210" t="str">
            <v>Wijeratne</v>
          </cell>
          <cell r="B210">
            <v>71435</v>
          </cell>
          <cell r="C210">
            <v>0</v>
          </cell>
          <cell r="D210" t="str">
            <v>CEME</v>
          </cell>
          <cell r="E210" t="str">
            <v>Dr</v>
          </cell>
          <cell r="F210" t="str">
            <v>Sarath</v>
          </cell>
        </row>
        <row r="211">
          <cell r="A211" t="str">
            <v>Wijeratne</v>
          </cell>
          <cell r="B211">
            <v>71435</v>
          </cell>
          <cell r="C211">
            <v>0</v>
          </cell>
          <cell r="D211" t="str">
            <v>Oceans Institute</v>
          </cell>
          <cell r="E211" t="str">
            <v>Dr</v>
          </cell>
          <cell r="F211" t="str">
            <v>Sarath</v>
          </cell>
        </row>
        <row r="212">
          <cell r="A212" t="str">
            <v>Trotter</v>
          </cell>
          <cell r="B212">
            <v>71830</v>
          </cell>
          <cell r="C212">
            <v>0</v>
          </cell>
          <cell r="D212" t="str">
            <v>Oceans Institute</v>
          </cell>
          <cell r="E212" t="str">
            <v>Dr</v>
          </cell>
          <cell r="F212" t="str">
            <v>Julie</v>
          </cell>
        </row>
        <row r="213">
          <cell r="A213" t="str">
            <v>Driver</v>
          </cell>
          <cell r="B213">
            <v>72037</v>
          </cell>
          <cell r="C213">
            <v>0</v>
          </cell>
          <cell r="D213" t="str">
            <v>PHYSICS</v>
          </cell>
          <cell r="E213" t="str">
            <v>Prof</v>
          </cell>
          <cell r="F213" t="str">
            <v>Simon</v>
          </cell>
        </row>
        <row r="214">
          <cell r="A214" t="str">
            <v>Hsieh</v>
          </cell>
          <cell r="B214">
            <v>72244</v>
          </cell>
          <cell r="C214" t="str">
            <v>20329193</v>
          </cell>
          <cell r="D214" t="str">
            <v>ACG</v>
          </cell>
          <cell r="E214" t="str">
            <v>Dr</v>
          </cell>
          <cell r="F214" t="str">
            <v>Ariel</v>
          </cell>
        </row>
        <row r="215">
          <cell r="A215" t="str">
            <v>Meurer</v>
          </cell>
          <cell r="B215">
            <v>72866</v>
          </cell>
          <cell r="C215">
            <v>0</v>
          </cell>
          <cell r="D215" t="str">
            <v>PHYSICS</v>
          </cell>
          <cell r="E215" t="str">
            <v>Prof</v>
          </cell>
          <cell r="F215" t="str">
            <v>Gerhardt</v>
          </cell>
        </row>
        <row r="216">
          <cell r="A216" t="str">
            <v>Bekki</v>
          </cell>
          <cell r="B216">
            <v>72916</v>
          </cell>
          <cell r="C216">
            <v>0</v>
          </cell>
          <cell r="D216" t="str">
            <v>PHYSICS</v>
          </cell>
          <cell r="E216" t="str">
            <v>Dr</v>
          </cell>
          <cell r="F216" t="str">
            <v>Kenji</v>
          </cell>
        </row>
        <row r="217">
          <cell r="A217" t="str">
            <v>Wicenec</v>
          </cell>
          <cell r="B217">
            <v>73050</v>
          </cell>
          <cell r="C217">
            <v>0</v>
          </cell>
          <cell r="D217" t="str">
            <v>PHYSICS</v>
          </cell>
          <cell r="E217" t="str">
            <v>Prof</v>
          </cell>
          <cell r="F217" t="str">
            <v>Andreas</v>
          </cell>
        </row>
        <row r="218">
          <cell r="A218" t="str">
            <v>Diaz</v>
          </cell>
          <cell r="B218">
            <v>73670</v>
          </cell>
          <cell r="C218" t="str">
            <v>20725761</v>
          </cell>
          <cell r="D218" t="str">
            <v>PHYSICS</v>
          </cell>
          <cell r="E218" t="str">
            <v>Dr</v>
          </cell>
          <cell r="F218" t="str">
            <v>Jonathan</v>
          </cell>
        </row>
        <row r="219">
          <cell r="A219" t="str">
            <v>Fang</v>
          </cell>
          <cell r="B219">
            <v>73862</v>
          </cell>
          <cell r="C219">
            <v>0</v>
          </cell>
          <cell r="D219" t="str">
            <v>EECE</v>
          </cell>
          <cell r="E219" t="str">
            <v>Dr</v>
          </cell>
          <cell r="F219" t="str">
            <v>Qi</v>
          </cell>
        </row>
        <row r="220">
          <cell r="A220" t="str">
            <v>Westmeier</v>
          </cell>
          <cell r="B220">
            <v>73967</v>
          </cell>
          <cell r="C220">
            <v>0</v>
          </cell>
          <cell r="D220" t="str">
            <v>PHYSICS</v>
          </cell>
          <cell r="E220" t="str">
            <v>Dr</v>
          </cell>
          <cell r="F220" t="str">
            <v>Tobias</v>
          </cell>
        </row>
        <row r="221">
          <cell r="A221" t="str">
            <v>Fitzgerald</v>
          </cell>
          <cell r="B221">
            <v>74118</v>
          </cell>
          <cell r="C221">
            <v>0</v>
          </cell>
          <cell r="D221" t="str">
            <v>PHYSICS</v>
          </cell>
          <cell r="E221" t="str">
            <v>Dr</v>
          </cell>
          <cell r="F221" t="str">
            <v>Anthony</v>
          </cell>
        </row>
        <row r="222">
          <cell r="A222" t="str">
            <v>Chin</v>
          </cell>
          <cell r="B222">
            <v>74303</v>
          </cell>
          <cell r="C222" t="str">
            <v>10206267</v>
          </cell>
          <cell r="D222" t="str">
            <v>EECE</v>
          </cell>
          <cell r="E222" t="str">
            <v>Dr</v>
          </cell>
          <cell r="F222" t="str">
            <v>Lixin</v>
          </cell>
        </row>
        <row r="223">
          <cell r="A223" t="str">
            <v>Schlappy</v>
          </cell>
          <cell r="B223">
            <v>74335</v>
          </cell>
          <cell r="C223">
            <v>0</v>
          </cell>
          <cell r="D223" t="str">
            <v>Oceans Institute and Graduate School</v>
          </cell>
          <cell r="E223" t="str">
            <v>Dr</v>
          </cell>
          <cell r="F223" t="str">
            <v>Marie-Lise</v>
          </cell>
        </row>
        <row r="224">
          <cell r="A224" t="str">
            <v>Johns</v>
          </cell>
          <cell r="B224">
            <v>74428</v>
          </cell>
          <cell r="C224" t="str">
            <v>21009085</v>
          </cell>
          <cell r="D224" t="str">
            <v>MECH</v>
          </cell>
          <cell r="E224" t="str">
            <v>Prof</v>
          </cell>
          <cell r="F224" t="str">
            <v>Michael</v>
          </cell>
        </row>
        <row r="225">
          <cell r="A225" t="str">
            <v>Johns</v>
          </cell>
          <cell r="B225">
            <v>74428</v>
          </cell>
          <cell r="C225" t="str">
            <v>21009085</v>
          </cell>
          <cell r="D225" t="str">
            <v>FO - FECM</v>
          </cell>
          <cell r="E225" t="str">
            <v>Prof</v>
          </cell>
          <cell r="F225" t="str">
            <v>Michael</v>
          </cell>
        </row>
        <row r="226">
          <cell r="A226" t="str">
            <v>Karrech</v>
          </cell>
          <cell r="B226">
            <v>74719</v>
          </cell>
          <cell r="C226">
            <v>0</v>
          </cell>
          <cell r="D226" t="str">
            <v>CEME</v>
          </cell>
          <cell r="E226" t="str">
            <v>A/Prof</v>
          </cell>
          <cell r="F226" t="str">
            <v>Ali</v>
          </cell>
        </row>
        <row r="227">
          <cell r="A227" t="str">
            <v>Budgeon</v>
          </cell>
          <cell r="B227">
            <v>75066</v>
          </cell>
          <cell r="C227">
            <v>0</v>
          </cell>
          <cell r="D227" t="str">
            <v>MATHS</v>
          </cell>
          <cell r="E227" t="str">
            <v>Ms</v>
          </cell>
          <cell r="F227" t="str">
            <v>Charley</v>
          </cell>
        </row>
        <row r="228">
          <cell r="A228" t="str">
            <v>Hickey</v>
          </cell>
          <cell r="B228">
            <v>75109</v>
          </cell>
          <cell r="C228">
            <v>0</v>
          </cell>
          <cell r="D228" t="str">
            <v>Oceans Institute and Graduate School</v>
          </cell>
          <cell r="E228" t="str">
            <v>Miss</v>
          </cell>
          <cell r="F228" t="str">
            <v>Sharyn</v>
          </cell>
        </row>
        <row r="229">
          <cell r="A229" t="str">
            <v>Popping</v>
          </cell>
          <cell r="B229">
            <v>75446</v>
          </cell>
          <cell r="C229">
            <v>0</v>
          </cell>
          <cell r="D229" t="str">
            <v>PHYSICS</v>
          </cell>
          <cell r="E229" t="str">
            <v>Dr</v>
          </cell>
          <cell r="F229" t="str">
            <v>Attila</v>
          </cell>
        </row>
        <row r="230">
          <cell r="A230" t="str">
            <v>Tong</v>
          </cell>
          <cell r="B230">
            <v>75504</v>
          </cell>
          <cell r="C230" t="str">
            <v>20859958</v>
          </cell>
          <cell r="D230" t="str">
            <v>CEME</v>
          </cell>
          <cell r="E230" t="str">
            <v>Dr</v>
          </cell>
          <cell r="F230" t="str">
            <v>Feifei</v>
          </cell>
        </row>
        <row r="231">
          <cell r="A231" t="str">
            <v>Mohr</v>
          </cell>
          <cell r="B231">
            <v>75613</v>
          </cell>
          <cell r="C231" t="str">
            <v>20971223</v>
          </cell>
          <cell r="D231" t="str">
            <v>CEME</v>
          </cell>
          <cell r="E231" t="str">
            <v>Dr</v>
          </cell>
          <cell r="F231" t="str">
            <v>Henning</v>
          </cell>
        </row>
        <row r="232">
          <cell r="A232" t="str">
            <v>Power</v>
          </cell>
          <cell r="B232">
            <v>75868</v>
          </cell>
          <cell r="C232">
            <v>0</v>
          </cell>
          <cell r="D232" t="str">
            <v>PHYSICS</v>
          </cell>
          <cell r="E232" t="str">
            <v>Dr</v>
          </cell>
          <cell r="F232" t="str">
            <v>Chris</v>
          </cell>
        </row>
        <row r="233">
          <cell r="A233" t="str">
            <v>Hu</v>
          </cell>
          <cell r="B233">
            <v>76200</v>
          </cell>
          <cell r="C233" t="str">
            <v>20848369</v>
          </cell>
          <cell r="D233" t="str">
            <v>COFS</v>
          </cell>
          <cell r="E233" t="str">
            <v>Dr</v>
          </cell>
          <cell r="F233" t="str">
            <v>Pan</v>
          </cell>
        </row>
        <row r="234">
          <cell r="A234" t="str">
            <v>Gong</v>
          </cell>
          <cell r="B234">
            <v>76201</v>
          </cell>
          <cell r="C234">
            <v>0</v>
          </cell>
          <cell r="D234" t="str">
            <v>EECE</v>
          </cell>
          <cell r="E234" t="str">
            <v>Dr</v>
          </cell>
          <cell r="F234" t="str">
            <v>Peijun</v>
          </cell>
        </row>
        <row r="235">
          <cell r="A235" t="str">
            <v>Fraser</v>
          </cell>
          <cell r="B235">
            <v>77098</v>
          </cell>
          <cell r="C235">
            <v>0</v>
          </cell>
          <cell r="D235" t="str">
            <v>Oceans Institute and Graduate School</v>
          </cell>
          <cell r="E235" t="str">
            <v>Mr</v>
          </cell>
          <cell r="F235" t="str">
            <v>Matthew</v>
          </cell>
        </row>
        <row r="236">
          <cell r="A236" t="str">
            <v>Stanier</v>
          </cell>
          <cell r="B236">
            <v>77161</v>
          </cell>
          <cell r="C236">
            <v>0</v>
          </cell>
          <cell r="D236" t="str">
            <v>COFS</v>
          </cell>
          <cell r="E236" t="str">
            <v>Dr</v>
          </cell>
          <cell r="F236" t="str">
            <v>Sam</v>
          </cell>
        </row>
        <row r="237">
          <cell r="A237" t="str">
            <v>Woodward</v>
          </cell>
          <cell r="B237">
            <v>77194</v>
          </cell>
          <cell r="C237">
            <v>0</v>
          </cell>
          <cell r="D237" t="str">
            <v>ACG</v>
          </cell>
          <cell r="E237" t="str">
            <v>Dr</v>
          </cell>
          <cell r="F237" t="str">
            <v>Kyle</v>
          </cell>
        </row>
        <row r="238">
          <cell r="A238" t="str">
            <v>Tuson</v>
          </cell>
          <cell r="B238">
            <v>77266</v>
          </cell>
          <cell r="C238">
            <v>0</v>
          </cell>
          <cell r="D238" t="str">
            <v>MATHS</v>
          </cell>
          <cell r="E238" t="str">
            <v>Mr</v>
          </cell>
          <cell r="F238" t="str">
            <v>Matthew</v>
          </cell>
        </row>
        <row r="239">
          <cell r="A239" t="str">
            <v>For</v>
          </cell>
          <cell r="B239">
            <v>77379</v>
          </cell>
          <cell r="C239">
            <v>0</v>
          </cell>
          <cell r="D239" t="str">
            <v>PHYSICS</v>
          </cell>
          <cell r="E239" t="str">
            <v>Dr</v>
          </cell>
          <cell r="F239" t="str">
            <v>Bi-Qing</v>
          </cell>
        </row>
        <row r="240">
          <cell r="A240" t="str">
            <v>Obreschkow</v>
          </cell>
          <cell r="B240">
            <v>77389</v>
          </cell>
          <cell r="C240">
            <v>0</v>
          </cell>
          <cell r="D240" t="str">
            <v>PHYSICS</v>
          </cell>
          <cell r="E240" t="str">
            <v>Dr</v>
          </cell>
          <cell r="F240" t="str">
            <v>Danail</v>
          </cell>
        </row>
        <row r="241">
          <cell r="A241" t="str">
            <v>Bouchet</v>
          </cell>
          <cell r="B241">
            <v>77433</v>
          </cell>
          <cell r="C241">
            <v>0</v>
          </cell>
          <cell r="D241" t="str">
            <v>Oceans Institute</v>
          </cell>
          <cell r="E241" t="str">
            <v>Dr</v>
          </cell>
          <cell r="F241" t="str">
            <v>Phil</v>
          </cell>
        </row>
        <row r="242">
          <cell r="A242" t="str">
            <v>Fridjonsson</v>
          </cell>
          <cell r="B242">
            <v>77460</v>
          </cell>
          <cell r="C242">
            <v>0</v>
          </cell>
          <cell r="D242" t="str">
            <v>MECH</v>
          </cell>
          <cell r="E242" t="str">
            <v>Dr</v>
          </cell>
          <cell r="F242" t="str">
            <v>Einar</v>
          </cell>
        </row>
        <row r="243">
          <cell r="A243" t="str">
            <v>Feng</v>
          </cell>
          <cell r="B243">
            <v>77510</v>
          </cell>
          <cell r="C243">
            <v>0</v>
          </cell>
          <cell r="D243" t="str">
            <v>COFS</v>
          </cell>
          <cell r="E243" t="str">
            <v>Dr</v>
          </cell>
          <cell r="F243" t="str">
            <v>Xiaowei</v>
          </cell>
        </row>
        <row r="244">
          <cell r="A244" t="str">
            <v>Robotham</v>
          </cell>
          <cell r="B244">
            <v>77597</v>
          </cell>
          <cell r="C244">
            <v>0</v>
          </cell>
          <cell r="D244" t="str">
            <v>PHYSICS</v>
          </cell>
          <cell r="E244" t="str">
            <v>Dr</v>
          </cell>
          <cell r="F244" t="str">
            <v>Aaron</v>
          </cell>
        </row>
        <row r="245">
          <cell r="A245" t="str">
            <v>Pomeroy</v>
          </cell>
          <cell r="B245">
            <v>77668</v>
          </cell>
          <cell r="C245" t="str">
            <v>21095146</v>
          </cell>
          <cell r="D245" t="str">
            <v>Oceans Institute and Graduate School</v>
          </cell>
          <cell r="E245" t="str">
            <v>Dr</v>
          </cell>
          <cell r="F245" t="str">
            <v>Andrew</v>
          </cell>
        </row>
        <row r="246">
          <cell r="A246" t="str">
            <v>Thomson</v>
          </cell>
          <cell r="B246">
            <v>78055</v>
          </cell>
          <cell r="C246">
            <v>0</v>
          </cell>
          <cell r="D246" t="str">
            <v>Oceans Institute</v>
          </cell>
          <cell r="E246" t="str">
            <v>Dr</v>
          </cell>
          <cell r="F246" t="str">
            <v>Paul</v>
          </cell>
        </row>
        <row r="247">
          <cell r="A247" t="str">
            <v>Techera</v>
          </cell>
          <cell r="B247">
            <v>78414</v>
          </cell>
          <cell r="C247">
            <v>0</v>
          </cell>
          <cell r="D247" t="str">
            <v>Oceans Institute</v>
          </cell>
          <cell r="E247" t="str">
            <v>Prof</v>
          </cell>
          <cell r="F247" t="str">
            <v>Erika</v>
          </cell>
        </row>
        <row r="248">
          <cell r="A248" t="str">
            <v>Techera</v>
          </cell>
          <cell r="B248">
            <v>78414</v>
          </cell>
          <cell r="C248">
            <v>0</v>
          </cell>
          <cell r="D248" t="str">
            <v>Oceans Institute and Graduate School</v>
          </cell>
          <cell r="E248" t="str">
            <v>Prof</v>
          </cell>
          <cell r="F248" t="str">
            <v>Erika</v>
          </cell>
        </row>
        <row r="249">
          <cell r="A249" t="str">
            <v>Pivotto</v>
          </cell>
          <cell r="B249">
            <v>78432</v>
          </cell>
          <cell r="C249">
            <v>0</v>
          </cell>
          <cell r="D249" t="str">
            <v>MATHS</v>
          </cell>
          <cell r="E249" t="str">
            <v>Dr</v>
          </cell>
          <cell r="F249" t="str">
            <v>Irene</v>
          </cell>
        </row>
        <row r="250">
          <cell r="A250" t="str">
            <v>Attar</v>
          </cell>
          <cell r="B250">
            <v>78691</v>
          </cell>
          <cell r="C250">
            <v>0</v>
          </cell>
          <cell r="D250" t="str">
            <v>CEME</v>
          </cell>
          <cell r="E250" t="str">
            <v>Mr</v>
          </cell>
          <cell r="F250" t="str">
            <v>Mostafa</v>
          </cell>
        </row>
        <row r="251">
          <cell r="A251" t="str">
            <v>Dehdashtiakhavan</v>
          </cell>
          <cell r="B251">
            <v>79247</v>
          </cell>
          <cell r="C251">
            <v>0</v>
          </cell>
          <cell r="D251" t="str">
            <v>EECE</v>
          </cell>
          <cell r="E251" t="str">
            <v>Dr</v>
          </cell>
          <cell r="F251" t="str">
            <v>Nima</v>
          </cell>
        </row>
        <row r="252">
          <cell r="A252" t="str">
            <v>Chu</v>
          </cell>
          <cell r="B252">
            <v>79248</v>
          </cell>
          <cell r="C252">
            <v>0</v>
          </cell>
          <cell r="D252" t="str">
            <v>PHYSICS</v>
          </cell>
          <cell r="E252" t="str">
            <v>Dr</v>
          </cell>
          <cell r="F252" t="str">
            <v>Qi</v>
          </cell>
        </row>
        <row r="253">
          <cell r="A253" t="str">
            <v>Tripathi</v>
          </cell>
          <cell r="B253">
            <v>79370</v>
          </cell>
          <cell r="C253">
            <v>0</v>
          </cell>
          <cell r="D253" t="str">
            <v>EECE</v>
          </cell>
          <cell r="E253" t="str">
            <v>Mr</v>
          </cell>
          <cell r="F253" t="str">
            <v>Dhirendra</v>
          </cell>
        </row>
        <row r="254">
          <cell r="A254" t="str">
            <v>D'Olivo Cordero</v>
          </cell>
          <cell r="B254">
            <v>79374</v>
          </cell>
          <cell r="C254">
            <v>0</v>
          </cell>
          <cell r="D254" t="str">
            <v>Oceans Institute</v>
          </cell>
          <cell r="E254" t="str">
            <v>Dr</v>
          </cell>
          <cell r="F254" t="str">
            <v>Juan</v>
          </cell>
        </row>
        <row r="255">
          <cell r="A255" t="str">
            <v>Hemmi</v>
          </cell>
          <cell r="B255">
            <v>79633</v>
          </cell>
          <cell r="C255">
            <v>0</v>
          </cell>
          <cell r="D255" t="str">
            <v>Oceans Institute</v>
          </cell>
          <cell r="E255" t="str">
            <v>Dr</v>
          </cell>
          <cell r="F255" t="str">
            <v>Jan</v>
          </cell>
        </row>
        <row r="256">
          <cell r="A256" t="str">
            <v>Lei</v>
          </cell>
          <cell r="B256">
            <v>79727</v>
          </cell>
          <cell r="C256">
            <v>0</v>
          </cell>
          <cell r="D256" t="str">
            <v>EECE</v>
          </cell>
          <cell r="E256" t="str">
            <v>Dr</v>
          </cell>
          <cell r="F256" t="str">
            <v>Wen</v>
          </cell>
        </row>
        <row r="257">
          <cell r="A257" t="str">
            <v>Goryachev</v>
          </cell>
          <cell r="B257">
            <v>80078</v>
          </cell>
          <cell r="C257">
            <v>0</v>
          </cell>
          <cell r="D257" t="str">
            <v>PHYSICS</v>
          </cell>
          <cell r="E257" t="str">
            <v>Dr</v>
          </cell>
          <cell r="F257" t="str">
            <v>Maxim</v>
          </cell>
        </row>
        <row r="258">
          <cell r="A258" t="str">
            <v>Hassan</v>
          </cell>
          <cell r="B258">
            <v>80148</v>
          </cell>
          <cell r="C258" t="str">
            <v>21101141</v>
          </cell>
          <cell r="D258" t="str">
            <v>CSSE</v>
          </cell>
          <cell r="E258" t="str">
            <v>Dr</v>
          </cell>
          <cell r="F258" t="str">
            <v>Ghulam Mubashar</v>
          </cell>
        </row>
        <row r="259">
          <cell r="A259" t="str">
            <v>Shah</v>
          </cell>
          <cell r="B259">
            <v>80323</v>
          </cell>
          <cell r="C259" t="str">
            <v>21006021</v>
          </cell>
          <cell r="D259" t="str">
            <v>CSSE</v>
          </cell>
          <cell r="E259" t="str">
            <v>Dr</v>
          </cell>
          <cell r="F259" t="str">
            <v>Syed Afaq</v>
          </cell>
        </row>
        <row r="260">
          <cell r="A260" t="str">
            <v>Trevenen</v>
          </cell>
          <cell r="B260">
            <v>80366</v>
          </cell>
          <cell r="C260">
            <v>0</v>
          </cell>
          <cell r="D260" t="str">
            <v>MATHS</v>
          </cell>
          <cell r="E260" t="str">
            <v>Miss</v>
          </cell>
          <cell r="F260" t="str">
            <v>Michelle</v>
          </cell>
        </row>
        <row r="261">
          <cell r="A261" t="str">
            <v>Kim</v>
          </cell>
          <cell r="B261">
            <v>80435</v>
          </cell>
          <cell r="C261">
            <v>0</v>
          </cell>
          <cell r="D261" t="str">
            <v>COFS</v>
          </cell>
          <cell r="E261" t="str">
            <v>Dr</v>
          </cell>
          <cell r="F261" t="str">
            <v>Youngho</v>
          </cell>
        </row>
        <row r="262">
          <cell r="A262" t="str">
            <v>Akhfash</v>
          </cell>
          <cell r="B262">
            <v>80959</v>
          </cell>
          <cell r="C262">
            <v>0</v>
          </cell>
          <cell r="D262" t="str">
            <v>MECH</v>
          </cell>
          <cell r="E262" t="str">
            <v>Dr</v>
          </cell>
          <cell r="F262" t="str">
            <v>Masoumeh</v>
          </cell>
        </row>
        <row r="263">
          <cell r="A263" t="str">
            <v>Sun</v>
          </cell>
          <cell r="B263">
            <v>81197</v>
          </cell>
          <cell r="C263">
            <v>0</v>
          </cell>
          <cell r="D263" t="str">
            <v>MECH</v>
          </cell>
          <cell r="E263" t="str">
            <v>Dr</v>
          </cell>
          <cell r="F263" t="str">
            <v>Xiao</v>
          </cell>
        </row>
        <row r="264">
          <cell r="A264" t="str">
            <v>Gilani</v>
          </cell>
          <cell r="B264">
            <v>81260</v>
          </cell>
          <cell r="C264" t="str">
            <v>21102602</v>
          </cell>
          <cell r="D264" t="str">
            <v>CSSE</v>
          </cell>
          <cell r="E264" t="str">
            <v>Dr</v>
          </cell>
          <cell r="F264" t="str">
            <v>Zulqarnain</v>
          </cell>
        </row>
        <row r="265">
          <cell r="A265" t="str">
            <v>Hansen</v>
          </cell>
          <cell r="B265">
            <v>81366</v>
          </cell>
          <cell r="C265">
            <v>0</v>
          </cell>
          <cell r="D265" t="str">
            <v>Oceans Institute</v>
          </cell>
          <cell r="E265" t="str">
            <v>Dr</v>
          </cell>
          <cell r="F265" t="str">
            <v>Jeff</v>
          </cell>
        </row>
        <row r="266">
          <cell r="A266" t="str">
            <v>Wang</v>
          </cell>
          <cell r="B266">
            <v>81501</v>
          </cell>
          <cell r="C266">
            <v>0</v>
          </cell>
          <cell r="D266" t="str">
            <v>CSSE</v>
          </cell>
          <cell r="E266" t="str">
            <v>Mr</v>
          </cell>
          <cell r="F266" t="str">
            <v>Rui</v>
          </cell>
        </row>
        <row r="267">
          <cell r="A267" t="str">
            <v>Doyle</v>
          </cell>
          <cell r="B267">
            <v>81793</v>
          </cell>
          <cell r="C267">
            <v>0</v>
          </cell>
          <cell r="D267" t="str">
            <v>MECH</v>
          </cell>
          <cell r="E267" t="str">
            <v>Dr</v>
          </cell>
          <cell r="F267" t="str">
            <v>Barry</v>
          </cell>
        </row>
        <row r="268">
          <cell r="A268" t="str">
            <v>An</v>
          </cell>
          <cell r="B268">
            <v>81889</v>
          </cell>
          <cell r="C268">
            <v>0</v>
          </cell>
          <cell r="D268" t="str">
            <v>CSSE</v>
          </cell>
          <cell r="E268" t="str">
            <v>Dr</v>
          </cell>
          <cell r="F268" t="str">
            <v>Senjian</v>
          </cell>
        </row>
        <row r="269">
          <cell r="A269" t="str">
            <v>Buchbinder</v>
          </cell>
          <cell r="B269">
            <v>81906</v>
          </cell>
          <cell r="C269">
            <v>0</v>
          </cell>
          <cell r="D269" t="str">
            <v>PHYSICS</v>
          </cell>
          <cell r="E269" t="str">
            <v>Dr</v>
          </cell>
          <cell r="F269" t="str">
            <v>Evgeny</v>
          </cell>
        </row>
        <row r="270">
          <cell r="A270" t="str">
            <v>Aman</v>
          </cell>
          <cell r="B270">
            <v>82066</v>
          </cell>
          <cell r="C270">
            <v>0</v>
          </cell>
          <cell r="D270" t="str">
            <v>MECH</v>
          </cell>
          <cell r="E270" t="str">
            <v>A/Prof</v>
          </cell>
          <cell r="F270" t="str">
            <v>Zach</v>
          </cell>
        </row>
        <row r="271">
          <cell r="A271" t="str">
            <v>Aman</v>
          </cell>
          <cell r="B271">
            <v>82066</v>
          </cell>
          <cell r="C271">
            <v>0</v>
          </cell>
          <cell r="D271" t="str">
            <v>Oceans Institute</v>
          </cell>
          <cell r="E271" t="str">
            <v>A/Prof</v>
          </cell>
          <cell r="F271" t="str">
            <v>Zach</v>
          </cell>
        </row>
        <row r="272">
          <cell r="A272" t="str">
            <v>Xia</v>
          </cell>
          <cell r="B272">
            <v>82438</v>
          </cell>
          <cell r="C272">
            <v>0</v>
          </cell>
          <cell r="D272" t="str">
            <v>MATHS</v>
          </cell>
          <cell r="E272" t="str">
            <v>Dr</v>
          </cell>
          <cell r="F272" t="str">
            <v>Binzhou</v>
          </cell>
        </row>
        <row r="273">
          <cell r="A273" t="str">
            <v>Vogt</v>
          </cell>
          <cell r="B273">
            <v>82623</v>
          </cell>
          <cell r="C273">
            <v>0</v>
          </cell>
          <cell r="D273" t="str">
            <v>MECH</v>
          </cell>
          <cell r="E273" t="str">
            <v>Dr</v>
          </cell>
          <cell r="F273" t="str">
            <v>Sarah</v>
          </cell>
        </row>
        <row r="274">
          <cell r="A274" t="str">
            <v>Rahmani</v>
          </cell>
          <cell r="B274">
            <v>82658</v>
          </cell>
          <cell r="C274">
            <v>0</v>
          </cell>
          <cell r="D274" t="str">
            <v>CSSE</v>
          </cell>
          <cell r="E274" t="str">
            <v>Mr</v>
          </cell>
          <cell r="F274" t="str">
            <v>Hossein</v>
          </cell>
        </row>
        <row r="275">
          <cell r="A275" t="str">
            <v>Olsen</v>
          </cell>
          <cell r="B275">
            <v>82818</v>
          </cell>
          <cell r="C275">
            <v>0</v>
          </cell>
          <cell r="D275" t="str">
            <v>Oceans Institute</v>
          </cell>
          <cell r="E275" t="str">
            <v>Dr</v>
          </cell>
          <cell r="F275" t="str">
            <v>Ylva</v>
          </cell>
        </row>
        <row r="276">
          <cell r="A276" t="str">
            <v>Rowshan Farzad</v>
          </cell>
          <cell r="B276">
            <v>83205</v>
          </cell>
          <cell r="C276">
            <v>0</v>
          </cell>
          <cell r="D276" t="str">
            <v>PHYSICS</v>
          </cell>
          <cell r="E276" t="str">
            <v>Dr</v>
          </cell>
          <cell r="F276" t="str">
            <v>Pejman</v>
          </cell>
        </row>
        <row r="277">
          <cell r="A277" t="str">
            <v>Chow</v>
          </cell>
          <cell r="B277">
            <v>83566</v>
          </cell>
          <cell r="C277">
            <v>0</v>
          </cell>
          <cell r="D277" t="str">
            <v>COFS</v>
          </cell>
          <cell r="E277" t="str">
            <v>Dr</v>
          </cell>
          <cell r="F277" t="str">
            <v>Shiaohuey</v>
          </cell>
        </row>
        <row r="278">
          <cell r="A278" t="str">
            <v>Zhao</v>
          </cell>
          <cell r="B278">
            <v>83642</v>
          </cell>
          <cell r="C278">
            <v>0</v>
          </cell>
          <cell r="D278" t="str">
            <v>COFS</v>
          </cell>
          <cell r="E278" t="str">
            <v>Dr</v>
          </cell>
          <cell r="F278" t="str">
            <v>Liang</v>
          </cell>
        </row>
        <row r="279">
          <cell r="A279" t="str">
            <v>Schoepf</v>
          </cell>
          <cell r="B279">
            <v>83736</v>
          </cell>
          <cell r="C279">
            <v>0</v>
          </cell>
          <cell r="D279" t="str">
            <v>Oceans Institute</v>
          </cell>
          <cell r="E279" t="str">
            <v>Dr</v>
          </cell>
          <cell r="F279" t="str">
            <v>Verena</v>
          </cell>
        </row>
        <row r="280">
          <cell r="A280" t="str">
            <v>Akhtar</v>
          </cell>
          <cell r="B280">
            <v>83812</v>
          </cell>
          <cell r="C280" t="str">
            <v>21256204</v>
          </cell>
          <cell r="D280" t="str">
            <v>CSSE</v>
          </cell>
          <cell r="E280" t="str">
            <v>Dr</v>
          </cell>
          <cell r="F280" t="str">
            <v>Naveed</v>
          </cell>
        </row>
        <row r="281">
          <cell r="A281" t="str">
            <v>Morgan</v>
          </cell>
          <cell r="B281">
            <v>83827</v>
          </cell>
          <cell r="C281">
            <v>0</v>
          </cell>
          <cell r="D281" t="str">
            <v>MATHS</v>
          </cell>
          <cell r="E281" t="str">
            <v>Dr</v>
          </cell>
          <cell r="F281" t="str">
            <v>Luke</v>
          </cell>
        </row>
        <row r="282">
          <cell r="A282" t="str">
            <v>Davies</v>
          </cell>
          <cell r="B282">
            <v>84185</v>
          </cell>
          <cell r="C282">
            <v>0</v>
          </cell>
          <cell r="D282" t="str">
            <v>PHYSICS</v>
          </cell>
          <cell r="E282" t="str">
            <v>Dr</v>
          </cell>
          <cell r="F282" t="str">
            <v>Luke</v>
          </cell>
        </row>
        <row r="283">
          <cell r="A283" t="str">
            <v>Xiao</v>
          </cell>
          <cell r="B283">
            <v>84356</v>
          </cell>
          <cell r="C283">
            <v>0</v>
          </cell>
          <cell r="D283" t="str">
            <v>MECH</v>
          </cell>
          <cell r="E283" t="str">
            <v>Dr</v>
          </cell>
          <cell r="F283" t="str">
            <v>Gongkui</v>
          </cell>
        </row>
        <row r="284">
          <cell r="A284" t="str">
            <v>Ragni</v>
          </cell>
          <cell r="B284">
            <v>84384</v>
          </cell>
          <cell r="C284" t="str">
            <v>21358454</v>
          </cell>
          <cell r="D284" t="str">
            <v>COFS</v>
          </cell>
          <cell r="E284" t="str">
            <v>Mr</v>
          </cell>
          <cell r="F284" t="str">
            <v>Raffaele</v>
          </cell>
        </row>
        <row r="285">
          <cell r="A285" t="str">
            <v>Jiang</v>
          </cell>
          <cell r="B285">
            <v>84542</v>
          </cell>
          <cell r="C285" t="str">
            <v>21360705</v>
          </cell>
          <cell r="D285" t="str">
            <v>CEME</v>
          </cell>
          <cell r="E285" t="str">
            <v>Mr</v>
          </cell>
          <cell r="F285" t="str">
            <v>Hongyi</v>
          </cell>
        </row>
        <row r="286">
          <cell r="A286" t="str">
            <v>Efthymiou</v>
          </cell>
          <cell r="B286">
            <v>84744</v>
          </cell>
          <cell r="C286">
            <v>0</v>
          </cell>
          <cell r="D286" t="str">
            <v>COFS</v>
          </cell>
          <cell r="E286" t="str">
            <v>Prof</v>
          </cell>
          <cell r="F286" t="str">
            <v>Mike</v>
          </cell>
        </row>
        <row r="287">
          <cell r="A287" t="str">
            <v>Matthews</v>
          </cell>
          <cell r="B287">
            <v>84858</v>
          </cell>
          <cell r="C287">
            <v>0</v>
          </cell>
          <cell r="D287" t="str">
            <v>MATHS</v>
          </cell>
          <cell r="E287" t="str">
            <v>Dr</v>
          </cell>
          <cell r="F287" t="str">
            <v>Miccal</v>
          </cell>
        </row>
        <row r="288">
          <cell r="A288" t="str">
            <v>Martins Sequeira</v>
          </cell>
          <cell r="B288">
            <v>84934</v>
          </cell>
          <cell r="C288">
            <v>0</v>
          </cell>
          <cell r="D288" t="str">
            <v>Oceans Institute</v>
          </cell>
          <cell r="E288" t="str">
            <v>Dr</v>
          </cell>
          <cell r="F288" t="str">
            <v>Ana</v>
          </cell>
        </row>
        <row r="289">
          <cell r="A289" t="str">
            <v>Zhao</v>
          </cell>
          <cell r="B289">
            <v>84939</v>
          </cell>
          <cell r="C289">
            <v>0</v>
          </cell>
          <cell r="D289" t="str">
            <v>COFS</v>
          </cell>
          <cell r="E289" t="str">
            <v>Dr</v>
          </cell>
          <cell r="F289" t="str">
            <v>Wenhua</v>
          </cell>
        </row>
        <row r="290">
          <cell r="A290" t="str">
            <v>Wolgamot</v>
          </cell>
          <cell r="B290">
            <v>85062</v>
          </cell>
          <cell r="C290">
            <v>0</v>
          </cell>
          <cell r="D290" t="str">
            <v>COFS</v>
          </cell>
          <cell r="E290" t="str">
            <v>Dr</v>
          </cell>
          <cell r="F290" t="str">
            <v>Hugh</v>
          </cell>
        </row>
        <row r="291">
          <cell r="A291" t="str">
            <v>Wolgamot</v>
          </cell>
          <cell r="B291">
            <v>85062</v>
          </cell>
          <cell r="C291">
            <v>0</v>
          </cell>
          <cell r="D291" t="str">
            <v>Oceans Institute</v>
          </cell>
          <cell r="E291" t="str">
            <v>Dr</v>
          </cell>
          <cell r="F291" t="str">
            <v>Hugh</v>
          </cell>
        </row>
        <row r="292">
          <cell r="A292" t="str">
            <v>Huang</v>
          </cell>
          <cell r="B292">
            <v>85199</v>
          </cell>
          <cell r="C292">
            <v>0</v>
          </cell>
          <cell r="D292" t="str">
            <v>CEME</v>
          </cell>
          <cell r="E292" t="str">
            <v>Dr</v>
          </cell>
          <cell r="F292" t="str">
            <v>Yimiao</v>
          </cell>
        </row>
        <row r="293">
          <cell r="A293" t="str">
            <v>Liu</v>
          </cell>
          <cell r="B293">
            <v>85612</v>
          </cell>
          <cell r="C293">
            <v>0</v>
          </cell>
          <cell r="D293" t="str">
            <v>MECH</v>
          </cell>
          <cell r="E293" t="str">
            <v>Mr</v>
          </cell>
          <cell r="F293" t="str">
            <v>Yujing</v>
          </cell>
        </row>
        <row r="294">
          <cell r="A294" t="str">
            <v>Wong</v>
          </cell>
          <cell r="B294">
            <v>85791</v>
          </cell>
          <cell r="C294">
            <v>0</v>
          </cell>
          <cell r="D294" t="str">
            <v>PHYSICS</v>
          </cell>
          <cell r="E294" t="str">
            <v>Dr</v>
          </cell>
          <cell r="F294" t="str">
            <v>Ivy</v>
          </cell>
        </row>
        <row r="295">
          <cell r="A295" t="str">
            <v>Morkel</v>
          </cell>
          <cell r="B295">
            <v>86254</v>
          </cell>
          <cell r="C295">
            <v>0</v>
          </cell>
          <cell r="D295" t="str">
            <v>ACG</v>
          </cell>
          <cell r="E295" t="str">
            <v>Mr</v>
          </cell>
          <cell r="F295" t="str">
            <v>Gerhard</v>
          </cell>
        </row>
        <row r="296">
          <cell r="A296" t="str">
            <v>Hill</v>
          </cell>
          <cell r="B296">
            <v>86496</v>
          </cell>
          <cell r="C296">
            <v>0</v>
          </cell>
          <cell r="D296" t="str">
            <v>EECE</v>
          </cell>
          <cell r="E296" t="str">
            <v>Dr</v>
          </cell>
          <cell r="F296" t="str">
            <v>Martin</v>
          </cell>
        </row>
        <row r="297">
          <cell r="A297" t="str">
            <v>Wijesinghe</v>
          </cell>
          <cell r="B297">
            <v>86739</v>
          </cell>
          <cell r="C297">
            <v>0</v>
          </cell>
          <cell r="D297" t="str">
            <v>EECE</v>
          </cell>
          <cell r="E297" t="str">
            <v>Mr</v>
          </cell>
          <cell r="F297" t="str">
            <v>Philip</v>
          </cell>
        </row>
        <row r="298">
          <cell r="A298" t="str">
            <v>Kafle</v>
          </cell>
          <cell r="B298">
            <v>87143</v>
          </cell>
          <cell r="C298">
            <v>0</v>
          </cell>
          <cell r="D298" t="str">
            <v>PHYSICS</v>
          </cell>
          <cell r="E298" t="str">
            <v>Dr</v>
          </cell>
          <cell r="F298" t="str">
            <v>Prajwal</v>
          </cell>
        </row>
        <row r="299">
          <cell r="A299" t="str">
            <v>Rhee</v>
          </cell>
          <cell r="B299">
            <v>87221</v>
          </cell>
          <cell r="C299">
            <v>0</v>
          </cell>
          <cell r="D299" t="str">
            <v>PHYSICS</v>
          </cell>
          <cell r="E299" t="str">
            <v>Dr</v>
          </cell>
          <cell r="F299" t="str">
            <v>Jonghwan</v>
          </cell>
        </row>
        <row r="300">
          <cell r="A300" t="str">
            <v>Janekovic</v>
          </cell>
          <cell r="B300">
            <v>87885</v>
          </cell>
          <cell r="C300">
            <v>0</v>
          </cell>
          <cell r="D300" t="str">
            <v>CEME</v>
          </cell>
          <cell r="E300" t="str">
            <v>Dr</v>
          </cell>
          <cell r="F300" t="str">
            <v>Ivica</v>
          </cell>
        </row>
        <row r="301">
          <cell r="A301" t="str">
            <v>Janekovic</v>
          </cell>
          <cell r="B301">
            <v>87885</v>
          </cell>
          <cell r="C301">
            <v>0</v>
          </cell>
          <cell r="D301" t="str">
            <v>Oceans Institute</v>
          </cell>
          <cell r="E301" t="str">
            <v>Dr</v>
          </cell>
          <cell r="F301" t="str">
            <v>Ivica</v>
          </cell>
        </row>
        <row r="302">
          <cell r="A302" t="str">
            <v>Tom</v>
          </cell>
          <cell r="B302">
            <v>88298</v>
          </cell>
          <cell r="C302">
            <v>0</v>
          </cell>
          <cell r="D302" t="str">
            <v>COFS</v>
          </cell>
          <cell r="E302" t="str">
            <v>Mr</v>
          </cell>
          <cell r="F302" t="str">
            <v>Joe</v>
          </cell>
        </row>
        <row r="303">
          <cell r="A303" t="str">
            <v>Taranu</v>
          </cell>
          <cell r="B303">
            <v>88734</v>
          </cell>
          <cell r="C303">
            <v>0</v>
          </cell>
          <cell r="D303" t="str">
            <v>PHYSICS</v>
          </cell>
          <cell r="E303" t="str">
            <v>Dr</v>
          </cell>
          <cell r="F303" t="str">
            <v>Dan</v>
          </cell>
        </row>
        <row r="304">
          <cell r="A304" t="str">
            <v>Basarir</v>
          </cell>
          <cell r="B304">
            <v>88906</v>
          </cell>
          <cell r="C304">
            <v>0</v>
          </cell>
          <cell r="D304" t="str">
            <v>CEME</v>
          </cell>
          <cell r="E304" t="str">
            <v>A/Prof</v>
          </cell>
          <cell r="F304" t="str">
            <v>Hakan</v>
          </cell>
        </row>
        <row r="305">
          <cell r="A305" t="str">
            <v>Lagos Urbina</v>
          </cell>
          <cell r="B305">
            <v>89229</v>
          </cell>
          <cell r="C305">
            <v>0</v>
          </cell>
          <cell r="D305" t="str">
            <v>PHYSICS</v>
          </cell>
          <cell r="E305" t="str">
            <v>Dr</v>
          </cell>
          <cell r="F305" t="str">
            <v>Claudia</v>
          </cell>
        </row>
        <row r="306">
          <cell r="A306" t="str">
            <v>Romanenko</v>
          </cell>
          <cell r="B306">
            <v>89249</v>
          </cell>
          <cell r="C306">
            <v>0</v>
          </cell>
          <cell r="D306" t="str">
            <v>PHYSICS</v>
          </cell>
          <cell r="E306" t="str">
            <v>Dr</v>
          </cell>
          <cell r="F306" t="str">
            <v>Sergii</v>
          </cell>
        </row>
        <row r="307">
          <cell r="A307" t="str">
            <v>Lee</v>
          </cell>
          <cell r="B307">
            <v>89287</v>
          </cell>
          <cell r="C307">
            <v>0</v>
          </cell>
          <cell r="D307" t="str">
            <v>CSSE</v>
          </cell>
          <cell r="E307" t="str">
            <v>Dr</v>
          </cell>
          <cell r="F307" t="str">
            <v>Chang-Joon</v>
          </cell>
        </row>
        <row r="308">
          <cell r="A308" t="str">
            <v>Cornwall</v>
          </cell>
          <cell r="B308">
            <v>89472</v>
          </cell>
          <cell r="C308">
            <v>0</v>
          </cell>
          <cell r="D308" t="str">
            <v>Oceans Institute</v>
          </cell>
          <cell r="E308" t="str">
            <v>Dr</v>
          </cell>
          <cell r="F308" t="str">
            <v>Chris</v>
          </cell>
        </row>
        <row r="309">
          <cell r="A309" t="str">
            <v>Comeau</v>
          </cell>
          <cell r="B309">
            <v>89473</v>
          </cell>
          <cell r="C309">
            <v>0</v>
          </cell>
          <cell r="D309" t="str">
            <v>Oceans Institute</v>
          </cell>
          <cell r="E309" t="str">
            <v>Dr</v>
          </cell>
          <cell r="F309" t="str">
            <v>Steeve</v>
          </cell>
        </row>
        <row r="310">
          <cell r="A310" t="str">
            <v>Cosoli</v>
          </cell>
          <cell r="B310">
            <v>90025</v>
          </cell>
          <cell r="C310">
            <v>0</v>
          </cell>
          <cell r="D310" t="str">
            <v>CEME</v>
          </cell>
          <cell r="E310" t="str">
            <v>Dr</v>
          </cell>
          <cell r="F310" t="str">
            <v>Simone</v>
          </cell>
        </row>
        <row r="311">
          <cell r="A311" t="str">
            <v>Howlett</v>
          </cell>
          <cell r="B311">
            <v>90129</v>
          </cell>
          <cell r="C311">
            <v>0</v>
          </cell>
          <cell r="D311" t="str">
            <v>PHYSICS</v>
          </cell>
          <cell r="E311" t="str">
            <v>Dr</v>
          </cell>
          <cell r="F311" t="str">
            <v>Cullan</v>
          </cell>
        </row>
        <row r="312">
          <cell r="A312" t="str">
            <v>Welker</v>
          </cell>
          <cell r="B312">
            <v>90326</v>
          </cell>
          <cell r="C312">
            <v>0</v>
          </cell>
          <cell r="D312" t="str">
            <v>PHYSICS</v>
          </cell>
          <cell r="E312" t="str">
            <v>Dr</v>
          </cell>
          <cell r="F312" t="str">
            <v>Charlotte</v>
          </cell>
        </row>
        <row r="313">
          <cell r="A313" t="str">
            <v>Fan</v>
          </cell>
          <cell r="B313">
            <v>90353</v>
          </cell>
          <cell r="C313">
            <v>0</v>
          </cell>
          <cell r="D313" t="str">
            <v>PHYSICS</v>
          </cell>
          <cell r="E313" t="str">
            <v>Dr</v>
          </cell>
          <cell r="F313" t="str">
            <v>Shuting</v>
          </cell>
        </row>
        <row r="314">
          <cell r="A314" t="str">
            <v>Catinella</v>
          </cell>
          <cell r="B314">
            <v>90524</v>
          </cell>
          <cell r="C314">
            <v>0</v>
          </cell>
          <cell r="D314" t="str">
            <v>PHYSICS</v>
          </cell>
          <cell r="E314" t="str">
            <v>Dr</v>
          </cell>
          <cell r="F314" t="str">
            <v>Barbara</v>
          </cell>
        </row>
        <row r="315">
          <cell r="A315" t="str">
            <v>Cortese</v>
          </cell>
          <cell r="B315">
            <v>90525</v>
          </cell>
          <cell r="C315">
            <v>0</v>
          </cell>
          <cell r="D315" t="str">
            <v>PHYSICS</v>
          </cell>
          <cell r="E315" t="str">
            <v>Dr</v>
          </cell>
          <cell r="F315" t="str">
            <v>Luca</v>
          </cell>
        </row>
        <row r="316">
          <cell r="A316" t="str">
            <v>Karnowski</v>
          </cell>
          <cell r="B316">
            <v>90606</v>
          </cell>
          <cell r="C316">
            <v>0</v>
          </cell>
          <cell r="D316" t="str">
            <v>EECE</v>
          </cell>
          <cell r="E316" t="str">
            <v>Dr</v>
          </cell>
          <cell r="F316" t="str">
            <v>Karol</v>
          </cell>
        </row>
        <row r="317">
          <cell r="A317" t="str">
            <v>Peressini</v>
          </cell>
          <cell r="B317">
            <v>90894</v>
          </cell>
          <cell r="C317">
            <v>0</v>
          </cell>
          <cell r="D317" t="str">
            <v>MECH</v>
          </cell>
          <cell r="E317" t="str">
            <v>Dr</v>
          </cell>
          <cell r="F317" t="str">
            <v>Carlo</v>
          </cell>
        </row>
        <row r="318">
          <cell r="A318" t="str">
            <v>Du</v>
          </cell>
          <cell r="B318">
            <v>90940</v>
          </cell>
          <cell r="C318">
            <v>0</v>
          </cell>
          <cell r="D318" t="str">
            <v>MECH</v>
          </cell>
          <cell r="E318" t="str">
            <v>Dr</v>
          </cell>
          <cell r="F318" t="str">
            <v>Jianwei</v>
          </cell>
        </row>
        <row r="319">
          <cell r="A319" t="str">
            <v>Janowiecki</v>
          </cell>
          <cell r="B319">
            <v>91113</v>
          </cell>
          <cell r="C319">
            <v>0</v>
          </cell>
          <cell r="D319" t="str">
            <v>PHYSICS</v>
          </cell>
          <cell r="E319" t="str">
            <v>Dr</v>
          </cell>
          <cell r="F319" t="str">
            <v>Steven</v>
          </cell>
        </row>
        <row r="320">
          <cell r="A320" t="str">
            <v>Zhang</v>
          </cell>
          <cell r="B320">
            <v>91199</v>
          </cell>
          <cell r="C320">
            <v>0</v>
          </cell>
          <cell r="D320" t="str">
            <v>CEME</v>
          </cell>
          <cell r="E320" t="str">
            <v>Mr</v>
          </cell>
          <cell r="F320" t="str">
            <v>Di</v>
          </cell>
        </row>
        <row r="321">
          <cell r="A321" t="str">
            <v>Elchalakani</v>
          </cell>
          <cell r="B321">
            <v>91236</v>
          </cell>
          <cell r="C321">
            <v>0</v>
          </cell>
          <cell r="D321" t="str">
            <v>CEME</v>
          </cell>
          <cell r="E321" t="str">
            <v>Dr</v>
          </cell>
          <cell r="F321" t="str">
            <v>Mohamed</v>
          </cell>
        </row>
        <row r="322">
          <cell r="A322" t="str">
            <v>Beemer</v>
          </cell>
          <cell r="B322">
            <v>91650</v>
          </cell>
          <cell r="C322">
            <v>0</v>
          </cell>
          <cell r="D322" t="str">
            <v>COFS</v>
          </cell>
          <cell r="E322" t="str">
            <v>Dr</v>
          </cell>
          <cell r="F322" t="str">
            <v>Ryan</v>
          </cell>
        </row>
        <row r="323">
          <cell r="A323" t="str">
            <v>Al Ghafri</v>
          </cell>
          <cell r="B323">
            <v>91844</v>
          </cell>
          <cell r="C323">
            <v>0</v>
          </cell>
          <cell r="D323" t="str">
            <v>MECH</v>
          </cell>
          <cell r="E323" t="str">
            <v>Dr</v>
          </cell>
          <cell r="F323" t="str">
            <v>Saif</v>
          </cell>
        </row>
        <row r="324">
          <cell r="A324" t="str">
            <v>Elahi</v>
          </cell>
          <cell r="B324">
            <v>91918</v>
          </cell>
          <cell r="C324">
            <v>0</v>
          </cell>
          <cell r="D324" t="str">
            <v>PHYSICS</v>
          </cell>
          <cell r="E324" t="str">
            <v>Dr</v>
          </cell>
          <cell r="F324" t="str">
            <v>Pascal</v>
          </cell>
        </row>
        <row r="325">
          <cell r="A325" t="str">
            <v>Russo Frasca Candido</v>
          </cell>
          <cell r="B325">
            <v>92061</v>
          </cell>
          <cell r="C325">
            <v>0</v>
          </cell>
          <cell r="D325" t="str">
            <v>PHYSICS</v>
          </cell>
          <cell r="E325" t="str">
            <v>Dr</v>
          </cell>
          <cell r="F325" t="str">
            <v>Renata</v>
          </cell>
        </row>
        <row r="326">
          <cell r="A326" t="str">
            <v>Tsulaia</v>
          </cell>
          <cell r="B326">
            <v>92231</v>
          </cell>
          <cell r="C326">
            <v>0</v>
          </cell>
          <cell r="D326" t="str">
            <v>PHYSICS</v>
          </cell>
          <cell r="E326" t="str">
            <v>Dr</v>
          </cell>
          <cell r="F326" t="str">
            <v>Mirian</v>
          </cell>
        </row>
        <row r="327">
          <cell r="A327" t="str">
            <v>Fuechsle</v>
          </cell>
          <cell r="B327">
            <v>92314</v>
          </cell>
          <cell r="C327">
            <v>0</v>
          </cell>
          <cell r="D327" t="str">
            <v>PHYSICS</v>
          </cell>
          <cell r="E327" t="str">
            <v>Dr</v>
          </cell>
          <cell r="F327" t="str">
            <v>Martin</v>
          </cell>
        </row>
        <row r="328">
          <cell r="A328" t="str">
            <v>Orszaghova</v>
          </cell>
          <cell r="B328">
            <v>92667</v>
          </cell>
          <cell r="C328">
            <v>0</v>
          </cell>
          <cell r="D328" t="str">
            <v>COFS</v>
          </cell>
          <cell r="E328" t="str">
            <v>Dr</v>
          </cell>
          <cell r="F328" t="str">
            <v>Jana</v>
          </cell>
        </row>
        <row r="329">
          <cell r="A329" t="str">
            <v>Zhen</v>
          </cell>
          <cell r="B329">
            <v>92754</v>
          </cell>
          <cell r="C329">
            <v>0</v>
          </cell>
          <cell r="D329" t="str">
            <v>MECH</v>
          </cell>
          <cell r="E329" t="str">
            <v>Dr</v>
          </cell>
          <cell r="F329" t="str">
            <v>John</v>
          </cell>
        </row>
        <row r="330">
          <cell r="A330" t="str">
            <v>Arjmandi</v>
          </cell>
          <cell r="B330">
            <v>92757</v>
          </cell>
          <cell r="C330">
            <v>0</v>
          </cell>
          <cell r="D330" t="str">
            <v>MECH</v>
          </cell>
          <cell r="E330" t="str">
            <v>Dr</v>
          </cell>
          <cell r="F330" t="str">
            <v>Mosayyeb</v>
          </cell>
        </row>
        <row r="331">
          <cell r="A331" t="str">
            <v>Mylona</v>
          </cell>
          <cell r="B331">
            <v>92758</v>
          </cell>
          <cell r="C331">
            <v>0</v>
          </cell>
          <cell r="D331" t="str">
            <v>MECH</v>
          </cell>
          <cell r="E331" t="str">
            <v>Dr</v>
          </cell>
          <cell r="F331" t="str">
            <v>Sofia</v>
          </cell>
        </row>
        <row r="332">
          <cell r="A332" t="str">
            <v>Rowland</v>
          </cell>
          <cell r="B332">
            <v>92760</v>
          </cell>
          <cell r="C332">
            <v>0</v>
          </cell>
          <cell r="D332" t="str">
            <v>MECH</v>
          </cell>
          <cell r="E332" t="str">
            <v>Dr</v>
          </cell>
          <cell r="F332" t="str">
            <v>Darren</v>
          </cell>
        </row>
        <row r="333">
          <cell r="A333" t="str">
            <v>Haggerty</v>
          </cell>
          <cell r="B333">
            <v>92850</v>
          </cell>
          <cell r="C333">
            <v>0</v>
          </cell>
          <cell r="D333" t="str">
            <v>FO - FECM</v>
          </cell>
          <cell r="E333" t="str">
            <v>Mr</v>
          </cell>
          <cell r="F333" t="str">
            <v>Brian</v>
          </cell>
        </row>
        <row r="334">
          <cell r="A334" t="str">
            <v>Milne</v>
          </cell>
          <cell r="B334">
            <v>92913</v>
          </cell>
          <cell r="C334">
            <v>0</v>
          </cell>
          <cell r="D334" t="str">
            <v>COFS</v>
          </cell>
          <cell r="E334" t="str">
            <v>Dr</v>
          </cell>
          <cell r="F334" t="str">
            <v>Ian</v>
          </cell>
        </row>
        <row r="335">
          <cell r="A335" t="str">
            <v>Legg</v>
          </cell>
          <cell r="B335">
            <v>93008</v>
          </cell>
          <cell r="C335">
            <v>0</v>
          </cell>
          <cell r="D335" t="str">
            <v>MECH</v>
          </cell>
          <cell r="E335" t="str">
            <v>Dr</v>
          </cell>
          <cell r="F335" t="str">
            <v>Matt</v>
          </cell>
        </row>
        <row r="336">
          <cell r="A336" t="str">
            <v>Zhang</v>
          </cell>
          <cell r="B336">
            <v>93073</v>
          </cell>
          <cell r="C336">
            <v>0</v>
          </cell>
          <cell r="D336" t="str">
            <v>MECH</v>
          </cell>
          <cell r="E336" t="str">
            <v>Dr</v>
          </cell>
          <cell r="F336" t="str">
            <v>Junsong</v>
          </cell>
        </row>
        <row r="337">
          <cell r="A337" t="str">
            <v>Chen</v>
          </cell>
          <cell r="B337">
            <v>93236</v>
          </cell>
          <cell r="C337">
            <v>0</v>
          </cell>
          <cell r="D337" t="str">
            <v>COFS</v>
          </cell>
          <cell r="E337" t="str">
            <v>Dr</v>
          </cell>
          <cell r="F337" t="str">
            <v>Lifen</v>
          </cell>
        </row>
        <row r="338">
          <cell r="A338" t="str">
            <v>DeCarlo</v>
          </cell>
          <cell r="B338">
            <v>93313</v>
          </cell>
          <cell r="C338">
            <v>0</v>
          </cell>
          <cell r="D338" t="str">
            <v>Oceans Institute and Graduate School</v>
          </cell>
          <cell r="E338" t="str">
            <v>Dr</v>
          </cell>
          <cell r="F338" t="str">
            <v>Thomas</v>
          </cell>
        </row>
        <row r="339">
          <cell r="A339" t="str">
            <v>Wang</v>
          </cell>
          <cell r="B339">
            <v>93314</v>
          </cell>
          <cell r="C339">
            <v>0</v>
          </cell>
          <cell r="D339" t="str">
            <v>PHYSICS</v>
          </cell>
          <cell r="E339" t="str">
            <v>Dr</v>
          </cell>
          <cell r="F339" t="str">
            <v>Liang</v>
          </cell>
        </row>
        <row r="340">
          <cell r="A340" t="str">
            <v>Li</v>
          </cell>
          <cell r="B340">
            <v>93332</v>
          </cell>
          <cell r="C340">
            <v>0</v>
          </cell>
          <cell r="D340" t="str">
            <v>CSSE</v>
          </cell>
          <cell r="E340" t="str">
            <v>Dr</v>
          </cell>
          <cell r="F340" t="str">
            <v>Jianxin</v>
          </cell>
        </row>
        <row r="341">
          <cell r="A341" t="str">
            <v>Aslani</v>
          </cell>
          <cell r="B341">
            <v>93378</v>
          </cell>
          <cell r="C341">
            <v>0</v>
          </cell>
          <cell r="D341" t="str">
            <v>CEME</v>
          </cell>
          <cell r="E341" t="str">
            <v>Dr</v>
          </cell>
          <cell r="F341" t="str">
            <v>Farhad</v>
          </cell>
        </row>
        <row r="342">
          <cell r="A342" t="str">
            <v>Taylor</v>
          </cell>
          <cell r="B342">
            <v>93431</v>
          </cell>
          <cell r="C342">
            <v>0</v>
          </cell>
          <cell r="D342" t="str">
            <v>CEME</v>
          </cell>
          <cell r="E342" t="str">
            <v>Prof</v>
          </cell>
          <cell r="F342" t="str">
            <v>Paul</v>
          </cell>
        </row>
        <row r="343">
          <cell r="A343" t="str">
            <v>Jungling</v>
          </cell>
          <cell r="B343">
            <v>93546</v>
          </cell>
          <cell r="C343">
            <v>0</v>
          </cell>
          <cell r="D343" t="str">
            <v>FO - FECM</v>
          </cell>
          <cell r="E343" t="str">
            <v>Dr</v>
          </cell>
          <cell r="F343" t="str">
            <v>Thomas</v>
          </cell>
        </row>
        <row r="344">
          <cell r="A344" t="str">
            <v>Abarzhi</v>
          </cell>
          <cell r="B344">
            <v>93622</v>
          </cell>
          <cell r="C344">
            <v>0</v>
          </cell>
          <cell r="D344" t="str">
            <v>MATHS</v>
          </cell>
          <cell r="E344" t="str">
            <v>Prof</v>
          </cell>
          <cell r="F344" t="str">
            <v>Snezhana</v>
          </cell>
        </row>
        <row r="345">
          <cell r="A345" t="str">
            <v>Dufois</v>
          </cell>
          <cell r="B345">
            <v>93673</v>
          </cell>
          <cell r="C345">
            <v>0</v>
          </cell>
          <cell r="D345" t="str">
            <v>Oceans Institute and Graduate School</v>
          </cell>
          <cell r="E345" t="str">
            <v>Dr</v>
          </cell>
          <cell r="F345" t="str">
            <v>Francois</v>
          </cell>
        </row>
        <row r="346">
          <cell r="A346" t="str">
            <v>Correa</v>
          </cell>
          <cell r="B346">
            <v>93852</v>
          </cell>
          <cell r="C346">
            <v>0</v>
          </cell>
          <cell r="D346" t="str">
            <v>FO - FECM</v>
          </cell>
          <cell r="E346" t="str">
            <v>Dr</v>
          </cell>
          <cell r="F346" t="str">
            <v>Debora</v>
          </cell>
        </row>
        <row r="347">
          <cell r="A347" t="str">
            <v>Rijnsdorp</v>
          </cell>
          <cell r="B347">
            <v>94004</v>
          </cell>
          <cell r="C347">
            <v>0</v>
          </cell>
          <cell r="D347" t="str">
            <v>COFS</v>
          </cell>
          <cell r="E347" t="str">
            <v>Mr</v>
          </cell>
          <cell r="F347" t="str">
            <v>Dirk</v>
          </cell>
        </row>
        <row r="348">
          <cell r="A348" t="str">
            <v>Phan</v>
          </cell>
          <cell r="B348">
            <v>94017</v>
          </cell>
          <cell r="C348">
            <v>0</v>
          </cell>
          <cell r="D348" t="str">
            <v>EECE</v>
          </cell>
          <cell r="E348" t="str">
            <v>Mr</v>
          </cell>
          <cell r="F348" t="str">
            <v>Anthony</v>
          </cell>
        </row>
        <row r="349">
          <cell r="A349" t="str">
            <v>Bourantas</v>
          </cell>
          <cell r="B349">
            <v>94038</v>
          </cell>
          <cell r="C349">
            <v>0</v>
          </cell>
          <cell r="D349" t="str">
            <v>MECH</v>
          </cell>
          <cell r="E349" t="str">
            <v>Dr</v>
          </cell>
          <cell r="F349" t="str">
            <v>George</v>
          </cell>
        </row>
        <row r="350">
          <cell r="A350" t="str">
            <v>Arami Niya</v>
          </cell>
          <cell r="B350">
            <v>94522</v>
          </cell>
          <cell r="C350">
            <v>0</v>
          </cell>
          <cell r="D350" t="str">
            <v>MECH</v>
          </cell>
          <cell r="E350" t="str">
            <v>Mr</v>
          </cell>
          <cell r="F350" t="str">
            <v>Arash</v>
          </cell>
        </row>
        <row r="351">
          <cell r="A351" t="str">
            <v>Rea</v>
          </cell>
          <cell r="B351">
            <v>94841</v>
          </cell>
          <cell r="C351">
            <v>0</v>
          </cell>
          <cell r="D351" t="str">
            <v>MATHS</v>
          </cell>
          <cell r="E351" t="str">
            <v>Dr</v>
          </cell>
          <cell r="F351" t="str">
            <v>Alethea</v>
          </cell>
        </row>
        <row r="352">
          <cell r="A352" t="str">
            <v>Ludlow</v>
          </cell>
          <cell r="B352">
            <v>96446</v>
          </cell>
          <cell r="C352">
            <v>0</v>
          </cell>
          <cell r="D352" t="str">
            <v>PHYSICS</v>
          </cell>
          <cell r="E352" t="str">
            <v>Dr</v>
          </cell>
          <cell r="F352" t="str">
            <v>Aaron</v>
          </cell>
        </row>
        <row r="353">
          <cell r="A353" t="str">
            <v>Li</v>
          </cell>
          <cell r="B353">
            <v>96875</v>
          </cell>
          <cell r="C353">
            <v>0</v>
          </cell>
          <cell r="D353" t="str">
            <v>MECH</v>
          </cell>
          <cell r="E353" t="str">
            <v>Mr</v>
          </cell>
          <cell r="F353" t="str">
            <v>Ming</v>
          </cell>
        </row>
        <row r="354">
          <cell r="A354" t="str">
            <v>Stevens</v>
          </cell>
          <cell r="B354">
            <v>96905</v>
          </cell>
          <cell r="C354">
            <v>0</v>
          </cell>
          <cell r="D354" t="str">
            <v>PHYSICS</v>
          </cell>
          <cell r="E354" t="str">
            <v>Dr</v>
          </cell>
          <cell r="F354" t="str">
            <v>Adam</v>
          </cell>
        </row>
        <row r="355">
          <cell r="A355" t="str">
            <v>Shen</v>
          </cell>
          <cell r="B355">
            <v>97025</v>
          </cell>
          <cell r="C355">
            <v>0</v>
          </cell>
          <cell r="D355" t="str">
            <v>EECE</v>
          </cell>
          <cell r="E355" t="str">
            <v>Dr</v>
          </cell>
          <cell r="F355" t="str">
            <v>Felix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LM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6_SI"/>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0"/>
  <sheetViews>
    <sheetView showGridLines="0" tabSelected="1" view="pageBreakPreview" topLeftCell="B3" zoomScaleNormal="100" zoomScaleSheetLayoutView="100" workbookViewId="0">
      <selection activeCell="O52" sqref="O52"/>
    </sheetView>
  </sheetViews>
  <sheetFormatPr defaultColWidth="8.81640625" defaultRowHeight="14.5" x14ac:dyDescent="0.35"/>
  <cols>
    <col min="1" max="1" width="18.453125" customWidth="1"/>
    <col min="2" max="2" width="9.7265625" customWidth="1"/>
    <col min="3" max="11" width="9.453125" customWidth="1"/>
  </cols>
  <sheetData>
    <row r="1" spans="1:12" ht="19.5" x14ac:dyDescent="0.45">
      <c r="A1" s="16" t="s">
        <v>0</v>
      </c>
    </row>
    <row r="3" spans="1:12" x14ac:dyDescent="0.35">
      <c r="A3" s="1" t="s">
        <v>1</v>
      </c>
    </row>
    <row r="4" spans="1:12" x14ac:dyDescent="0.35">
      <c r="A4" t="s">
        <v>2</v>
      </c>
    </row>
    <row r="5" spans="1:12" x14ac:dyDescent="0.35">
      <c r="A5" t="s">
        <v>3</v>
      </c>
    </row>
    <row r="6" spans="1:12" x14ac:dyDescent="0.35">
      <c r="A6" t="s">
        <v>4</v>
      </c>
    </row>
    <row r="7" spans="1:12" x14ac:dyDescent="0.35">
      <c r="A7" t="s">
        <v>5</v>
      </c>
    </row>
    <row r="8" spans="1:12" x14ac:dyDescent="0.35">
      <c r="A8" s="38" t="s">
        <v>6</v>
      </c>
      <c r="B8" s="38"/>
      <c r="C8" s="38"/>
      <c r="D8" s="38"/>
      <c r="E8" s="38"/>
      <c r="F8" s="38"/>
      <c r="G8" s="38"/>
      <c r="H8" s="38"/>
    </row>
    <row r="10" spans="1:12" x14ac:dyDescent="0.35">
      <c r="A10" s="1" t="s">
        <v>7</v>
      </c>
    </row>
    <row r="11" spans="1:12" x14ac:dyDescent="0.35">
      <c r="A11" t="s">
        <v>8</v>
      </c>
      <c r="B11" s="15" t="s">
        <v>9</v>
      </c>
      <c r="D11" t="s">
        <v>10</v>
      </c>
      <c r="G11" s="285">
        <f>IFERROR(VLOOKUP(B11,WLM!D:K,8,FALSE)," ")</f>
        <v>1</v>
      </c>
      <c r="I11" t="s">
        <v>11</v>
      </c>
      <c r="L11" s="111">
        <f>IFERROR(SUMIFS('Enrolment numbers 2019'!R:R,'Enrolment numbers 2019'!H:H,'Unit budget'!B11,'Enrolment numbers 2019'!E:E,'Unit budget'!B12),0)</f>
        <v>55</v>
      </c>
    </row>
    <row r="12" spans="1:12" x14ac:dyDescent="0.35">
      <c r="A12" t="s">
        <v>12</v>
      </c>
      <c r="B12" s="15" t="s">
        <v>13</v>
      </c>
      <c r="D12" t="s">
        <v>14</v>
      </c>
      <c r="G12" s="286" t="s">
        <v>15</v>
      </c>
      <c r="I12" t="s">
        <v>16</v>
      </c>
      <c r="L12" s="111">
        <f>IFERROR(VLOOKUP(B11,'Budget 2019'!C:K,9,FALSE),"0")</f>
        <v>1160</v>
      </c>
    </row>
    <row r="13" spans="1:12" x14ac:dyDescent="0.35">
      <c r="A13" t="s">
        <v>17</v>
      </c>
      <c r="B13" s="109" t="str">
        <f>IFERROR(VLOOKUP(B11,'Budget 2019'!C:E,3,FALSE)," ")</f>
        <v>Software Requirements and Design</v>
      </c>
      <c r="D13" t="s">
        <v>18</v>
      </c>
      <c r="G13" s="34">
        <v>100</v>
      </c>
      <c r="I13" t="s">
        <v>19</v>
      </c>
      <c r="L13" s="111">
        <f>IFERROR(L14*L11,0)</f>
        <v>1094.04</v>
      </c>
    </row>
    <row r="14" spans="1:12" x14ac:dyDescent="0.35">
      <c r="A14" t="s">
        <v>20</v>
      </c>
      <c r="B14" s="15" t="s">
        <v>21</v>
      </c>
      <c r="D14" t="s">
        <v>22</v>
      </c>
      <c r="G14" s="111">
        <f>SUM(L52,F65)</f>
        <v>6898.8081880575</v>
      </c>
      <c r="I14" t="s">
        <v>23</v>
      </c>
      <c r="L14" s="111">
        <f>IFERROR((IFERROR(SUMIF('Actuals 2019'!P:P,'Unit budget'!B11,'Actuals 2019'!S:S)," "))/(IFERROR(SUMIF('Enrolment numbers 2019'!H:H,'Unit budget'!B11,'Enrolment numbers 2019'!R:R), " ")),0)</f>
        <v>19.891636363636362</v>
      </c>
    </row>
    <row r="15" spans="1:12" x14ac:dyDescent="0.35">
      <c r="D15" t="s">
        <v>24</v>
      </c>
      <c r="G15" s="111">
        <f>G14/G13</f>
        <v>68.988081880574995</v>
      </c>
    </row>
    <row r="16" spans="1:12" x14ac:dyDescent="0.35">
      <c r="C16" t="s">
        <v>25</v>
      </c>
    </row>
    <row r="17" spans="1:14" x14ac:dyDescent="0.35">
      <c r="A17" s="18" t="s">
        <v>26</v>
      </c>
      <c r="B17" s="17"/>
      <c r="C17" s="17"/>
      <c r="D17" s="17"/>
      <c r="E17" s="17"/>
      <c r="F17" s="17"/>
      <c r="G17" s="17"/>
      <c r="H17" s="17"/>
      <c r="I17" s="17"/>
      <c r="J17" s="17"/>
      <c r="K17" s="17"/>
      <c r="L17" s="17"/>
    </row>
    <row r="18" spans="1:14" x14ac:dyDescent="0.35">
      <c r="A18" s="299" t="s">
        <v>27</v>
      </c>
      <c r="B18" s="299"/>
      <c r="C18" s="299"/>
      <c r="D18" s="299"/>
      <c r="E18" s="299"/>
      <c r="F18" s="299"/>
      <c r="G18" s="299"/>
      <c r="H18" s="299"/>
      <c r="I18" s="299"/>
      <c r="J18" s="299"/>
      <c r="K18" s="299"/>
      <c r="L18" s="299"/>
    </row>
    <row r="19" spans="1:14" x14ac:dyDescent="0.35">
      <c r="A19" s="299" t="s">
        <v>28</v>
      </c>
      <c r="B19" s="299"/>
      <c r="C19" s="299"/>
      <c r="D19" s="299"/>
      <c r="E19" s="299"/>
      <c r="F19" s="299"/>
      <c r="G19" s="299"/>
      <c r="H19" s="299"/>
      <c r="I19" s="299"/>
      <c r="J19" s="299"/>
      <c r="K19" s="299"/>
      <c r="L19" s="299"/>
    </row>
    <row r="20" spans="1:14" x14ac:dyDescent="0.35">
      <c r="A20" s="299"/>
      <c r="B20" s="299"/>
      <c r="C20" s="299"/>
      <c r="D20" s="299"/>
      <c r="E20" s="299"/>
      <c r="F20" s="299"/>
      <c r="G20" s="299"/>
      <c r="H20" s="299"/>
      <c r="I20" s="299"/>
      <c r="J20" s="299"/>
      <c r="K20" s="299"/>
      <c r="L20" s="299"/>
    </row>
    <row r="21" spans="1:14" x14ac:dyDescent="0.35">
      <c r="A21" s="17"/>
      <c r="B21" s="17"/>
      <c r="C21" s="17"/>
      <c r="D21" s="17"/>
      <c r="E21" s="17"/>
      <c r="F21" s="17"/>
      <c r="G21" s="17"/>
      <c r="H21" s="17"/>
      <c r="I21" s="17"/>
      <c r="J21" s="17"/>
      <c r="K21" s="17"/>
      <c r="L21" s="17"/>
    </row>
    <row r="22" spans="1:14" x14ac:dyDescent="0.35">
      <c r="A22" s="18" t="s">
        <v>29</v>
      </c>
      <c r="B22" s="17"/>
      <c r="C22" s="17"/>
      <c r="D22" s="17"/>
      <c r="E22" s="17"/>
      <c r="F22" s="17"/>
      <c r="G22" s="17"/>
      <c r="H22" s="17"/>
      <c r="I22" s="17"/>
      <c r="J22" s="17"/>
      <c r="K22" s="17"/>
      <c r="L22" s="17"/>
    </row>
    <row r="23" spans="1:14" x14ac:dyDescent="0.35">
      <c r="A23" s="19" t="s">
        <v>30</v>
      </c>
      <c r="B23" s="19"/>
      <c r="C23" s="19" t="s">
        <v>31</v>
      </c>
      <c r="D23" s="19"/>
      <c r="E23" s="19" t="s">
        <v>32</v>
      </c>
      <c r="F23" s="19"/>
      <c r="G23" s="19"/>
      <c r="H23" s="19"/>
      <c r="I23" s="19"/>
      <c r="J23" s="19"/>
      <c r="K23" s="19"/>
      <c r="L23" s="19"/>
      <c r="N23" t="s">
        <v>33</v>
      </c>
    </row>
    <row r="24" spans="1:14" x14ac:dyDescent="0.35">
      <c r="A24" s="299" t="s">
        <v>34</v>
      </c>
      <c r="B24" s="299"/>
      <c r="C24" s="308">
        <v>0.15</v>
      </c>
      <c r="D24" s="299"/>
      <c r="E24" s="299" t="s">
        <v>35</v>
      </c>
      <c r="F24" s="299"/>
      <c r="G24" s="299"/>
      <c r="H24" s="299"/>
      <c r="I24" s="299"/>
      <c r="J24" s="299"/>
      <c r="K24" s="299"/>
      <c r="L24" s="299"/>
      <c r="N24" t="s">
        <v>36</v>
      </c>
    </row>
    <row r="25" spans="1:14" x14ac:dyDescent="0.35">
      <c r="A25" s="299" t="s">
        <v>37</v>
      </c>
      <c r="B25" s="299"/>
      <c r="C25" s="308">
        <v>0.3</v>
      </c>
      <c r="D25" s="299"/>
      <c r="E25" s="305" t="s">
        <v>38</v>
      </c>
      <c r="F25" s="306"/>
      <c r="G25" s="306"/>
      <c r="H25" s="306"/>
      <c r="I25" s="306"/>
      <c r="J25" s="306"/>
      <c r="K25" s="306"/>
      <c r="L25" s="307"/>
      <c r="N25" t="s">
        <v>39</v>
      </c>
    </row>
    <row r="26" spans="1:14" x14ac:dyDescent="0.35">
      <c r="A26" s="299" t="s">
        <v>40</v>
      </c>
      <c r="B26" s="299"/>
      <c r="C26" s="308">
        <v>0.55000000000000004</v>
      </c>
      <c r="D26" s="299"/>
      <c r="E26" s="299" t="s">
        <v>41</v>
      </c>
      <c r="F26" s="299"/>
      <c r="G26" s="299"/>
      <c r="H26" s="299"/>
      <c r="I26" s="299"/>
      <c r="J26" s="299"/>
      <c r="K26" s="299"/>
      <c r="L26" s="299"/>
      <c r="N26" t="s">
        <v>42</v>
      </c>
    </row>
    <row r="27" spans="1:14" x14ac:dyDescent="0.35">
      <c r="A27" s="299"/>
      <c r="B27" s="299"/>
      <c r="C27" s="299"/>
      <c r="D27" s="299"/>
      <c r="E27" s="299" t="s">
        <v>43</v>
      </c>
      <c r="F27" s="299"/>
      <c r="G27" s="299"/>
      <c r="H27" s="299"/>
      <c r="I27" s="299"/>
      <c r="J27" s="299"/>
      <c r="K27" s="299"/>
      <c r="L27" s="299"/>
      <c r="N27" t="s">
        <v>44</v>
      </c>
    </row>
    <row r="28" spans="1:14" x14ac:dyDescent="0.35">
      <c r="A28" s="17"/>
      <c r="B28" s="17"/>
      <c r="C28" s="17"/>
      <c r="D28" s="17"/>
      <c r="E28" s="17"/>
      <c r="F28" s="17"/>
      <c r="G28" s="17"/>
      <c r="H28" s="17"/>
      <c r="I28" s="17"/>
      <c r="J28" s="17"/>
      <c r="K28" s="17"/>
      <c r="L28" s="17"/>
    </row>
    <row r="29" spans="1:14" x14ac:dyDescent="0.35">
      <c r="A29" s="1" t="s">
        <v>45</v>
      </c>
    </row>
    <row r="30" spans="1:14" x14ac:dyDescent="0.35">
      <c r="A30" t="s">
        <v>46</v>
      </c>
    </row>
    <row r="31" spans="1:14" ht="45" customHeight="1" x14ac:dyDescent="0.35">
      <c r="A31" s="6" t="s">
        <v>47</v>
      </c>
      <c r="B31" s="7" t="s">
        <v>48</v>
      </c>
      <c r="C31" s="7" t="s">
        <v>49</v>
      </c>
      <c r="D31" s="7" t="s">
        <v>50</v>
      </c>
      <c r="E31" s="7" t="s">
        <v>51</v>
      </c>
      <c r="F31" s="7" t="s">
        <v>52</v>
      </c>
      <c r="G31" s="7" t="s">
        <v>53</v>
      </c>
      <c r="H31" s="7" t="s">
        <v>54</v>
      </c>
      <c r="I31" s="7" t="s">
        <v>55</v>
      </c>
      <c r="J31" s="295" t="s">
        <v>56</v>
      </c>
      <c r="K31" s="296"/>
      <c r="L31" s="297"/>
    </row>
    <row r="32" spans="1:14" x14ac:dyDescent="0.35">
      <c r="A32" s="47" t="s">
        <v>15</v>
      </c>
      <c r="B32" s="32">
        <v>100</v>
      </c>
      <c r="C32" s="32"/>
      <c r="D32" s="8">
        <v>2</v>
      </c>
      <c r="E32" s="8">
        <v>1</v>
      </c>
      <c r="F32" s="8">
        <v>1</v>
      </c>
      <c r="G32" s="8">
        <v>2</v>
      </c>
      <c r="H32" s="8">
        <v>12</v>
      </c>
      <c r="I32" s="2">
        <f>((D32*E32*F32+G32)*H32)</f>
        <v>48</v>
      </c>
      <c r="J32" s="292" t="s">
        <v>57</v>
      </c>
      <c r="K32" s="293"/>
      <c r="L32" s="294"/>
    </row>
    <row r="33" spans="1:18" x14ac:dyDescent="0.35">
      <c r="A33" s="47" t="s">
        <v>58</v>
      </c>
      <c r="B33" s="8">
        <v>65</v>
      </c>
      <c r="C33" s="112">
        <f t="shared" ref="C33:C36" si="0">IFERROR($G$13/B33,"")</f>
        <v>1.5384615384615385</v>
      </c>
      <c r="D33" s="8">
        <v>1</v>
      </c>
      <c r="E33" s="8">
        <v>2</v>
      </c>
      <c r="F33" s="8">
        <v>2</v>
      </c>
      <c r="G33" s="8">
        <v>1</v>
      </c>
      <c r="H33" s="8">
        <v>12</v>
      </c>
      <c r="I33" s="2">
        <f>6*12</f>
        <v>72</v>
      </c>
      <c r="J33" s="292" t="s">
        <v>59</v>
      </c>
      <c r="K33" s="293"/>
      <c r="L33" s="294"/>
      <c r="N33" t="s">
        <v>60</v>
      </c>
    </row>
    <row r="34" spans="1:18" x14ac:dyDescent="0.35">
      <c r="A34" s="47" t="s">
        <v>61</v>
      </c>
      <c r="B34" s="8">
        <v>35</v>
      </c>
      <c r="C34" s="112">
        <f t="shared" si="0"/>
        <v>2.8571428571428572</v>
      </c>
      <c r="D34" s="8">
        <v>1</v>
      </c>
      <c r="E34" s="8">
        <v>1</v>
      </c>
      <c r="F34" s="8">
        <v>1</v>
      </c>
      <c r="G34" s="8">
        <v>0</v>
      </c>
      <c r="H34" s="8">
        <v>10</v>
      </c>
      <c r="I34" s="2">
        <f>D34*E34*F34*H34+(G34*H34)</f>
        <v>10</v>
      </c>
      <c r="J34" s="292" t="s">
        <v>62</v>
      </c>
      <c r="K34" s="293"/>
      <c r="L34" s="294"/>
      <c r="N34" t="s">
        <v>63</v>
      </c>
    </row>
    <row r="35" spans="1:18" x14ac:dyDescent="0.35">
      <c r="A35" s="47" t="s">
        <v>64</v>
      </c>
      <c r="B35" s="8"/>
      <c r="C35" s="112" t="str">
        <f t="shared" si="0"/>
        <v/>
      </c>
      <c r="D35" s="8"/>
      <c r="E35" s="8"/>
      <c r="F35" s="8"/>
      <c r="G35" s="8"/>
      <c r="H35" s="8"/>
      <c r="I35" s="2">
        <f>D35*E35*F35*H35+(G35*H35)</f>
        <v>0</v>
      </c>
      <c r="J35" s="288" t="s">
        <v>25</v>
      </c>
      <c r="K35" s="289"/>
      <c r="L35" s="290"/>
    </row>
    <row r="36" spans="1:18" x14ac:dyDescent="0.35">
      <c r="A36" s="47" t="s">
        <v>65</v>
      </c>
      <c r="B36" s="8"/>
      <c r="C36" s="112" t="str">
        <f t="shared" si="0"/>
        <v/>
      </c>
      <c r="D36" s="8"/>
      <c r="E36" s="8"/>
      <c r="F36" s="8"/>
      <c r="G36" s="8"/>
      <c r="H36" s="8"/>
      <c r="I36" s="2">
        <f>D36*E36*F36*H36+(G36*H36)</f>
        <v>0</v>
      </c>
      <c r="J36" s="288"/>
      <c r="K36" s="289"/>
      <c r="L36" s="290"/>
    </row>
    <row r="37" spans="1:18" x14ac:dyDescent="0.35">
      <c r="A37" s="47" t="s">
        <v>66</v>
      </c>
      <c r="B37" s="291">
        <f>G13</f>
        <v>100</v>
      </c>
      <c r="C37" s="32">
        <f>IFERROR(L14/B37,"")</f>
        <v>0.19891636363636361</v>
      </c>
      <c r="D37" s="32" t="s">
        <v>25</v>
      </c>
      <c r="E37" s="32">
        <v>10</v>
      </c>
      <c r="F37" s="32" t="s">
        <v>25</v>
      </c>
      <c r="G37" s="32">
        <v>1</v>
      </c>
      <c r="H37" s="32">
        <v>3</v>
      </c>
      <c r="I37" s="8">
        <f>(E37+G37)*H37</f>
        <v>33</v>
      </c>
      <c r="J37" s="292" t="str">
        <f>E24</f>
        <v>3 submissions take home after the workshop submitted as LMS quizzes 3 x 100 at 10 per hour + 4hr prep</v>
      </c>
      <c r="K37" s="293"/>
      <c r="L37" s="294"/>
    </row>
    <row r="38" spans="1:18" x14ac:dyDescent="0.35">
      <c r="A38" s="47" t="s">
        <v>67</v>
      </c>
      <c r="B38" s="291">
        <f>G13</f>
        <v>100</v>
      </c>
      <c r="C38" s="32" t="s">
        <v>25</v>
      </c>
      <c r="D38" s="32" t="s">
        <v>25</v>
      </c>
      <c r="E38" s="32">
        <v>11</v>
      </c>
      <c r="F38" s="32"/>
      <c r="G38" s="32">
        <v>9</v>
      </c>
      <c r="H38" s="32">
        <v>1</v>
      </c>
      <c r="I38" s="8">
        <f>(E38+G38)*H38</f>
        <v>20</v>
      </c>
      <c r="J38" s="292" t="str">
        <f>E25</f>
        <v>Group project with 2 deliverables (22 groups of 5 x 2 submissions at 4 per hour = 11 hours marking) + 9 hrs preparation and group management for 2 delivs</v>
      </c>
      <c r="K38" s="293"/>
      <c r="L38" s="294"/>
    </row>
    <row r="39" spans="1:18" x14ac:dyDescent="0.35">
      <c r="A39" s="47" t="s">
        <v>68</v>
      </c>
      <c r="B39" s="291">
        <f>G13</f>
        <v>100</v>
      </c>
      <c r="C39" s="32"/>
      <c r="D39" s="32" t="s">
        <v>25</v>
      </c>
      <c r="E39" s="32">
        <f>B39/4</f>
        <v>25</v>
      </c>
      <c r="F39" s="32"/>
      <c r="G39" s="32">
        <v>8</v>
      </c>
      <c r="H39" s="32">
        <v>1</v>
      </c>
      <c r="I39" s="8">
        <f>E39+G39*H39</f>
        <v>33</v>
      </c>
      <c r="J39" s="288" t="str">
        <f>E26</f>
        <v>2 hour exam marked at 4 per hour = 25 hours marking + 8 hr exam setting</v>
      </c>
      <c r="K39" s="289"/>
      <c r="L39" s="290"/>
    </row>
    <row r="40" spans="1:18" x14ac:dyDescent="0.35">
      <c r="A40" s="47" t="s">
        <v>69</v>
      </c>
      <c r="B40" s="32"/>
      <c r="C40" s="32" t="str">
        <f>IFERROR(L30/B40,"")</f>
        <v/>
      </c>
      <c r="D40" s="32"/>
      <c r="E40" s="32"/>
      <c r="F40" s="32"/>
      <c r="G40" s="32"/>
      <c r="H40" s="32"/>
      <c r="I40" s="8">
        <v>16</v>
      </c>
      <c r="J40" s="292" t="s">
        <v>70</v>
      </c>
      <c r="K40" s="293"/>
      <c r="L40" s="294"/>
    </row>
    <row r="41" spans="1:18" x14ac:dyDescent="0.35">
      <c r="A41" s="11" t="s">
        <v>71</v>
      </c>
      <c r="B41" s="12"/>
      <c r="C41" s="12"/>
      <c r="D41" s="12"/>
      <c r="E41" s="12"/>
      <c r="F41" s="12"/>
      <c r="G41" s="12"/>
      <c r="H41" s="13"/>
      <c r="I41" s="10">
        <f>SUM(I32:I40)</f>
        <v>232</v>
      </c>
      <c r="J41" s="302"/>
      <c r="K41" s="303"/>
      <c r="L41" s="304"/>
    </row>
    <row r="42" spans="1:18" x14ac:dyDescent="0.35">
      <c r="A42" s="17"/>
      <c r="B42" s="17"/>
      <c r="C42" s="17"/>
      <c r="D42" s="17"/>
      <c r="E42" s="17"/>
      <c r="F42" s="17"/>
      <c r="G42" s="17"/>
      <c r="H42" s="17"/>
      <c r="I42" s="17"/>
      <c r="J42" s="17"/>
      <c r="K42" s="17"/>
      <c r="L42" s="17"/>
    </row>
    <row r="43" spans="1:18" x14ac:dyDescent="0.35">
      <c r="A43" s="1" t="s">
        <v>72</v>
      </c>
    </row>
    <row r="44" spans="1:18" x14ac:dyDescent="0.35">
      <c r="A44" s="33" t="s">
        <v>73</v>
      </c>
      <c r="P44" s="39"/>
    </row>
    <row r="45" spans="1:18" s="5" customFormat="1" ht="29" x14ac:dyDescent="0.35">
      <c r="A45" s="14" t="s">
        <v>74</v>
      </c>
      <c r="B45" s="300" t="s">
        <v>75</v>
      </c>
      <c r="C45" s="301"/>
      <c r="D45" s="7" t="s">
        <v>76</v>
      </c>
      <c r="E45" s="7" t="s">
        <v>15</v>
      </c>
      <c r="F45" s="7" t="s">
        <v>77</v>
      </c>
      <c r="G45" s="7" t="s">
        <v>78</v>
      </c>
      <c r="H45" s="7" t="s">
        <v>79</v>
      </c>
      <c r="I45" s="7" t="s">
        <v>80</v>
      </c>
      <c r="J45" s="7" t="s">
        <v>81</v>
      </c>
      <c r="K45" s="7" t="s">
        <v>82</v>
      </c>
      <c r="L45" s="7" t="s">
        <v>83</v>
      </c>
      <c r="N45" t="s">
        <v>84</v>
      </c>
      <c r="O45" s="22"/>
      <c r="P45" s="41"/>
    </row>
    <row r="46" spans="1:18" x14ac:dyDescent="0.35">
      <c r="A46" s="47" t="s">
        <v>21</v>
      </c>
      <c r="B46" s="298" t="s">
        <v>85</v>
      </c>
      <c r="C46" s="298"/>
      <c r="D46" s="8"/>
      <c r="E46" s="8">
        <v>24</v>
      </c>
      <c r="F46" s="8">
        <v>24</v>
      </c>
      <c r="G46" s="8"/>
      <c r="H46" s="8">
        <v>36</v>
      </c>
      <c r="I46" s="8">
        <v>26</v>
      </c>
      <c r="J46" s="8">
        <v>16</v>
      </c>
      <c r="K46" s="2">
        <f t="shared" ref="K46:K50" si="1">SUM(E46:J46)</f>
        <v>126</v>
      </c>
      <c r="L46" s="110">
        <f>IFERROR(IF(C46="Salary",0,(VLOOKUP(D46,Salary!$Q:$T,4,FALSE))*'Unit budget'!K46),0)</f>
        <v>0</v>
      </c>
      <c r="N46" t="s">
        <v>86</v>
      </c>
      <c r="P46" s="41"/>
    </row>
    <row r="47" spans="1:18" x14ac:dyDescent="0.35">
      <c r="A47" t="s">
        <v>25</v>
      </c>
      <c r="O47" s="41"/>
      <c r="P47" s="39"/>
      <c r="Q47" s="40"/>
      <c r="R47" s="40"/>
    </row>
    <row r="48" spans="1:18" x14ac:dyDescent="0.35">
      <c r="A48" s="47" t="s">
        <v>87</v>
      </c>
      <c r="B48" s="298" t="s">
        <v>88</v>
      </c>
      <c r="C48" s="298"/>
      <c r="D48" s="8" t="s">
        <v>89</v>
      </c>
      <c r="E48" s="8"/>
      <c r="F48" s="8">
        <v>34</v>
      </c>
      <c r="G48" s="8"/>
      <c r="H48" s="8">
        <v>12</v>
      </c>
      <c r="I48" s="8">
        <v>60</v>
      </c>
      <c r="J48" s="8"/>
      <c r="K48" s="2">
        <f t="shared" si="1"/>
        <v>106</v>
      </c>
      <c r="L48" s="110">
        <f>IFERROR(IF(C48="Salary",0,(VLOOKUP(D48,Salary!$Q:$T,4,FALSE))*'Unit budget'!K48),0)</f>
        <v>6898.8081880575</v>
      </c>
      <c r="M48" t="s">
        <v>25</v>
      </c>
      <c r="O48" s="41"/>
      <c r="P48" s="39"/>
      <c r="Q48" s="40"/>
      <c r="R48" s="40"/>
    </row>
    <row r="49" spans="1:18" x14ac:dyDescent="0.35">
      <c r="A49" s="47" t="s">
        <v>90</v>
      </c>
      <c r="B49" s="298" t="s">
        <v>69</v>
      </c>
      <c r="C49" s="298"/>
      <c r="D49" s="8"/>
      <c r="E49" s="8" t="s">
        <v>25</v>
      </c>
      <c r="F49" s="8"/>
      <c r="G49" s="8"/>
      <c r="H49" s="8"/>
      <c r="I49" s="8"/>
      <c r="J49" s="8"/>
      <c r="K49" s="2">
        <f t="shared" si="1"/>
        <v>0</v>
      </c>
      <c r="L49" s="110">
        <f>IFERROR(IF(C49="Salary",0,(VLOOKUP(D49,Salary!$Q:$T,4,FALSE))*'Unit budget'!K49),0)</f>
        <v>0</v>
      </c>
      <c r="O49" s="41"/>
      <c r="P49" s="39"/>
      <c r="Q49" s="40"/>
      <c r="R49" s="40"/>
    </row>
    <row r="50" spans="1:18" x14ac:dyDescent="0.35">
      <c r="A50" s="47"/>
      <c r="B50" s="298"/>
      <c r="C50" s="298"/>
      <c r="D50" s="8"/>
      <c r="E50" s="8"/>
      <c r="F50" s="8"/>
      <c r="G50" s="8"/>
      <c r="H50" s="8"/>
      <c r="I50" s="8" t="s">
        <v>25</v>
      </c>
      <c r="J50" s="8"/>
      <c r="K50" s="2">
        <f t="shared" si="1"/>
        <v>0</v>
      </c>
      <c r="L50" s="110">
        <f>IFERROR(IF(C50="Salary",0,(VLOOKUP(D50,Salary!$Q:$T,4,FALSE))*'Unit budget'!K50),0)</f>
        <v>0</v>
      </c>
      <c r="O50" s="41"/>
      <c r="P50" s="39"/>
      <c r="Q50" s="40"/>
      <c r="R50" s="40"/>
    </row>
    <row r="51" spans="1:18" x14ac:dyDescent="0.35">
      <c r="A51" s="47" t="s">
        <v>25</v>
      </c>
      <c r="B51" s="298" t="s">
        <v>91</v>
      </c>
      <c r="C51" s="298"/>
      <c r="D51" s="32"/>
      <c r="E51" s="32"/>
      <c r="F51" s="32"/>
      <c r="G51" s="32"/>
      <c r="H51" s="32"/>
      <c r="I51" s="32"/>
      <c r="J51" s="32"/>
      <c r="K51" s="32"/>
      <c r="L51" s="36">
        <f>K51*P51</f>
        <v>0</v>
      </c>
      <c r="O51" s="41"/>
      <c r="P51" s="39"/>
      <c r="Q51" s="40"/>
      <c r="R51" s="40"/>
    </row>
    <row r="52" spans="1:18" x14ac:dyDescent="0.35">
      <c r="A52" s="6" t="s">
        <v>71</v>
      </c>
      <c r="B52" s="6"/>
      <c r="C52" s="20"/>
      <c r="D52" s="20">
        <f t="shared" ref="D52:K52" si="2">SUM(D46:D51)</f>
        <v>0</v>
      </c>
      <c r="E52" s="20">
        <f t="shared" si="2"/>
        <v>24</v>
      </c>
      <c r="F52" s="20">
        <f t="shared" si="2"/>
        <v>58</v>
      </c>
      <c r="G52" s="20">
        <f t="shared" si="2"/>
        <v>0</v>
      </c>
      <c r="H52" s="20">
        <f t="shared" si="2"/>
        <v>48</v>
      </c>
      <c r="I52" s="20">
        <f t="shared" si="2"/>
        <v>86</v>
      </c>
      <c r="J52" s="20">
        <f t="shared" si="2"/>
        <v>16</v>
      </c>
      <c r="K52" s="21">
        <f t="shared" si="2"/>
        <v>232</v>
      </c>
      <c r="L52" s="35">
        <f>SUM(L46:L51)</f>
        <v>6898.8081880575</v>
      </c>
      <c r="O52" s="42"/>
      <c r="P52" s="43"/>
      <c r="Q52" s="40"/>
      <c r="R52" s="40"/>
    </row>
    <row r="53" spans="1:18" x14ac:dyDescent="0.35">
      <c r="A53" s="18" t="s">
        <v>92</v>
      </c>
      <c r="B53" s="17"/>
      <c r="C53" s="17"/>
      <c r="D53" s="17"/>
      <c r="E53" s="17"/>
      <c r="F53" s="17"/>
      <c r="G53" s="17"/>
      <c r="H53" s="17"/>
      <c r="I53" s="17"/>
      <c r="J53" s="17"/>
      <c r="K53" s="17"/>
      <c r="L53" s="17"/>
      <c r="O53" s="41"/>
      <c r="P53" s="39"/>
      <c r="Q53" s="40"/>
      <c r="R53" s="40"/>
    </row>
    <row r="54" spans="1:18" x14ac:dyDescent="0.35">
      <c r="A54" s="299" t="s">
        <v>93</v>
      </c>
      <c r="B54" s="299"/>
      <c r="C54" s="299"/>
      <c r="D54" s="299"/>
      <c r="E54" s="299"/>
      <c r="F54" s="299"/>
      <c r="G54" s="299"/>
      <c r="H54" s="299"/>
      <c r="I54" s="299"/>
      <c r="J54" s="299"/>
      <c r="K54" s="299"/>
      <c r="L54" s="299"/>
    </row>
    <row r="55" spans="1:18" x14ac:dyDescent="0.35">
      <c r="A55" s="299"/>
      <c r="B55" s="299"/>
      <c r="C55" s="299"/>
      <c r="D55" s="299"/>
      <c r="E55" s="299"/>
      <c r="F55" s="299"/>
      <c r="G55" s="299"/>
      <c r="H55" s="299"/>
      <c r="I55" s="299"/>
      <c r="J55" s="299"/>
      <c r="K55" s="299"/>
      <c r="L55" s="299"/>
    </row>
    <row r="56" spans="1:18" x14ac:dyDescent="0.35">
      <c r="A56" s="17"/>
      <c r="B56" s="17"/>
      <c r="C56" s="17"/>
      <c r="D56" s="17"/>
      <c r="E56" s="17"/>
      <c r="F56" s="17"/>
      <c r="G56" s="17"/>
      <c r="H56" s="17"/>
      <c r="I56" s="17"/>
      <c r="J56" s="17"/>
      <c r="K56" s="17"/>
      <c r="L56" s="17"/>
    </row>
    <row r="57" spans="1:18" x14ac:dyDescent="0.35">
      <c r="A57" s="1" t="s">
        <v>94</v>
      </c>
    </row>
    <row r="58" spans="1:18" s="5" customFormat="1" ht="15" customHeight="1" x14ac:dyDescent="0.35">
      <c r="A58" s="295" t="s">
        <v>95</v>
      </c>
      <c r="B58" s="296"/>
      <c r="C58" s="297"/>
      <c r="D58" s="7" t="s">
        <v>96</v>
      </c>
      <c r="E58" s="7" t="s">
        <v>97</v>
      </c>
      <c r="F58" s="7" t="s">
        <v>98</v>
      </c>
      <c r="G58" s="23" t="s">
        <v>56</v>
      </c>
      <c r="H58" s="24"/>
      <c r="I58" s="24"/>
      <c r="J58" s="24"/>
      <c r="K58" s="24"/>
      <c r="L58" s="25"/>
    </row>
    <row r="59" spans="1:18" x14ac:dyDescent="0.35">
      <c r="A59" s="292" t="s">
        <v>99</v>
      </c>
      <c r="B59" s="293"/>
      <c r="C59" s="294"/>
      <c r="D59" s="15"/>
      <c r="E59" s="113">
        <v>75</v>
      </c>
      <c r="F59" s="110">
        <f>D59*E59</f>
        <v>0</v>
      </c>
      <c r="G59" s="26"/>
      <c r="H59" s="27"/>
      <c r="I59" s="27"/>
      <c r="J59" s="27"/>
      <c r="K59" s="27"/>
      <c r="L59" s="28"/>
    </row>
    <row r="60" spans="1:18" x14ac:dyDescent="0.35">
      <c r="A60" s="288" t="s">
        <v>100</v>
      </c>
      <c r="B60" s="289"/>
      <c r="C60" s="290"/>
      <c r="D60" s="15"/>
      <c r="E60" s="113">
        <v>50</v>
      </c>
      <c r="F60" s="110">
        <f>D60*E60</f>
        <v>0</v>
      </c>
      <c r="G60" s="26"/>
      <c r="H60" s="27"/>
      <c r="I60" s="27"/>
      <c r="J60" s="27"/>
      <c r="K60" s="27"/>
      <c r="L60" s="28"/>
    </row>
    <row r="61" spans="1:18" x14ac:dyDescent="0.35">
      <c r="A61" s="292" t="s">
        <v>101</v>
      </c>
      <c r="B61" s="293"/>
      <c r="C61" s="294"/>
      <c r="D61" s="32"/>
      <c r="E61" s="32"/>
      <c r="F61" s="34"/>
      <c r="G61" s="26"/>
      <c r="H61" s="27"/>
      <c r="I61" s="27"/>
      <c r="J61" s="27"/>
      <c r="K61" s="27"/>
      <c r="L61" s="28"/>
    </row>
    <row r="62" spans="1:18" x14ac:dyDescent="0.35">
      <c r="A62" s="292" t="s">
        <v>102</v>
      </c>
      <c r="B62" s="293"/>
      <c r="C62" s="294"/>
      <c r="D62" s="32"/>
      <c r="E62" s="32"/>
      <c r="F62" s="34"/>
      <c r="G62" s="26"/>
      <c r="H62" s="27"/>
      <c r="I62" s="27"/>
      <c r="J62" s="27"/>
      <c r="K62" s="27"/>
      <c r="L62" s="28"/>
    </row>
    <row r="63" spans="1:18" x14ac:dyDescent="0.35">
      <c r="A63" s="292" t="s">
        <v>103</v>
      </c>
      <c r="B63" s="293"/>
      <c r="C63" s="294"/>
      <c r="D63" s="32"/>
      <c r="E63" s="32"/>
      <c r="F63" s="34"/>
      <c r="G63" s="26"/>
      <c r="H63" s="27"/>
      <c r="I63" s="27"/>
      <c r="J63" s="27"/>
      <c r="K63" s="27"/>
      <c r="L63" s="28"/>
    </row>
    <row r="64" spans="1:18" x14ac:dyDescent="0.35">
      <c r="A64" s="292" t="s">
        <v>69</v>
      </c>
      <c r="B64" s="293"/>
      <c r="C64" s="294"/>
      <c r="D64" s="32"/>
      <c r="E64" s="32"/>
      <c r="F64" s="34"/>
      <c r="G64" s="26" t="s">
        <v>104</v>
      </c>
      <c r="H64" s="27"/>
      <c r="I64" s="27"/>
      <c r="J64" s="27"/>
      <c r="K64" s="27"/>
      <c r="L64" s="28"/>
    </row>
    <row r="65" spans="1:12" x14ac:dyDescent="0.35">
      <c r="A65" s="309" t="s">
        <v>71</v>
      </c>
      <c r="B65" s="310"/>
      <c r="C65" s="311"/>
      <c r="D65" s="6"/>
      <c r="E65" s="6"/>
      <c r="F65" s="35">
        <f>SUM(F59:F64)</f>
        <v>0</v>
      </c>
      <c r="G65" s="29"/>
      <c r="H65" s="30"/>
      <c r="I65" s="30"/>
      <c r="J65" s="30"/>
      <c r="K65" s="30"/>
      <c r="L65" s="31"/>
    </row>
    <row r="67" spans="1:12" x14ac:dyDescent="0.35">
      <c r="A67" s="18" t="s">
        <v>105</v>
      </c>
      <c r="B67" s="17"/>
      <c r="C67" s="17"/>
      <c r="D67" s="17"/>
      <c r="E67" s="17"/>
      <c r="F67" s="17"/>
      <c r="G67" s="17"/>
      <c r="H67" s="17"/>
      <c r="I67" s="17"/>
      <c r="J67" s="17"/>
      <c r="K67" s="17"/>
      <c r="L67" s="17"/>
    </row>
    <row r="68" spans="1:12" x14ac:dyDescent="0.35">
      <c r="A68" s="299" t="s">
        <v>106</v>
      </c>
      <c r="B68" s="299"/>
      <c r="C68" s="299"/>
      <c r="D68" s="299"/>
      <c r="E68" s="299"/>
      <c r="F68" s="299"/>
      <c r="G68" s="299"/>
      <c r="H68" s="299"/>
      <c r="I68" s="299"/>
      <c r="J68" s="299"/>
      <c r="K68" s="299"/>
      <c r="L68" s="299"/>
    </row>
    <row r="69" spans="1:12" x14ac:dyDescent="0.35">
      <c r="A69" s="299"/>
      <c r="B69" s="299"/>
      <c r="C69" s="299"/>
      <c r="D69" s="299"/>
      <c r="E69" s="299"/>
      <c r="F69" s="299"/>
      <c r="G69" s="299"/>
      <c r="H69" s="299"/>
      <c r="I69" s="299"/>
      <c r="J69" s="299"/>
      <c r="K69" s="299"/>
      <c r="L69" s="299"/>
    </row>
    <row r="70" spans="1:12" x14ac:dyDescent="0.35">
      <c r="A70" s="299"/>
      <c r="B70" s="299"/>
      <c r="C70" s="299"/>
      <c r="D70" s="299"/>
      <c r="E70" s="299"/>
      <c r="F70" s="299"/>
      <c r="G70" s="299"/>
      <c r="H70" s="299"/>
      <c r="I70" s="299"/>
      <c r="J70" s="299"/>
      <c r="K70" s="299"/>
      <c r="L70" s="299"/>
    </row>
  </sheetData>
  <mergeCells count="41">
    <mergeCell ref="A69:L69"/>
    <mergeCell ref="A70:L70"/>
    <mergeCell ref="E24:L24"/>
    <mergeCell ref="E25:L25"/>
    <mergeCell ref="E26:L26"/>
    <mergeCell ref="E27:L27"/>
    <mergeCell ref="A68:L68"/>
    <mergeCell ref="C24:D24"/>
    <mergeCell ref="C25:D25"/>
    <mergeCell ref="C26:D26"/>
    <mergeCell ref="C27:D27"/>
    <mergeCell ref="A24:B24"/>
    <mergeCell ref="A25:B25"/>
    <mergeCell ref="A26:B26"/>
    <mergeCell ref="A27:B27"/>
    <mergeCell ref="A65:C65"/>
    <mergeCell ref="A18:L18"/>
    <mergeCell ref="A19:L19"/>
    <mergeCell ref="A20:L20"/>
    <mergeCell ref="B45:C45"/>
    <mergeCell ref="B46:C46"/>
    <mergeCell ref="J31:L31"/>
    <mergeCell ref="J32:L32"/>
    <mergeCell ref="J33:L33"/>
    <mergeCell ref="J34:L34"/>
    <mergeCell ref="J37:L37"/>
    <mergeCell ref="J38:L38"/>
    <mergeCell ref="J40:L40"/>
    <mergeCell ref="J41:L41"/>
    <mergeCell ref="A64:C64"/>
    <mergeCell ref="A58:C58"/>
    <mergeCell ref="A59:C59"/>
    <mergeCell ref="B48:C48"/>
    <mergeCell ref="B49:C49"/>
    <mergeCell ref="B50:C50"/>
    <mergeCell ref="B51:C51"/>
    <mergeCell ref="A54:L54"/>
    <mergeCell ref="A55:L55"/>
    <mergeCell ref="A61:C61"/>
    <mergeCell ref="A62:C62"/>
    <mergeCell ref="A63:C63"/>
  </mergeCells>
  <printOptions horizontalCentered="1" verticalCentered="1"/>
  <pageMargins left="0.70866141732283472" right="0.70866141732283472" top="0" bottom="0" header="0.31496062992125984" footer="0.31496062992125984"/>
  <pageSetup paperSize="9" scale="3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Lists!$B$1:$B$6</xm:f>
          </x14:formula1>
          <xm:sqref>G12</xm:sqref>
        </x14:dataValidation>
        <x14:dataValidation type="list" allowBlank="1" showInputMessage="1" showErrorMessage="1" xr:uid="{00000000-0002-0000-0000-000001000000}">
          <x14:formula1>
            <xm:f>Lists!$G$1:$G$7</xm:f>
          </x14:formula1>
          <xm:sqref>B12</xm:sqref>
        </x14:dataValidation>
        <x14:dataValidation type="list" allowBlank="1" showInputMessage="1" showErrorMessage="1" xr:uid="{00000000-0002-0000-0000-000002000000}">
          <x14:formula1>
            <xm:f>Lists!$B$7:$B$16</xm:f>
          </x14:formula1>
          <xm:sqref>B48:B51 B46</xm:sqref>
        </x14:dataValidation>
        <x14:dataValidation type="list" allowBlank="1" showInputMessage="1" showErrorMessage="1" xr:uid="{00000000-0002-0000-0000-000003000000}">
          <x14:formula1>
            <xm:f>Lists!$B$14:$B$24</xm:f>
          </x14:formula1>
          <xm:sqref>D48:D50 D46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4"/>
  <sheetViews>
    <sheetView showGridLines="0" topLeftCell="A36" workbookViewId="0">
      <selection activeCell="I17" sqref="I17"/>
    </sheetView>
  </sheetViews>
  <sheetFormatPr defaultColWidth="8.7265625" defaultRowHeight="14.5" x14ac:dyDescent="0.35"/>
  <sheetData>
    <row r="1" spans="1:1" x14ac:dyDescent="0.35">
      <c r="A1" t="s">
        <v>107</v>
      </c>
    </row>
    <row r="2" spans="1:1" x14ac:dyDescent="0.35">
      <c r="A2" t="s">
        <v>108</v>
      </c>
    </row>
    <row r="4" spans="1:1" x14ac:dyDescent="0.35">
      <c r="A4" s="284" t="s">
        <v>109</v>
      </c>
    </row>
    <row r="6" spans="1:1" x14ac:dyDescent="0.35">
      <c r="A6" t="s">
        <v>110</v>
      </c>
    </row>
    <row r="8" spans="1:1" x14ac:dyDescent="0.35">
      <c r="A8" t="s">
        <v>111</v>
      </c>
    </row>
    <row r="10" spans="1:1" x14ac:dyDescent="0.35">
      <c r="A10" t="s">
        <v>112</v>
      </c>
    </row>
    <row r="11" spans="1:1" x14ac:dyDescent="0.35">
      <c r="A11" t="s">
        <v>113</v>
      </c>
    </row>
    <row r="12" spans="1:1" x14ac:dyDescent="0.35">
      <c r="A12" t="s">
        <v>114</v>
      </c>
    </row>
    <row r="13" spans="1:1" x14ac:dyDescent="0.35">
      <c r="A13" t="s">
        <v>115</v>
      </c>
    </row>
    <row r="14" spans="1:1" x14ac:dyDescent="0.35">
      <c r="A14" t="s">
        <v>116</v>
      </c>
    </row>
    <row r="16" spans="1:1" x14ac:dyDescent="0.35">
      <c r="A16" t="s">
        <v>117</v>
      </c>
    </row>
    <row r="18" spans="1:1" x14ac:dyDescent="0.35">
      <c r="A18" s="284" t="s">
        <v>118</v>
      </c>
    </row>
    <row r="19" spans="1:1" x14ac:dyDescent="0.35">
      <c r="A19" t="s">
        <v>119</v>
      </c>
    </row>
    <row r="20" spans="1:1" x14ac:dyDescent="0.35">
      <c r="A20" t="s">
        <v>120</v>
      </c>
    </row>
    <row r="21" spans="1:1" x14ac:dyDescent="0.35">
      <c r="A21" t="s">
        <v>121</v>
      </c>
    </row>
    <row r="22" spans="1:1" x14ac:dyDescent="0.35">
      <c r="A22" t="s">
        <v>122</v>
      </c>
    </row>
    <row r="23" spans="1:1" x14ac:dyDescent="0.35">
      <c r="A23" t="s">
        <v>123</v>
      </c>
    </row>
    <row r="24" spans="1:1" x14ac:dyDescent="0.35">
      <c r="A24" t="s">
        <v>124</v>
      </c>
    </row>
    <row r="26" spans="1:1" x14ac:dyDescent="0.35">
      <c r="A26" s="284" t="s">
        <v>125</v>
      </c>
    </row>
    <row r="27" spans="1:1" x14ac:dyDescent="0.35">
      <c r="A27" t="s">
        <v>126</v>
      </c>
    </row>
    <row r="28" spans="1:1" x14ac:dyDescent="0.35">
      <c r="A28" t="s">
        <v>84</v>
      </c>
    </row>
    <row r="29" spans="1:1" x14ac:dyDescent="0.35">
      <c r="A29" t="s">
        <v>86</v>
      </c>
    </row>
    <row r="30" spans="1:1" x14ac:dyDescent="0.35">
      <c r="A30" t="s">
        <v>60</v>
      </c>
    </row>
    <row r="31" spans="1:1" x14ac:dyDescent="0.35">
      <c r="A31" t="s">
        <v>63</v>
      </c>
    </row>
    <row r="32" spans="1:1" x14ac:dyDescent="0.35">
      <c r="A32" t="s">
        <v>127</v>
      </c>
    </row>
    <row r="33" spans="1:1" x14ac:dyDescent="0.35">
      <c r="A33" t="s">
        <v>39</v>
      </c>
    </row>
    <row r="34" spans="1:1" x14ac:dyDescent="0.35">
      <c r="A34" t="s">
        <v>42</v>
      </c>
    </row>
    <row r="35" spans="1:1" x14ac:dyDescent="0.35">
      <c r="A35" t="s">
        <v>44</v>
      </c>
    </row>
    <row r="36" spans="1:1" x14ac:dyDescent="0.35">
      <c r="A36" t="s">
        <v>128</v>
      </c>
    </row>
    <row r="38" spans="1:1" x14ac:dyDescent="0.35">
      <c r="A38" s="284" t="s">
        <v>129</v>
      </c>
    </row>
    <row r="39" spans="1:1" x14ac:dyDescent="0.35">
      <c r="A39" t="s">
        <v>130</v>
      </c>
    </row>
    <row r="40" spans="1:1" x14ac:dyDescent="0.35">
      <c r="A40" t="s">
        <v>131</v>
      </c>
    </row>
    <row r="42" spans="1:1" x14ac:dyDescent="0.35">
      <c r="A42" s="284" t="s">
        <v>69</v>
      </c>
    </row>
    <row r="43" spans="1:1" x14ac:dyDescent="0.35">
      <c r="A43" t="s">
        <v>132</v>
      </c>
    </row>
    <row r="44" spans="1:1" x14ac:dyDescent="0.35">
      <c r="A44" t="s">
        <v>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44"/>
  <sheetViews>
    <sheetView topLeftCell="A7" workbookViewId="0">
      <selection activeCell="F35" sqref="F35"/>
    </sheetView>
  </sheetViews>
  <sheetFormatPr defaultColWidth="8.81640625" defaultRowHeight="14.5" x14ac:dyDescent="0.35"/>
  <cols>
    <col min="1" max="1" width="18.453125" customWidth="1"/>
    <col min="2" max="11" width="9.453125" customWidth="1"/>
  </cols>
  <sheetData>
    <row r="2" spans="1:9" x14ac:dyDescent="0.35">
      <c r="A2" s="1" t="s">
        <v>1</v>
      </c>
    </row>
    <row r="3" spans="1:9" x14ac:dyDescent="0.35">
      <c r="A3" t="s">
        <v>134</v>
      </c>
    </row>
    <row r="4" spans="1:9" x14ac:dyDescent="0.35">
      <c r="A4" t="s">
        <v>135</v>
      </c>
    </row>
    <row r="5" spans="1:9" x14ac:dyDescent="0.35">
      <c r="A5" t="s">
        <v>136</v>
      </c>
    </row>
    <row r="6" spans="1:9" x14ac:dyDescent="0.35">
      <c r="A6" t="s">
        <v>137</v>
      </c>
    </row>
    <row r="7" spans="1:9" x14ac:dyDescent="0.35">
      <c r="A7" t="s">
        <v>138</v>
      </c>
    </row>
    <row r="9" spans="1:9" x14ac:dyDescent="0.35">
      <c r="A9" s="1" t="s">
        <v>7</v>
      </c>
    </row>
    <row r="10" spans="1:9" x14ac:dyDescent="0.35">
      <c r="A10" t="s">
        <v>8</v>
      </c>
      <c r="B10" s="3"/>
      <c r="G10" t="s">
        <v>139</v>
      </c>
      <c r="I10" s="2"/>
    </row>
    <row r="11" spans="1:9" x14ac:dyDescent="0.35">
      <c r="A11" t="s">
        <v>12</v>
      </c>
      <c r="B11" s="3"/>
      <c r="G11" t="s">
        <v>140</v>
      </c>
      <c r="I11" s="2"/>
    </row>
    <row r="12" spans="1:9" x14ac:dyDescent="0.35">
      <c r="A12" t="s">
        <v>17</v>
      </c>
      <c r="B12" s="4" t="s">
        <v>25</v>
      </c>
      <c r="G12" t="s">
        <v>141</v>
      </c>
      <c r="I12" s="2"/>
    </row>
    <row r="13" spans="1:9" x14ac:dyDescent="0.35">
      <c r="A13" t="s">
        <v>20</v>
      </c>
      <c r="B13" s="3" t="s">
        <v>25</v>
      </c>
      <c r="G13" t="s">
        <v>142</v>
      </c>
      <c r="I13" s="2"/>
    </row>
    <row r="14" spans="1:9" x14ac:dyDescent="0.35">
      <c r="A14" t="s">
        <v>143</v>
      </c>
      <c r="B14" s="4"/>
      <c r="G14" t="s">
        <v>22</v>
      </c>
      <c r="I14" s="2"/>
    </row>
    <row r="15" spans="1:9" x14ac:dyDescent="0.35">
      <c r="A15" t="s">
        <v>14</v>
      </c>
      <c r="B15" s="3"/>
      <c r="C15" s="312" t="str">
        <f>IF(B15="Other","Provide explanation in secion A"," ")</f>
        <v xml:space="preserve"> </v>
      </c>
      <c r="D15" s="313"/>
      <c r="E15" s="313"/>
      <c r="G15" t="s">
        <v>144</v>
      </c>
      <c r="I15" s="2"/>
    </row>
    <row r="16" spans="1:9" x14ac:dyDescent="0.35">
      <c r="C16" t="s">
        <v>25</v>
      </c>
    </row>
    <row r="17" spans="1:11" x14ac:dyDescent="0.35">
      <c r="A17" s="1" t="s">
        <v>145</v>
      </c>
    </row>
    <row r="18" spans="1:11" ht="58" x14ac:dyDescent="0.35">
      <c r="A18" s="6" t="s">
        <v>47</v>
      </c>
      <c r="B18" s="7" t="s">
        <v>146</v>
      </c>
      <c r="C18" s="7" t="s">
        <v>49</v>
      </c>
      <c r="D18" s="7" t="s">
        <v>50</v>
      </c>
      <c r="E18" s="7" t="s">
        <v>51</v>
      </c>
      <c r="F18" s="7" t="s">
        <v>52</v>
      </c>
      <c r="G18" s="7" t="s">
        <v>54</v>
      </c>
      <c r="H18" s="7" t="s">
        <v>55</v>
      </c>
    </row>
    <row r="19" spans="1:11" x14ac:dyDescent="0.35">
      <c r="A19" s="47" t="s">
        <v>15</v>
      </c>
      <c r="B19" s="8"/>
      <c r="C19" s="9" t="str">
        <f t="shared" ref="C19:C25" si="0">IFERROR(I10/B19,"")</f>
        <v/>
      </c>
      <c r="D19" s="8"/>
      <c r="E19" s="8"/>
      <c r="F19" s="8"/>
      <c r="G19" s="8"/>
      <c r="H19" s="9">
        <f>D19*E19*F19*G19</f>
        <v>0</v>
      </c>
    </row>
    <row r="20" spans="1:11" x14ac:dyDescent="0.35">
      <c r="A20" s="47" t="s">
        <v>77</v>
      </c>
      <c r="B20" s="8"/>
      <c r="C20" s="9" t="str">
        <f t="shared" si="0"/>
        <v/>
      </c>
      <c r="D20" s="8"/>
      <c r="E20" s="8"/>
      <c r="F20" s="8"/>
      <c r="G20" s="8"/>
      <c r="H20" s="9">
        <f t="shared" ref="H20:H25" si="1">D20*E20*F20*G20</f>
        <v>0</v>
      </c>
    </row>
    <row r="21" spans="1:11" x14ac:dyDescent="0.35">
      <c r="A21" s="47" t="s">
        <v>147</v>
      </c>
      <c r="B21" s="8"/>
      <c r="C21" s="9" t="str">
        <f t="shared" si="0"/>
        <v/>
      </c>
      <c r="D21" s="8"/>
      <c r="E21" s="8"/>
      <c r="F21" s="8"/>
      <c r="G21" s="8"/>
      <c r="H21" s="9">
        <f t="shared" si="1"/>
        <v>0</v>
      </c>
    </row>
    <row r="22" spans="1:11" x14ac:dyDescent="0.35">
      <c r="A22" s="47" t="s">
        <v>148</v>
      </c>
      <c r="B22" s="8"/>
      <c r="C22" s="9" t="str">
        <f t="shared" si="0"/>
        <v/>
      </c>
      <c r="D22" s="8"/>
      <c r="E22" s="8"/>
      <c r="F22" s="8"/>
      <c r="G22" s="8"/>
      <c r="H22" s="9">
        <f t="shared" si="1"/>
        <v>0</v>
      </c>
    </row>
    <row r="23" spans="1:11" x14ac:dyDescent="0.35">
      <c r="A23" s="47" t="s">
        <v>80</v>
      </c>
      <c r="B23" s="8"/>
      <c r="C23" s="9" t="str">
        <f t="shared" si="0"/>
        <v/>
      </c>
      <c r="D23" s="8"/>
      <c r="E23" s="8"/>
      <c r="F23" s="8"/>
      <c r="G23" s="8"/>
      <c r="H23" s="9">
        <f t="shared" si="1"/>
        <v>0</v>
      </c>
    </row>
    <row r="24" spans="1:11" x14ac:dyDescent="0.35">
      <c r="A24" s="47" t="s">
        <v>149</v>
      </c>
      <c r="B24" s="8"/>
      <c r="C24" s="9" t="str">
        <f t="shared" si="0"/>
        <v/>
      </c>
      <c r="D24" s="8"/>
      <c r="E24" s="8"/>
      <c r="F24" s="8"/>
      <c r="G24" s="8"/>
      <c r="H24" s="9">
        <f>D24*E24*F24*G24</f>
        <v>0</v>
      </c>
    </row>
    <row r="25" spans="1:11" x14ac:dyDescent="0.35">
      <c r="A25" s="47" t="s">
        <v>69</v>
      </c>
      <c r="B25" s="8"/>
      <c r="C25" s="9" t="str">
        <f t="shared" si="0"/>
        <v/>
      </c>
      <c r="D25" s="8"/>
      <c r="E25" s="8"/>
      <c r="F25" s="8"/>
      <c r="G25" s="8"/>
      <c r="H25" s="9">
        <f t="shared" si="1"/>
        <v>0</v>
      </c>
    </row>
    <row r="26" spans="1:11" x14ac:dyDescent="0.35">
      <c r="A26" s="11" t="s">
        <v>71</v>
      </c>
      <c r="B26" s="12"/>
      <c r="C26" s="12"/>
      <c r="D26" s="12"/>
      <c r="E26" s="12"/>
      <c r="F26" s="12"/>
      <c r="G26" s="13"/>
      <c r="H26" s="10">
        <f>SUM(H19:H24)</f>
        <v>0</v>
      </c>
    </row>
    <row r="28" spans="1:11" x14ac:dyDescent="0.35">
      <c r="A28" s="1" t="s">
        <v>150</v>
      </c>
    </row>
    <row r="29" spans="1:11" s="5" customFormat="1" ht="43.5" x14ac:dyDescent="0.35">
      <c r="A29" s="14" t="s">
        <v>74</v>
      </c>
      <c r="B29" s="7" t="s">
        <v>151</v>
      </c>
      <c r="C29" s="7" t="s">
        <v>76</v>
      </c>
      <c r="D29" s="7" t="s">
        <v>15</v>
      </c>
      <c r="E29" s="7" t="s">
        <v>77</v>
      </c>
      <c r="F29" s="7" t="s">
        <v>78</v>
      </c>
      <c r="G29" s="7" t="s">
        <v>152</v>
      </c>
      <c r="H29" s="7" t="s">
        <v>69</v>
      </c>
      <c r="I29" s="7" t="s">
        <v>153</v>
      </c>
      <c r="J29" s="7" t="s">
        <v>154</v>
      </c>
      <c r="K29" s="7" t="s">
        <v>82</v>
      </c>
    </row>
    <row r="30" spans="1:11" x14ac:dyDescent="0.35">
      <c r="A30" s="47"/>
      <c r="B30" s="47"/>
      <c r="C30" s="47"/>
      <c r="D30" s="47"/>
      <c r="E30" s="47"/>
      <c r="F30" s="47"/>
      <c r="G30" s="47"/>
      <c r="H30" s="47"/>
      <c r="I30" s="47"/>
      <c r="J30" s="47"/>
      <c r="K30" s="47"/>
    </row>
    <row r="31" spans="1:11" x14ac:dyDescent="0.35">
      <c r="A31" s="47"/>
      <c r="B31" s="47"/>
      <c r="C31" s="47"/>
      <c r="D31" s="47"/>
      <c r="E31" s="47"/>
      <c r="F31" s="47"/>
      <c r="G31" s="47"/>
      <c r="H31" s="47"/>
      <c r="I31" s="47"/>
      <c r="J31" s="47"/>
      <c r="K31" s="47"/>
    </row>
    <row r="32" spans="1:11" x14ac:dyDescent="0.35">
      <c r="A32" s="47"/>
      <c r="B32" s="47"/>
      <c r="C32" s="47"/>
      <c r="D32" s="47"/>
      <c r="E32" s="47"/>
      <c r="F32" s="47"/>
      <c r="G32" s="47"/>
      <c r="H32" s="47"/>
      <c r="I32" s="47"/>
      <c r="J32" s="47"/>
      <c r="K32" s="47"/>
    </row>
    <row r="33" spans="1:11" x14ac:dyDescent="0.35">
      <c r="A33" s="47"/>
      <c r="B33" s="47"/>
      <c r="C33" s="47"/>
      <c r="D33" s="47"/>
      <c r="E33" s="47"/>
      <c r="F33" s="47"/>
      <c r="G33" s="47"/>
      <c r="H33" s="47"/>
      <c r="I33" s="47"/>
      <c r="J33" s="47"/>
      <c r="K33" s="47"/>
    </row>
    <row r="34" spans="1:11" x14ac:dyDescent="0.35">
      <c r="A34" s="47"/>
      <c r="B34" s="47"/>
      <c r="C34" s="47"/>
      <c r="D34" s="47"/>
      <c r="E34" s="47"/>
      <c r="F34" s="47"/>
      <c r="G34" s="47"/>
      <c r="H34" s="47"/>
      <c r="I34" s="47"/>
      <c r="J34" s="47"/>
      <c r="K34" s="47"/>
    </row>
    <row r="35" spans="1:11" x14ac:dyDescent="0.35">
      <c r="A35" s="47"/>
      <c r="B35" s="47"/>
      <c r="C35" s="47"/>
      <c r="D35" s="47"/>
      <c r="E35" s="47"/>
      <c r="F35" s="47"/>
      <c r="G35" s="47"/>
      <c r="H35" s="47"/>
      <c r="I35" s="47"/>
      <c r="J35" s="47"/>
      <c r="K35" s="47"/>
    </row>
    <row r="36" spans="1:11" x14ac:dyDescent="0.35">
      <c r="A36" s="47"/>
      <c r="B36" s="47"/>
      <c r="C36" s="47"/>
      <c r="D36" s="47"/>
      <c r="E36" s="47"/>
      <c r="F36" s="47"/>
      <c r="G36" s="47"/>
      <c r="H36" s="47"/>
      <c r="I36" s="47"/>
      <c r="J36" s="47"/>
      <c r="K36" s="47"/>
    </row>
    <row r="37" spans="1:11" x14ac:dyDescent="0.35">
      <c r="A37" s="47"/>
      <c r="B37" s="47"/>
      <c r="C37" s="47"/>
      <c r="D37" s="47"/>
      <c r="E37" s="47"/>
      <c r="F37" s="47"/>
      <c r="G37" s="47"/>
      <c r="H37" s="47"/>
      <c r="I37" s="47"/>
      <c r="J37" s="47"/>
      <c r="K37" s="47"/>
    </row>
    <row r="38" spans="1:11" x14ac:dyDescent="0.35">
      <c r="A38" s="47"/>
      <c r="B38" s="47"/>
      <c r="C38" s="47"/>
      <c r="D38" s="47"/>
      <c r="E38" s="47"/>
      <c r="F38" s="47"/>
      <c r="G38" s="47"/>
      <c r="H38" s="47"/>
      <c r="I38" s="47"/>
      <c r="J38" s="47"/>
      <c r="K38" s="47"/>
    </row>
    <row r="39" spans="1:11" x14ac:dyDescent="0.35">
      <c r="A39" s="47"/>
      <c r="B39" s="47"/>
      <c r="C39" s="47"/>
      <c r="D39" s="47"/>
      <c r="E39" s="47"/>
      <c r="F39" s="47"/>
      <c r="G39" s="47"/>
      <c r="H39" s="47"/>
      <c r="I39" s="47"/>
      <c r="J39" s="47"/>
      <c r="K39" s="47"/>
    </row>
    <row r="40" spans="1:11" x14ac:dyDescent="0.35">
      <c r="A40" s="6" t="s">
        <v>71</v>
      </c>
      <c r="B40" s="6"/>
      <c r="C40" s="6"/>
      <c r="D40" s="6"/>
      <c r="E40" s="6"/>
      <c r="F40" s="6"/>
      <c r="G40" s="6"/>
      <c r="H40" s="6"/>
      <c r="I40" s="6"/>
      <c r="J40" s="6"/>
      <c r="K40" s="6">
        <f>SUM(K30:K39)</f>
        <v>0</v>
      </c>
    </row>
    <row r="44" spans="1:11" x14ac:dyDescent="0.35">
      <c r="A44" t="s">
        <v>14</v>
      </c>
    </row>
  </sheetData>
  <mergeCells count="1">
    <mergeCell ref="C15:E1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Lists!$B$1:$B$6</xm:f>
          </x14:formula1>
          <xm:sqref>B15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
  <sheetViews>
    <sheetView workbookViewId="0">
      <selection activeCell="E21" sqref="E21"/>
    </sheetView>
  </sheetViews>
  <sheetFormatPr defaultColWidth="8.81640625" defaultRowHeight="14.5" x14ac:dyDescent="0.35"/>
  <sheetData>
    <row r="1" spans="1:7" x14ac:dyDescent="0.35">
      <c r="A1" t="s">
        <v>14</v>
      </c>
      <c r="B1" t="s">
        <v>15</v>
      </c>
      <c r="F1" t="s">
        <v>155</v>
      </c>
    </row>
    <row r="2" spans="1:7" x14ac:dyDescent="0.35">
      <c r="B2" t="s">
        <v>156</v>
      </c>
      <c r="G2" t="s">
        <v>13</v>
      </c>
    </row>
    <row r="3" spans="1:7" x14ac:dyDescent="0.35">
      <c r="B3" t="s">
        <v>157</v>
      </c>
      <c r="G3" t="s">
        <v>158</v>
      </c>
    </row>
    <row r="4" spans="1:7" x14ac:dyDescent="0.35">
      <c r="B4" t="s">
        <v>159</v>
      </c>
      <c r="G4" t="s">
        <v>160</v>
      </c>
    </row>
    <row r="5" spans="1:7" x14ac:dyDescent="0.35">
      <c r="B5" t="s">
        <v>69</v>
      </c>
      <c r="G5" t="s">
        <v>161</v>
      </c>
    </row>
    <row r="6" spans="1:7" x14ac:dyDescent="0.35">
      <c r="G6" t="s">
        <v>162</v>
      </c>
    </row>
    <row r="7" spans="1:7" x14ac:dyDescent="0.35">
      <c r="A7" t="s">
        <v>75</v>
      </c>
      <c r="B7" t="s">
        <v>85</v>
      </c>
      <c r="G7" t="s">
        <v>163</v>
      </c>
    </row>
    <row r="8" spans="1:7" x14ac:dyDescent="0.35">
      <c r="B8" t="s">
        <v>164</v>
      </c>
    </row>
    <row r="9" spans="1:7" x14ac:dyDescent="0.35">
      <c r="B9" t="s">
        <v>88</v>
      </c>
    </row>
    <row r="10" spans="1:7" x14ac:dyDescent="0.35">
      <c r="B10" t="s">
        <v>165</v>
      </c>
    </row>
    <row r="11" spans="1:7" x14ac:dyDescent="0.35">
      <c r="B11" t="s">
        <v>91</v>
      </c>
    </row>
    <row r="12" spans="1:7" x14ac:dyDescent="0.35">
      <c r="B12" t="s">
        <v>69</v>
      </c>
    </row>
    <row r="15" spans="1:7" x14ac:dyDescent="0.35">
      <c r="A15" t="s">
        <v>166</v>
      </c>
      <c r="B15" t="s">
        <v>167</v>
      </c>
    </row>
    <row r="16" spans="1:7" x14ac:dyDescent="0.35">
      <c r="B16" s="17" t="s">
        <v>168</v>
      </c>
    </row>
    <row r="17" spans="2:2" x14ac:dyDescent="0.35">
      <c r="B17" s="17" t="s">
        <v>89</v>
      </c>
    </row>
    <row r="18" spans="2:2" x14ac:dyDescent="0.35">
      <c r="B18" s="17" t="s">
        <v>169</v>
      </c>
    </row>
    <row r="19" spans="2:2" x14ac:dyDescent="0.35">
      <c r="B19" s="17" t="s">
        <v>170</v>
      </c>
    </row>
    <row r="20" spans="2:2" x14ac:dyDescent="0.35">
      <c r="B20" s="17" t="s">
        <v>171</v>
      </c>
    </row>
    <row r="21" spans="2:2" x14ac:dyDescent="0.35">
      <c r="B21" s="17" t="s">
        <v>172</v>
      </c>
    </row>
    <row r="22" spans="2:2" x14ac:dyDescent="0.35">
      <c r="B22" s="37" t="s">
        <v>173</v>
      </c>
    </row>
    <row r="23" spans="2:2" x14ac:dyDescent="0.35">
      <c r="B23" s="17" t="s">
        <v>174</v>
      </c>
    </row>
    <row r="24" spans="2:2" x14ac:dyDescent="0.35">
      <c r="B24" s="17" t="s">
        <v>175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Q2:W10"/>
  <sheetViews>
    <sheetView workbookViewId="0">
      <selection activeCell="Q21" sqref="Q21"/>
    </sheetView>
  </sheetViews>
  <sheetFormatPr defaultColWidth="8.81640625" defaultRowHeight="14.5" x14ac:dyDescent="0.35"/>
  <cols>
    <col min="17" max="17" width="17.7265625" bestFit="1" customWidth="1"/>
  </cols>
  <sheetData>
    <row r="2" spans="17:23" x14ac:dyDescent="0.35">
      <c r="Q2" s="39"/>
      <c r="R2" s="44" t="s">
        <v>176</v>
      </c>
      <c r="S2" s="45" t="s">
        <v>177</v>
      </c>
      <c r="T2" s="45" t="s">
        <v>178</v>
      </c>
      <c r="U2" t="s">
        <v>179</v>
      </c>
    </row>
    <row r="3" spans="17:23" x14ac:dyDescent="0.35">
      <c r="Q3" s="39" t="s">
        <v>167</v>
      </c>
      <c r="R3" s="44">
        <v>730</v>
      </c>
      <c r="S3" s="45">
        <v>46.92</v>
      </c>
      <c r="T3" s="45">
        <f>S3*(1+U3)</f>
        <v>54.5487228</v>
      </c>
      <c r="U3" s="48">
        <v>0.16259000000000004</v>
      </c>
    </row>
    <row r="4" spans="17:23" x14ac:dyDescent="0.35">
      <c r="Q4" s="41" t="s">
        <v>168</v>
      </c>
      <c r="R4" s="39">
        <v>734</v>
      </c>
      <c r="S4" s="40">
        <v>49.29</v>
      </c>
      <c r="T4" s="40">
        <v>58.020361863749997</v>
      </c>
      <c r="U4" s="48">
        <v>0.16259000000000004</v>
      </c>
    </row>
    <row r="5" spans="17:23" x14ac:dyDescent="0.35">
      <c r="Q5" s="41" t="s">
        <v>89</v>
      </c>
      <c r="R5" s="39" t="s">
        <v>180</v>
      </c>
      <c r="S5" s="40">
        <v>55.981124999999999</v>
      </c>
      <c r="T5" s="40">
        <v>65.083096113750003</v>
      </c>
      <c r="U5" s="48">
        <v>0.16259000000000007</v>
      </c>
    </row>
    <row r="6" spans="17:23" x14ac:dyDescent="0.35">
      <c r="Q6" s="41" t="s">
        <v>169</v>
      </c>
      <c r="R6" s="39">
        <v>800</v>
      </c>
      <c r="S6" s="40">
        <v>50</v>
      </c>
      <c r="T6" s="40">
        <v>50</v>
      </c>
      <c r="U6" s="48"/>
    </row>
    <row r="7" spans="17:23" x14ac:dyDescent="0.35">
      <c r="Q7" s="41" t="s">
        <v>170</v>
      </c>
      <c r="R7" s="39">
        <v>810</v>
      </c>
      <c r="S7" s="40">
        <v>75</v>
      </c>
      <c r="T7" s="40">
        <v>75</v>
      </c>
      <c r="U7" s="48"/>
    </row>
    <row r="8" spans="17:23" x14ac:dyDescent="0.35">
      <c r="Q8" s="41" t="s">
        <v>172</v>
      </c>
      <c r="R8" s="39">
        <v>700</v>
      </c>
      <c r="S8" s="40">
        <v>262.005</v>
      </c>
      <c r="T8" s="40">
        <v>304.60395697874998</v>
      </c>
      <c r="U8" s="48">
        <v>0.16259000000000001</v>
      </c>
    </row>
    <row r="9" spans="17:23" x14ac:dyDescent="0.35">
      <c r="Q9" s="42" t="s">
        <v>173</v>
      </c>
      <c r="R9" s="43">
        <v>701</v>
      </c>
      <c r="S9" s="40">
        <v>327.51</v>
      </c>
      <c r="T9" s="40">
        <v>380.75200341749996</v>
      </c>
      <c r="U9" s="48">
        <v>0.16258999999999996</v>
      </c>
    </row>
    <row r="10" spans="17:23" x14ac:dyDescent="0.35">
      <c r="Q10" s="41" t="s">
        <v>174</v>
      </c>
      <c r="R10" s="39">
        <v>710</v>
      </c>
      <c r="S10" s="40">
        <v>196.506</v>
      </c>
      <c r="T10" s="40">
        <v>228.45591053999999</v>
      </c>
      <c r="U10" s="48">
        <v>0.16258999999999996</v>
      </c>
      <c r="W10" s="4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66"/>
  <sheetViews>
    <sheetView topLeftCell="A21" workbookViewId="0">
      <selection activeCell="C98" sqref="C98"/>
    </sheetView>
  </sheetViews>
  <sheetFormatPr defaultColWidth="8.7265625" defaultRowHeight="14.5" x14ac:dyDescent="0.35"/>
  <cols>
    <col min="8" max="8" width="10" bestFit="1" customWidth="1"/>
  </cols>
  <sheetData>
    <row r="1" spans="1:18" x14ac:dyDescent="0.35">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row>
    <row r="2" spans="1:18" x14ac:dyDescent="0.35">
      <c r="A2" t="s">
        <v>199</v>
      </c>
      <c r="B2">
        <v>660</v>
      </c>
      <c r="C2" s="50">
        <v>43070</v>
      </c>
      <c r="D2">
        <v>2019</v>
      </c>
      <c r="E2" t="s">
        <v>200</v>
      </c>
      <c r="F2">
        <v>38835</v>
      </c>
      <c r="G2" t="s">
        <v>201</v>
      </c>
      <c r="H2" t="s">
        <v>202</v>
      </c>
      <c r="I2">
        <v>3</v>
      </c>
      <c r="J2" t="s">
        <v>203</v>
      </c>
      <c r="K2">
        <v>5</v>
      </c>
      <c r="L2">
        <v>6</v>
      </c>
      <c r="M2" t="s">
        <v>204</v>
      </c>
      <c r="N2" t="s">
        <v>205</v>
      </c>
      <c r="O2" t="s">
        <v>206</v>
      </c>
      <c r="P2" t="s">
        <v>207</v>
      </c>
      <c r="Q2">
        <v>3.5</v>
      </c>
      <c r="R2">
        <v>28</v>
      </c>
    </row>
    <row r="3" spans="1:18" x14ac:dyDescent="0.35">
      <c r="A3" t="s">
        <v>199</v>
      </c>
      <c r="B3">
        <v>660</v>
      </c>
      <c r="C3" s="50">
        <v>43070</v>
      </c>
      <c r="D3">
        <v>2019</v>
      </c>
      <c r="E3" t="s">
        <v>200</v>
      </c>
      <c r="F3">
        <v>38835</v>
      </c>
      <c r="G3" t="s">
        <v>201</v>
      </c>
      <c r="H3" t="s">
        <v>208</v>
      </c>
      <c r="I3">
        <v>3</v>
      </c>
      <c r="J3" t="s">
        <v>209</v>
      </c>
      <c r="K3">
        <v>5</v>
      </c>
      <c r="L3">
        <v>6</v>
      </c>
      <c r="M3" t="s">
        <v>204</v>
      </c>
      <c r="N3" t="s">
        <v>205</v>
      </c>
      <c r="O3" t="s">
        <v>206</v>
      </c>
      <c r="P3" t="s">
        <v>207</v>
      </c>
      <c r="Q3">
        <v>3.25</v>
      </c>
      <c r="R3">
        <v>26</v>
      </c>
    </row>
    <row r="4" spans="1:18" x14ac:dyDescent="0.35">
      <c r="A4" t="s">
        <v>199</v>
      </c>
      <c r="B4">
        <v>660</v>
      </c>
      <c r="C4" s="50">
        <v>43070</v>
      </c>
      <c r="D4">
        <v>2019</v>
      </c>
      <c r="E4" t="s">
        <v>200</v>
      </c>
      <c r="F4">
        <v>38835</v>
      </c>
      <c r="G4" t="s">
        <v>201</v>
      </c>
      <c r="H4" t="s">
        <v>210</v>
      </c>
      <c r="I4">
        <v>3</v>
      </c>
      <c r="J4" t="s">
        <v>211</v>
      </c>
      <c r="K4">
        <v>4</v>
      </c>
      <c r="L4">
        <v>6</v>
      </c>
      <c r="M4" t="s">
        <v>204</v>
      </c>
      <c r="N4" t="s">
        <v>205</v>
      </c>
      <c r="O4" t="s">
        <v>206</v>
      </c>
      <c r="P4" t="s">
        <v>207</v>
      </c>
      <c r="Q4">
        <v>16.375</v>
      </c>
      <c r="R4">
        <v>131</v>
      </c>
    </row>
    <row r="5" spans="1:18" x14ac:dyDescent="0.35">
      <c r="A5" t="s">
        <v>199</v>
      </c>
      <c r="B5">
        <v>660</v>
      </c>
      <c r="C5" s="50">
        <v>43070</v>
      </c>
      <c r="D5">
        <v>2019</v>
      </c>
      <c r="E5" t="s">
        <v>200</v>
      </c>
      <c r="F5">
        <v>38835</v>
      </c>
      <c r="G5" t="s">
        <v>201</v>
      </c>
      <c r="H5" t="s">
        <v>212</v>
      </c>
      <c r="I5">
        <v>4</v>
      </c>
      <c r="J5" t="s">
        <v>213</v>
      </c>
      <c r="K5">
        <v>5</v>
      </c>
      <c r="L5">
        <v>6</v>
      </c>
      <c r="M5" t="s">
        <v>204</v>
      </c>
      <c r="N5" t="s">
        <v>205</v>
      </c>
      <c r="O5" t="s">
        <v>206</v>
      </c>
      <c r="P5" t="s">
        <v>207</v>
      </c>
      <c r="Q5">
        <v>9.5</v>
      </c>
      <c r="R5">
        <v>76</v>
      </c>
    </row>
    <row r="6" spans="1:18" x14ac:dyDescent="0.35">
      <c r="A6" t="s">
        <v>199</v>
      </c>
      <c r="B6">
        <v>660</v>
      </c>
      <c r="C6" s="50">
        <v>43070</v>
      </c>
      <c r="D6">
        <v>2019</v>
      </c>
      <c r="E6" t="s">
        <v>200</v>
      </c>
      <c r="F6">
        <v>38835</v>
      </c>
      <c r="G6" t="s">
        <v>201</v>
      </c>
      <c r="H6" t="s">
        <v>214</v>
      </c>
      <c r="I6">
        <v>3</v>
      </c>
      <c r="J6" t="s">
        <v>215</v>
      </c>
      <c r="K6">
        <v>4</v>
      </c>
      <c r="L6">
        <v>6</v>
      </c>
      <c r="M6" t="s">
        <v>204</v>
      </c>
      <c r="N6" t="s">
        <v>205</v>
      </c>
      <c r="O6" t="s">
        <v>206</v>
      </c>
      <c r="P6" t="s">
        <v>207</v>
      </c>
      <c r="Q6">
        <v>3.625</v>
      </c>
      <c r="R6">
        <v>29</v>
      </c>
    </row>
    <row r="7" spans="1:18" x14ac:dyDescent="0.35">
      <c r="A7" t="s">
        <v>199</v>
      </c>
      <c r="B7">
        <v>660</v>
      </c>
      <c r="C7" s="50">
        <v>43070</v>
      </c>
      <c r="D7">
        <v>2019</v>
      </c>
      <c r="E7" t="s">
        <v>216</v>
      </c>
      <c r="F7">
        <v>38833</v>
      </c>
      <c r="G7" t="s">
        <v>217</v>
      </c>
      <c r="H7" t="s">
        <v>218</v>
      </c>
      <c r="I7">
        <v>4</v>
      </c>
      <c r="J7" t="s">
        <v>219</v>
      </c>
      <c r="K7">
        <v>5</v>
      </c>
      <c r="L7">
        <v>6</v>
      </c>
      <c r="M7" t="s">
        <v>204</v>
      </c>
      <c r="N7" t="s">
        <v>205</v>
      </c>
      <c r="O7" t="s">
        <v>206</v>
      </c>
      <c r="P7" t="s">
        <v>207</v>
      </c>
      <c r="Q7">
        <v>2.25</v>
      </c>
      <c r="R7">
        <v>18</v>
      </c>
    </row>
    <row r="8" spans="1:18" x14ac:dyDescent="0.35">
      <c r="A8" t="s">
        <v>199</v>
      </c>
      <c r="B8">
        <v>660</v>
      </c>
      <c r="C8" s="50">
        <v>43070</v>
      </c>
      <c r="D8">
        <v>2019</v>
      </c>
      <c r="E8" t="s">
        <v>220</v>
      </c>
      <c r="F8">
        <v>38827</v>
      </c>
      <c r="G8" t="s">
        <v>221</v>
      </c>
      <c r="H8" t="s">
        <v>222</v>
      </c>
      <c r="I8">
        <v>3</v>
      </c>
      <c r="J8" t="s">
        <v>223</v>
      </c>
      <c r="K8">
        <v>5</v>
      </c>
      <c r="L8">
        <v>6</v>
      </c>
      <c r="M8" t="s">
        <v>204</v>
      </c>
      <c r="N8" t="s">
        <v>205</v>
      </c>
      <c r="O8" t="s">
        <v>206</v>
      </c>
      <c r="P8" t="s">
        <v>207</v>
      </c>
      <c r="Q8">
        <v>6.125</v>
      </c>
      <c r="R8">
        <v>49</v>
      </c>
    </row>
    <row r="9" spans="1:18" x14ac:dyDescent="0.35">
      <c r="A9" t="s">
        <v>199</v>
      </c>
      <c r="B9">
        <v>660</v>
      </c>
      <c r="C9" s="50">
        <v>43070</v>
      </c>
      <c r="D9">
        <v>2019</v>
      </c>
      <c r="E9" t="s">
        <v>224</v>
      </c>
      <c r="F9">
        <v>38761</v>
      </c>
      <c r="G9" t="s">
        <v>225</v>
      </c>
      <c r="H9" t="s">
        <v>226</v>
      </c>
      <c r="I9">
        <v>3</v>
      </c>
      <c r="J9" t="s">
        <v>227</v>
      </c>
      <c r="K9">
        <v>5</v>
      </c>
      <c r="L9">
        <v>6</v>
      </c>
      <c r="M9" t="s">
        <v>204</v>
      </c>
      <c r="N9" t="s">
        <v>205</v>
      </c>
      <c r="O9" t="s">
        <v>206</v>
      </c>
      <c r="P9" t="s">
        <v>207</v>
      </c>
      <c r="Q9">
        <v>2.125</v>
      </c>
      <c r="R9">
        <v>17</v>
      </c>
    </row>
    <row r="10" spans="1:18" x14ac:dyDescent="0.35">
      <c r="A10" t="s">
        <v>199</v>
      </c>
      <c r="B10">
        <v>660</v>
      </c>
      <c r="C10" s="50">
        <v>43070</v>
      </c>
      <c r="D10">
        <v>2019</v>
      </c>
      <c r="E10" t="s">
        <v>158</v>
      </c>
      <c r="F10">
        <v>36259</v>
      </c>
      <c r="G10">
        <v>2</v>
      </c>
      <c r="H10" t="s">
        <v>228</v>
      </c>
      <c r="I10">
        <v>3</v>
      </c>
      <c r="J10" t="s">
        <v>229</v>
      </c>
      <c r="K10">
        <v>4</v>
      </c>
      <c r="L10">
        <v>6</v>
      </c>
      <c r="M10" t="s">
        <v>204</v>
      </c>
      <c r="N10" t="s">
        <v>205</v>
      </c>
      <c r="O10" t="s">
        <v>206</v>
      </c>
      <c r="P10" t="s">
        <v>207</v>
      </c>
      <c r="Q10">
        <v>7.875</v>
      </c>
      <c r="R10">
        <v>63</v>
      </c>
    </row>
    <row r="11" spans="1:18" x14ac:dyDescent="0.35">
      <c r="A11" t="s">
        <v>199</v>
      </c>
      <c r="B11">
        <v>660</v>
      </c>
      <c r="C11" s="50">
        <v>43070</v>
      </c>
      <c r="D11">
        <v>2019</v>
      </c>
      <c r="E11" t="s">
        <v>158</v>
      </c>
      <c r="F11">
        <v>36259</v>
      </c>
      <c r="G11">
        <v>2</v>
      </c>
      <c r="H11" t="s">
        <v>230</v>
      </c>
      <c r="I11">
        <v>3</v>
      </c>
      <c r="J11" t="s">
        <v>231</v>
      </c>
      <c r="K11">
        <v>4</v>
      </c>
      <c r="L11">
        <v>6</v>
      </c>
      <c r="M11" t="s">
        <v>204</v>
      </c>
      <c r="N11" t="s">
        <v>205</v>
      </c>
      <c r="O11" t="s">
        <v>206</v>
      </c>
      <c r="P11" t="s">
        <v>207</v>
      </c>
      <c r="Q11">
        <v>7.5</v>
      </c>
      <c r="R11">
        <v>60</v>
      </c>
    </row>
    <row r="12" spans="1:18" x14ac:dyDescent="0.35">
      <c r="A12" t="s">
        <v>199</v>
      </c>
      <c r="B12">
        <v>660</v>
      </c>
      <c r="C12" s="50">
        <v>43070</v>
      </c>
      <c r="D12">
        <v>2019</v>
      </c>
      <c r="E12" t="s">
        <v>158</v>
      </c>
      <c r="F12">
        <v>36259</v>
      </c>
      <c r="G12">
        <v>2</v>
      </c>
      <c r="H12" t="s">
        <v>232</v>
      </c>
      <c r="I12">
        <v>4</v>
      </c>
      <c r="J12" t="s">
        <v>233</v>
      </c>
      <c r="K12">
        <v>5</v>
      </c>
      <c r="L12">
        <v>6</v>
      </c>
      <c r="M12" t="s">
        <v>204</v>
      </c>
      <c r="N12" t="s">
        <v>205</v>
      </c>
      <c r="O12" t="s">
        <v>206</v>
      </c>
      <c r="P12" t="s">
        <v>207</v>
      </c>
      <c r="Q12">
        <v>6.125</v>
      </c>
      <c r="R12">
        <v>49</v>
      </c>
    </row>
    <row r="13" spans="1:18" x14ac:dyDescent="0.35">
      <c r="A13" t="s">
        <v>199</v>
      </c>
      <c r="B13">
        <v>660</v>
      </c>
      <c r="C13" s="50">
        <v>43070</v>
      </c>
      <c r="D13">
        <v>2019</v>
      </c>
      <c r="E13" t="s">
        <v>158</v>
      </c>
      <c r="F13">
        <v>36259</v>
      </c>
      <c r="G13">
        <v>2</v>
      </c>
      <c r="H13" t="s">
        <v>234</v>
      </c>
      <c r="I13">
        <v>4</v>
      </c>
      <c r="J13" t="s">
        <v>235</v>
      </c>
      <c r="K13">
        <v>5</v>
      </c>
      <c r="L13">
        <v>6</v>
      </c>
      <c r="M13" t="s">
        <v>204</v>
      </c>
      <c r="N13" t="s">
        <v>205</v>
      </c>
      <c r="O13" t="s">
        <v>206</v>
      </c>
      <c r="P13" t="s">
        <v>207</v>
      </c>
      <c r="Q13">
        <v>8.375</v>
      </c>
      <c r="R13">
        <v>67</v>
      </c>
    </row>
    <row r="14" spans="1:18" x14ac:dyDescent="0.35">
      <c r="A14" t="s">
        <v>199</v>
      </c>
      <c r="B14">
        <v>660</v>
      </c>
      <c r="C14" s="50">
        <v>43070</v>
      </c>
      <c r="D14">
        <v>2019</v>
      </c>
      <c r="E14" t="s">
        <v>158</v>
      </c>
      <c r="F14">
        <v>36259</v>
      </c>
      <c r="G14">
        <v>2</v>
      </c>
      <c r="H14" t="s">
        <v>236</v>
      </c>
      <c r="I14">
        <v>3</v>
      </c>
      <c r="J14" t="s">
        <v>237</v>
      </c>
      <c r="K14">
        <v>4</v>
      </c>
      <c r="L14">
        <v>6</v>
      </c>
      <c r="M14" t="s">
        <v>204</v>
      </c>
      <c r="N14" t="s">
        <v>205</v>
      </c>
      <c r="O14" t="s">
        <v>206</v>
      </c>
      <c r="P14" t="s">
        <v>207</v>
      </c>
      <c r="Q14">
        <v>15.25</v>
      </c>
      <c r="R14">
        <v>122</v>
      </c>
    </row>
    <row r="15" spans="1:18" x14ac:dyDescent="0.35">
      <c r="A15" t="s">
        <v>199</v>
      </c>
      <c r="B15">
        <v>660</v>
      </c>
      <c r="C15" s="50">
        <v>43070</v>
      </c>
      <c r="D15">
        <v>2019</v>
      </c>
      <c r="E15" t="s">
        <v>158</v>
      </c>
      <c r="F15">
        <v>36259</v>
      </c>
      <c r="G15">
        <v>2</v>
      </c>
      <c r="H15" t="s">
        <v>238</v>
      </c>
      <c r="I15">
        <v>3</v>
      </c>
      <c r="J15" t="s">
        <v>239</v>
      </c>
      <c r="K15">
        <v>5</v>
      </c>
      <c r="L15">
        <v>6</v>
      </c>
      <c r="M15" t="s">
        <v>204</v>
      </c>
      <c r="N15" t="s">
        <v>205</v>
      </c>
      <c r="O15" t="s">
        <v>206</v>
      </c>
      <c r="P15" t="s">
        <v>207</v>
      </c>
      <c r="Q15">
        <v>9.75</v>
      </c>
      <c r="R15">
        <v>78</v>
      </c>
    </row>
    <row r="16" spans="1:18" x14ac:dyDescent="0.35">
      <c r="A16" t="s">
        <v>199</v>
      </c>
      <c r="B16">
        <v>660</v>
      </c>
      <c r="C16" s="50">
        <v>43070</v>
      </c>
      <c r="D16">
        <v>2019</v>
      </c>
      <c r="E16" t="s">
        <v>158</v>
      </c>
      <c r="F16">
        <v>36259</v>
      </c>
      <c r="G16">
        <v>2</v>
      </c>
      <c r="H16" t="s">
        <v>240</v>
      </c>
      <c r="I16">
        <v>3</v>
      </c>
      <c r="J16" t="s">
        <v>241</v>
      </c>
      <c r="K16">
        <v>5</v>
      </c>
      <c r="L16">
        <v>6</v>
      </c>
      <c r="M16" t="s">
        <v>204</v>
      </c>
      <c r="N16" t="s">
        <v>205</v>
      </c>
      <c r="O16" t="s">
        <v>206</v>
      </c>
      <c r="P16" t="s">
        <v>207</v>
      </c>
      <c r="Q16">
        <v>18.375</v>
      </c>
      <c r="R16">
        <v>147</v>
      </c>
    </row>
    <row r="17" spans="1:18" x14ac:dyDescent="0.35">
      <c r="A17" t="s">
        <v>199</v>
      </c>
      <c r="B17">
        <v>660</v>
      </c>
      <c r="C17" s="50">
        <v>43070</v>
      </c>
      <c r="D17">
        <v>2019</v>
      </c>
      <c r="E17" t="s">
        <v>158</v>
      </c>
      <c r="F17">
        <v>36259</v>
      </c>
      <c r="G17">
        <v>2</v>
      </c>
      <c r="H17" t="s">
        <v>242</v>
      </c>
      <c r="I17">
        <v>3</v>
      </c>
      <c r="J17" t="s">
        <v>243</v>
      </c>
      <c r="K17">
        <v>5</v>
      </c>
      <c r="L17">
        <v>6</v>
      </c>
      <c r="M17" t="s">
        <v>204</v>
      </c>
      <c r="N17" t="s">
        <v>205</v>
      </c>
      <c r="O17" t="s">
        <v>206</v>
      </c>
      <c r="P17" t="s">
        <v>207</v>
      </c>
      <c r="Q17">
        <v>13.75</v>
      </c>
      <c r="R17">
        <v>110</v>
      </c>
    </row>
    <row r="18" spans="1:18" x14ac:dyDescent="0.35">
      <c r="A18" t="s">
        <v>199</v>
      </c>
      <c r="B18">
        <v>660</v>
      </c>
      <c r="C18" s="50">
        <v>43070</v>
      </c>
      <c r="D18">
        <v>2019</v>
      </c>
      <c r="E18" t="s">
        <v>158</v>
      </c>
      <c r="F18">
        <v>36259</v>
      </c>
      <c r="G18">
        <v>2</v>
      </c>
      <c r="H18" t="s">
        <v>244</v>
      </c>
      <c r="I18">
        <v>2</v>
      </c>
      <c r="J18" t="s">
        <v>245</v>
      </c>
      <c r="K18">
        <v>4</v>
      </c>
      <c r="L18">
        <v>0</v>
      </c>
      <c r="M18" t="s">
        <v>204</v>
      </c>
      <c r="N18" t="s">
        <v>205</v>
      </c>
      <c r="O18" t="s">
        <v>206</v>
      </c>
      <c r="P18" t="s">
        <v>207</v>
      </c>
      <c r="Q18">
        <v>0</v>
      </c>
      <c r="R18">
        <v>0</v>
      </c>
    </row>
    <row r="19" spans="1:18" x14ac:dyDescent="0.35">
      <c r="A19" t="s">
        <v>199</v>
      </c>
      <c r="B19">
        <v>660</v>
      </c>
      <c r="C19" s="50">
        <v>43070</v>
      </c>
      <c r="D19">
        <v>2019</v>
      </c>
      <c r="E19" t="s">
        <v>158</v>
      </c>
      <c r="F19">
        <v>36259</v>
      </c>
      <c r="G19">
        <v>2</v>
      </c>
      <c r="H19" t="s">
        <v>246</v>
      </c>
      <c r="I19">
        <v>2</v>
      </c>
      <c r="J19" t="s">
        <v>245</v>
      </c>
      <c r="K19">
        <v>4</v>
      </c>
      <c r="L19">
        <v>0</v>
      </c>
      <c r="M19" t="s">
        <v>204</v>
      </c>
      <c r="N19" t="s">
        <v>205</v>
      </c>
      <c r="O19" t="s">
        <v>206</v>
      </c>
      <c r="P19" t="s">
        <v>207</v>
      </c>
      <c r="Q19">
        <v>0</v>
      </c>
      <c r="R19">
        <v>0</v>
      </c>
    </row>
    <row r="20" spans="1:18" x14ac:dyDescent="0.35">
      <c r="A20" t="s">
        <v>199</v>
      </c>
      <c r="B20">
        <v>660</v>
      </c>
      <c r="C20" s="50">
        <v>43070</v>
      </c>
      <c r="D20">
        <v>2019</v>
      </c>
      <c r="E20" t="s">
        <v>158</v>
      </c>
      <c r="F20">
        <v>36259</v>
      </c>
      <c r="G20">
        <v>2</v>
      </c>
      <c r="H20" t="s">
        <v>247</v>
      </c>
      <c r="I20">
        <v>2</v>
      </c>
      <c r="J20" t="s">
        <v>245</v>
      </c>
      <c r="K20">
        <v>4</v>
      </c>
      <c r="L20">
        <v>0</v>
      </c>
      <c r="M20" t="s">
        <v>204</v>
      </c>
      <c r="N20" t="s">
        <v>205</v>
      </c>
      <c r="O20" t="s">
        <v>206</v>
      </c>
      <c r="P20" t="s">
        <v>207</v>
      </c>
      <c r="Q20">
        <v>0</v>
      </c>
      <c r="R20">
        <v>0</v>
      </c>
    </row>
    <row r="21" spans="1:18" x14ac:dyDescent="0.35">
      <c r="A21" t="s">
        <v>199</v>
      </c>
      <c r="B21">
        <v>660</v>
      </c>
      <c r="C21" s="50">
        <v>43070</v>
      </c>
      <c r="D21">
        <v>2019</v>
      </c>
      <c r="E21" t="s">
        <v>158</v>
      </c>
      <c r="F21">
        <v>36259</v>
      </c>
      <c r="G21">
        <v>2</v>
      </c>
      <c r="H21" t="s">
        <v>248</v>
      </c>
      <c r="I21">
        <v>4</v>
      </c>
      <c r="J21" t="s">
        <v>249</v>
      </c>
      <c r="K21">
        <v>4</v>
      </c>
      <c r="L21">
        <v>6</v>
      </c>
      <c r="M21" t="s">
        <v>204</v>
      </c>
      <c r="N21" t="s">
        <v>205</v>
      </c>
      <c r="O21" t="s">
        <v>206</v>
      </c>
      <c r="P21" t="s">
        <v>207</v>
      </c>
      <c r="Q21">
        <v>13.625</v>
      </c>
      <c r="R21">
        <v>109</v>
      </c>
    </row>
    <row r="22" spans="1:18" x14ac:dyDescent="0.35">
      <c r="A22" t="s">
        <v>199</v>
      </c>
      <c r="B22">
        <v>660</v>
      </c>
      <c r="C22" s="50">
        <v>43070</v>
      </c>
      <c r="D22">
        <v>2019</v>
      </c>
      <c r="E22" t="s">
        <v>158</v>
      </c>
      <c r="F22">
        <v>36259</v>
      </c>
      <c r="G22">
        <v>2</v>
      </c>
      <c r="H22" t="s">
        <v>250</v>
      </c>
      <c r="I22">
        <v>3</v>
      </c>
      <c r="J22" t="s">
        <v>251</v>
      </c>
      <c r="K22">
        <v>5</v>
      </c>
      <c r="L22">
        <v>6</v>
      </c>
      <c r="M22" t="s">
        <v>204</v>
      </c>
      <c r="N22" t="s">
        <v>205</v>
      </c>
      <c r="O22" t="s">
        <v>206</v>
      </c>
      <c r="P22" t="s">
        <v>207</v>
      </c>
      <c r="Q22">
        <v>8.875</v>
      </c>
      <c r="R22">
        <v>71</v>
      </c>
    </row>
    <row r="23" spans="1:18" x14ac:dyDescent="0.35">
      <c r="A23" t="s">
        <v>199</v>
      </c>
      <c r="B23">
        <v>660</v>
      </c>
      <c r="C23" s="50">
        <v>43070</v>
      </c>
      <c r="D23">
        <v>2019</v>
      </c>
      <c r="E23" t="s">
        <v>158</v>
      </c>
      <c r="F23">
        <v>36259</v>
      </c>
      <c r="G23">
        <v>2</v>
      </c>
      <c r="H23" t="s">
        <v>252</v>
      </c>
      <c r="I23">
        <v>3</v>
      </c>
      <c r="J23" t="s">
        <v>253</v>
      </c>
      <c r="K23">
        <v>5</v>
      </c>
      <c r="L23">
        <v>6</v>
      </c>
      <c r="M23" t="s">
        <v>204</v>
      </c>
      <c r="N23" t="s">
        <v>205</v>
      </c>
      <c r="O23" t="s">
        <v>206</v>
      </c>
      <c r="P23" t="s">
        <v>207</v>
      </c>
      <c r="Q23">
        <v>0</v>
      </c>
      <c r="R23">
        <v>0</v>
      </c>
    </row>
    <row r="24" spans="1:18" x14ac:dyDescent="0.35">
      <c r="A24" t="s">
        <v>199</v>
      </c>
      <c r="B24">
        <v>660</v>
      </c>
      <c r="C24" s="50">
        <v>43070</v>
      </c>
      <c r="D24">
        <v>2019</v>
      </c>
      <c r="E24" t="s">
        <v>158</v>
      </c>
      <c r="F24">
        <v>36259</v>
      </c>
      <c r="G24">
        <v>2</v>
      </c>
      <c r="H24" t="s">
        <v>254</v>
      </c>
      <c r="I24">
        <v>4</v>
      </c>
      <c r="J24" t="s">
        <v>255</v>
      </c>
      <c r="K24">
        <v>5</v>
      </c>
      <c r="L24">
        <v>6</v>
      </c>
      <c r="M24" t="s">
        <v>204</v>
      </c>
      <c r="N24" t="s">
        <v>205</v>
      </c>
      <c r="O24" t="s">
        <v>206</v>
      </c>
      <c r="P24" t="s">
        <v>207</v>
      </c>
      <c r="Q24">
        <v>13.125</v>
      </c>
      <c r="R24">
        <v>105</v>
      </c>
    </row>
    <row r="25" spans="1:18" x14ac:dyDescent="0.35">
      <c r="A25" t="s">
        <v>199</v>
      </c>
      <c r="B25">
        <v>660</v>
      </c>
      <c r="C25" s="50">
        <v>43070</v>
      </c>
      <c r="D25">
        <v>2019</v>
      </c>
      <c r="E25" t="s">
        <v>158</v>
      </c>
      <c r="F25">
        <v>36259</v>
      </c>
      <c r="G25">
        <v>2</v>
      </c>
      <c r="H25" t="s">
        <v>256</v>
      </c>
      <c r="I25">
        <v>3</v>
      </c>
      <c r="J25" t="s">
        <v>257</v>
      </c>
      <c r="K25">
        <v>5</v>
      </c>
      <c r="L25">
        <v>6</v>
      </c>
      <c r="M25" t="s">
        <v>204</v>
      </c>
      <c r="N25" t="s">
        <v>205</v>
      </c>
      <c r="O25" t="s">
        <v>206</v>
      </c>
      <c r="P25" t="s">
        <v>207</v>
      </c>
      <c r="Q25">
        <v>19.5</v>
      </c>
      <c r="R25">
        <v>156</v>
      </c>
    </row>
    <row r="26" spans="1:18" x14ac:dyDescent="0.35">
      <c r="A26" t="s">
        <v>199</v>
      </c>
      <c r="B26">
        <v>660</v>
      </c>
      <c r="C26" s="50">
        <v>43070</v>
      </c>
      <c r="D26">
        <v>2019</v>
      </c>
      <c r="E26" t="s">
        <v>158</v>
      </c>
      <c r="F26">
        <v>36259</v>
      </c>
      <c r="G26">
        <v>2</v>
      </c>
      <c r="H26" t="s">
        <v>258</v>
      </c>
      <c r="I26">
        <v>2</v>
      </c>
      <c r="J26" t="s">
        <v>245</v>
      </c>
      <c r="K26">
        <v>4</v>
      </c>
      <c r="L26">
        <v>0</v>
      </c>
      <c r="M26" t="s">
        <v>204</v>
      </c>
      <c r="N26" t="s">
        <v>205</v>
      </c>
      <c r="O26" t="s">
        <v>206</v>
      </c>
      <c r="P26" t="s">
        <v>207</v>
      </c>
      <c r="Q26">
        <v>0</v>
      </c>
      <c r="R26">
        <v>0</v>
      </c>
    </row>
    <row r="27" spans="1:18" x14ac:dyDescent="0.35">
      <c r="A27" t="s">
        <v>199</v>
      </c>
      <c r="B27">
        <v>660</v>
      </c>
      <c r="C27" s="50">
        <v>43070</v>
      </c>
      <c r="D27">
        <v>2019</v>
      </c>
      <c r="E27" t="s">
        <v>158</v>
      </c>
      <c r="F27">
        <v>36259</v>
      </c>
      <c r="G27">
        <v>2</v>
      </c>
      <c r="H27" t="s">
        <v>259</v>
      </c>
      <c r="I27">
        <v>2</v>
      </c>
      <c r="J27" t="s">
        <v>245</v>
      </c>
      <c r="K27">
        <v>4</v>
      </c>
      <c r="L27">
        <v>0</v>
      </c>
      <c r="M27" t="s">
        <v>204</v>
      </c>
      <c r="N27" t="s">
        <v>205</v>
      </c>
      <c r="O27" t="s">
        <v>206</v>
      </c>
      <c r="P27" t="s">
        <v>207</v>
      </c>
      <c r="Q27">
        <v>0</v>
      </c>
      <c r="R27">
        <v>0</v>
      </c>
    </row>
    <row r="28" spans="1:18" x14ac:dyDescent="0.35">
      <c r="A28" t="s">
        <v>199</v>
      </c>
      <c r="B28">
        <v>660</v>
      </c>
      <c r="C28" s="50">
        <v>43070</v>
      </c>
      <c r="D28">
        <v>2019</v>
      </c>
      <c r="E28" t="s">
        <v>158</v>
      </c>
      <c r="F28">
        <v>36259</v>
      </c>
      <c r="G28">
        <v>2</v>
      </c>
      <c r="H28" t="s">
        <v>260</v>
      </c>
      <c r="I28">
        <v>2</v>
      </c>
      <c r="J28" t="s">
        <v>245</v>
      </c>
      <c r="K28">
        <v>4</v>
      </c>
      <c r="L28">
        <v>0</v>
      </c>
      <c r="M28" t="s">
        <v>204</v>
      </c>
      <c r="N28" t="s">
        <v>205</v>
      </c>
      <c r="O28" t="s">
        <v>206</v>
      </c>
      <c r="P28" t="s">
        <v>207</v>
      </c>
      <c r="Q28">
        <v>0</v>
      </c>
      <c r="R28">
        <v>0</v>
      </c>
    </row>
    <row r="29" spans="1:18" x14ac:dyDescent="0.35">
      <c r="A29" t="s">
        <v>199</v>
      </c>
      <c r="B29">
        <v>660</v>
      </c>
      <c r="C29" s="50">
        <v>43070</v>
      </c>
      <c r="D29">
        <v>2019</v>
      </c>
      <c r="E29" t="s">
        <v>158</v>
      </c>
      <c r="F29">
        <v>36259</v>
      </c>
      <c r="G29">
        <v>2</v>
      </c>
      <c r="H29" t="s">
        <v>261</v>
      </c>
      <c r="I29">
        <v>3</v>
      </c>
      <c r="J29" t="s">
        <v>262</v>
      </c>
      <c r="K29">
        <v>0</v>
      </c>
      <c r="L29">
        <v>24</v>
      </c>
      <c r="M29" t="s">
        <v>204</v>
      </c>
      <c r="N29" t="s">
        <v>205</v>
      </c>
      <c r="O29" t="s">
        <v>206</v>
      </c>
      <c r="P29" t="s">
        <v>207</v>
      </c>
      <c r="Q29">
        <v>0</v>
      </c>
      <c r="R29">
        <v>0</v>
      </c>
    </row>
    <row r="30" spans="1:18" x14ac:dyDescent="0.35">
      <c r="A30" t="s">
        <v>199</v>
      </c>
      <c r="B30">
        <v>660</v>
      </c>
      <c r="C30" s="50">
        <v>43070</v>
      </c>
      <c r="D30">
        <v>2019</v>
      </c>
      <c r="E30" t="s">
        <v>158</v>
      </c>
      <c r="F30">
        <v>36259</v>
      </c>
      <c r="G30">
        <v>2</v>
      </c>
      <c r="H30" t="s">
        <v>263</v>
      </c>
      <c r="I30">
        <v>3</v>
      </c>
      <c r="J30" t="s">
        <v>264</v>
      </c>
      <c r="K30">
        <v>0</v>
      </c>
      <c r="L30">
        <v>12</v>
      </c>
      <c r="M30" t="s">
        <v>204</v>
      </c>
      <c r="N30" t="s">
        <v>205</v>
      </c>
      <c r="O30" t="s">
        <v>206</v>
      </c>
      <c r="P30" t="s">
        <v>207</v>
      </c>
      <c r="Q30">
        <v>0</v>
      </c>
      <c r="R30">
        <v>0</v>
      </c>
    </row>
    <row r="31" spans="1:18" x14ac:dyDescent="0.35">
      <c r="A31" t="s">
        <v>199</v>
      </c>
      <c r="B31">
        <v>660</v>
      </c>
      <c r="C31" s="50">
        <v>43070</v>
      </c>
      <c r="D31">
        <v>2019</v>
      </c>
      <c r="E31" t="s">
        <v>158</v>
      </c>
      <c r="F31">
        <v>36259</v>
      </c>
      <c r="G31">
        <v>2</v>
      </c>
      <c r="H31" t="s">
        <v>265</v>
      </c>
      <c r="I31">
        <v>2</v>
      </c>
      <c r="J31" t="s">
        <v>266</v>
      </c>
      <c r="K31">
        <v>5</v>
      </c>
      <c r="L31">
        <v>6</v>
      </c>
      <c r="M31" t="s">
        <v>204</v>
      </c>
      <c r="N31" t="s">
        <v>205</v>
      </c>
      <c r="O31" t="s">
        <v>206</v>
      </c>
      <c r="P31" t="s">
        <v>207</v>
      </c>
      <c r="Q31">
        <v>0</v>
      </c>
      <c r="R31">
        <v>0</v>
      </c>
    </row>
    <row r="32" spans="1:18" x14ac:dyDescent="0.35">
      <c r="A32" t="s">
        <v>199</v>
      </c>
      <c r="B32">
        <v>660</v>
      </c>
      <c r="C32" s="50">
        <v>43070</v>
      </c>
      <c r="D32">
        <v>2019</v>
      </c>
      <c r="E32" t="s">
        <v>158</v>
      </c>
      <c r="F32">
        <v>36259</v>
      </c>
      <c r="G32">
        <v>2</v>
      </c>
      <c r="H32" t="s">
        <v>267</v>
      </c>
      <c r="I32">
        <v>2</v>
      </c>
      <c r="J32" t="s">
        <v>266</v>
      </c>
      <c r="K32">
        <v>5</v>
      </c>
      <c r="L32">
        <v>6</v>
      </c>
      <c r="M32" t="s">
        <v>204</v>
      </c>
      <c r="N32" t="s">
        <v>205</v>
      </c>
      <c r="O32" t="s">
        <v>206</v>
      </c>
      <c r="P32" t="s">
        <v>207</v>
      </c>
      <c r="Q32">
        <v>0</v>
      </c>
      <c r="R32">
        <v>0</v>
      </c>
    </row>
    <row r="33" spans="1:18" x14ac:dyDescent="0.35">
      <c r="A33" t="s">
        <v>199</v>
      </c>
      <c r="B33">
        <v>660</v>
      </c>
      <c r="C33" s="50">
        <v>43070</v>
      </c>
      <c r="D33">
        <v>2019</v>
      </c>
      <c r="E33" t="s">
        <v>158</v>
      </c>
      <c r="F33">
        <v>36259</v>
      </c>
      <c r="G33">
        <v>2</v>
      </c>
      <c r="H33" t="s">
        <v>268</v>
      </c>
      <c r="I33">
        <v>2</v>
      </c>
      <c r="J33" t="s">
        <v>266</v>
      </c>
      <c r="K33">
        <v>5</v>
      </c>
      <c r="L33">
        <v>6</v>
      </c>
      <c r="M33" t="s">
        <v>204</v>
      </c>
      <c r="N33" t="s">
        <v>205</v>
      </c>
      <c r="O33" t="s">
        <v>206</v>
      </c>
      <c r="P33" t="s">
        <v>207</v>
      </c>
      <c r="Q33">
        <v>0</v>
      </c>
      <c r="R33">
        <v>0</v>
      </c>
    </row>
    <row r="34" spans="1:18" x14ac:dyDescent="0.35">
      <c r="A34" t="s">
        <v>199</v>
      </c>
      <c r="B34">
        <v>660</v>
      </c>
      <c r="C34" s="50">
        <v>43070</v>
      </c>
      <c r="D34">
        <v>2019</v>
      </c>
      <c r="E34" t="s">
        <v>158</v>
      </c>
      <c r="F34">
        <v>36259</v>
      </c>
      <c r="G34">
        <v>2</v>
      </c>
      <c r="H34" t="s">
        <v>269</v>
      </c>
      <c r="I34">
        <v>2</v>
      </c>
      <c r="J34" t="s">
        <v>266</v>
      </c>
      <c r="K34">
        <v>5</v>
      </c>
      <c r="L34">
        <v>6</v>
      </c>
      <c r="M34" t="s">
        <v>204</v>
      </c>
      <c r="N34" t="s">
        <v>205</v>
      </c>
      <c r="O34" t="s">
        <v>206</v>
      </c>
      <c r="P34" t="s">
        <v>207</v>
      </c>
      <c r="Q34">
        <v>0</v>
      </c>
      <c r="R34">
        <v>0</v>
      </c>
    </row>
    <row r="35" spans="1:18" x14ac:dyDescent="0.35">
      <c r="A35" t="s">
        <v>199</v>
      </c>
      <c r="B35">
        <v>660</v>
      </c>
      <c r="C35" s="50">
        <v>43070</v>
      </c>
      <c r="D35">
        <v>2019</v>
      </c>
      <c r="E35" t="s">
        <v>158</v>
      </c>
      <c r="F35">
        <v>36259</v>
      </c>
      <c r="G35">
        <v>2</v>
      </c>
      <c r="H35" t="s">
        <v>270</v>
      </c>
      <c r="I35">
        <v>3</v>
      </c>
      <c r="J35" t="s">
        <v>271</v>
      </c>
      <c r="K35">
        <v>1</v>
      </c>
      <c r="L35">
        <v>6</v>
      </c>
      <c r="M35" t="s">
        <v>204</v>
      </c>
      <c r="N35" t="s">
        <v>205</v>
      </c>
      <c r="O35" t="s">
        <v>206</v>
      </c>
      <c r="P35" t="s">
        <v>207</v>
      </c>
      <c r="Q35">
        <v>26.125</v>
      </c>
      <c r="R35">
        <v>209</v>
      </c>
    </row>
    <row r="36" spans="1:18" x14ac:dyDescent="0.35">
      <c r="A36" t="s">
        <v>199</v>
      </c>
      <c r="B36">
        <v>660</v>
      </c>
      <c r="C36" s="50">
        <v>43070</v>
      </c>
      <c r="D36">
        <v>2019</v>
      </c>
      <c r="E36" t="s">
        <v>158</v>
      </c>
      <c r="F36">
        <v>36259</v>
      </c>
      <c r="G36">
        <v>2</v>
      </c>
      <c r="H36" t="s">
        <v>272</v>
      </c>
      <c r="I36">
        <v>1</v>
      </c>
      <c r="J36" t="s">
        <v>273</v>
      </c>
      <c r="K36">
        <v>1</v>
      </c>
      <c r="L36">
        <v>6</v>
      </c>
      <c r="M36" t="s">
        <v>204</v>
      </c>
      <c r="N36" t="s">
        <v>205</v>
      </c>
      <c r="O36" t="s">
        <v>206</v>
      </c>
      <c r="P36" t="s">
        <v>207</v>
      </c>
      <c r="Q36">
        <v>35.375</v>
      </c>
      <c r="R36">
        <v>283</v>
      </c>
    </row>
    <row r="37" spans="1:18" x14ac:dyDescent="0.35">
      <c r="A37" t="s">
        <v>199</v>
      </c>
      <c r="B37">
        <v>660</v>
      </c>
      <c r="C37" s="50">
        <v>43070</v>
      </c>
      <c r="D37">
        <v>2019</v>
      </c>
      <c r="E37" t="s">
        <v>158</v>
      </c>
      <c r="F37">
        <v>36259</v>
      </c>
      <c r="G37">
        <v>2</v>
      </c>
      <c r="H37" t="s">
        <v>274</v>
      </c>
      <c r="I37">
        <v>3</v>
      </c>
      <c r="J37" t="s">
        <v>275</v>
      </c>
      <c r="K37">
        <v>2</v>
      </c>
      <c r="L37">
        <v>6</v>
      </c>
      <c r="M37" t="s">
        <v>204</v>
      </c>
      <c r="N37" t="s">
        <v>205</v>
      </c>
      <c r="O37" t="s">
        <v>206</v>
      </c>
      <c r="P37" t="s">
        <v>207</v>
      </c>
      <c r="Q37">
        <v>24.25</v>
      </c>
      <c r="R37">
        <v>194</v>
      </c>
    </row>
    <row r="38" spans="1:18" x14ac:dyDescent="0.35">
      <c r="A38" t="s">
        <v>199</v>
      </c>
      <c r="B38">
        <v>660</v>
      </c>
      <c r="C38" s="50">
        <v>43070</v>
      </c>
      <c r="D38">
        <v>2019</v>
      </c>
      <c r="E38" t="s">
        <v>158</v>
      </c>
      <c r="F38">
        <v>36259</v>
      </c>
      <c r="G38">
        <v>2</v>
      </c>
      <c r="H38" t="s">
        <v>276</v>
      </c>
      <c r="I38">
        <v>3</v>
      </c>
      <c r="J38" t="s">
        <v>277</v>
      </c>
      <c r="K38">
        <v>2</v>
      </c>
      <c r="L38">
        <v>6</v>
      </c>
      <c r="M38" t="s">
        <v>204</v>
      </c>
      <c r="N38" t="s">
        <v>205</v>
      </c>
      <c r="O38" t="s">
        <v>206</v>
      </c>
      <c r="P38" t="s">
        <v>207</v>
      </c>
      <c r="Q38">
        <v>28.625</v>
      </c>
      <c r="R38">
        <v>229</v>
      </c>
    </row>
    <row r="39" spans="1:18" x14ac:dyDescent="0.35">
      <c r="A39" t="s">
        <v>199</v>
      </c>
      <c r="B39">
        <v>660</v>
      </c>
      <c r="C39" s="50">
        <v>43070</v>
      </c>
      <c r="D39">
        <v>2019</v>
      </c>
      <c r="E39" t="s">
        <v>158</v>
      </c>
      <c r="F39">
        <v>36259</v>
      </c>
      <c r="G39">
        <v>2</v>
      </c>
      <c r="H39" t="s">
        <v>278</v>
      </c>
      <c r="I39">
        <v>5</v>
      </c>
      <c r="J39" t="s">
        <v>279</v>
      </c>
      <c r="K39">
        <v>3</v>
      </c>
      <c r="L39">
        <v>6</v>
      </c>
      <c r="M39" t="s">
        <v>204</v>
      </c>
      <c r="N39" t="s">
        <v>205</v>
      </c>
      <c r="O39" t="s">
        <v>206</v>
      </c>
      <c r="P39" t="s">
        <v>207</v>
      </c>
      <c r="Q39">
        <v>17.25</v>
      </c>
      <c r="R39">
        <v>138</v>
      </c>
    </row>
    <row r="40" spans="1:18" x14ac:dyDescent="0.35">
      <c r="A40" t="s">
        <v>199</v>
      </c>
      <c r="B40">
        <v>660</v>
      </c>
      <c r="C40" s="50">
        <v>43070</v>
      </c>
      <c r="D40">
        <v>2019</v>
      </c>
      <c r="E40" t="s">
        <v>158</v>
      </c>
      <c r="F40">
        <v>36259</v>
      </c>
      <c r="G40">
        <v>2</v>
      </c>
      <c r="H40" t="s">
        <v>280</v>
      </c>
      <c r="I40">
        <v>5</v>
      </c>
      <c r="J40" t="s">
        <v>281</v>
      </c>
      <c r="K40">
        <v>3</v>
      </c>
      <c r="L40">
        <v>6</v>
      </c>
      <c r="M40" t="s">
        <v>204</v>
      </c>
      <c r="N40" t="s">
        <v>205</v>
      </c>
      <c r="O40" t="s">
        <v>206</v>
      </c>
      <c r="P40" t="s">
        <v>207</v>
      </c>
      <c r="Q40">
        <v>0</v>
      </c>
      <c r="R40">
        <v>0</v>
      </c>
    </row>
    <row r="41" spans="1:18" x14ac:dyDescent="0.35">
      <c r="A41" t="s">
        <v>199</v>
      </c>
      <c r="B41">
        <v>660</v>
      </c>
      <c r="C41" s="50">
        <v>43070</v>
      </c>
      <c r="D41">
        <v>2019</v>
      </c>
      <c r="E41" t="s">
        <v>158</v>
      </c>
      <c r="F41">
        <v>36259</v>
      </c>
      <c r="G41">
        <v>2</v>
      </c>
      <c r="H41" t="s">
        <v>282</v>
      </c>
      <c r="I41">
        <v>4</v>
      </c>
      <c r="J41" t="s">
        <v>283</v>
      </c>
      <c r="K41">
        <v>3</v>
      </c>
      <c r="L41">
        <v>6</v>
      </c>
      <c r="M41" t="s">
        <v>204</v>
      </c>
      <c r="N41" t="s">
        <v>205</v>
      </c>
      <c r="O41" t="s">
        <v>206</v>
      </c>
      <c r="P41" t="s">
        <v>207</v>
      </c>
      <c r="Q41">
        <v>6.125</v>
      </c>
      <c r="R41">
        <v>49</v>
      </c>
    </row>
    <row r="42" spans="1:18" x14ac:dyDescent="0.35">
      <c r="A42" t="s">
        <v>199</v>
      </c>
      <c r="B42">
        <v>660</v>
      </c>
      <c r="C42" s="50">
        <v>43070</v>
      </c>
      <c r="D42">
        <v>2019</v>
      </c>
      <c r="E42" t="s">
        <v>158</v>
      </c>
      <c r="F42">
        <v>36259</v>
      </c>
      <c r="G42">
        <v>2</v>
      </c>
      <c r="H42" t="s">
        <v>284</v>
      </c>
      <c r="I42">
        <v>5</v>
      </c>
      <c r="J42" t="s">
        <v>285</v>
      </c>
      <c r="K42">
        <v>3</v>
      </c>
      <c r="L42">
        <v>6</v>
      </c>
      <c r="M42" t="s">
        <v>204</v>
      </c>
      <c r="N42" t="s">
        <v>205</v>
      </c>
      <c r="O42" t="s">
        <v>206</v>
      </c>
      <c r="P42" t="s">
        <v>207</v>
      </c>
      <c r="Q42">
        <v>21.375</v>
      </c>
      <c r="R42">
        <v>171</v>
      </c>
    </row>
    <row r="43" spans="1:18" x14ac:dyDescent="0.35">
      <c r="A43" t="s">
        <v>199</v>
      </c>
      <c r="B43">
        <v>660</v>
      </c>
      <c r="C43" s="50">
        <v>43070</v>
      </c>
      <c r="D43">
        <v>2019</v>
      </c>
      <c r="E43" t="s">
        <v>158</v>
      </c>
      <c r="F43">
        <v>36259</v>
      </c>
      <c r="G43">
        <v>2</v>
      </c>
      <c r="H43" t="s">
        <v>286</v>
      </c>
      <c r="I43">
        <v>5</v>
      </c>
      <c r="J43" t="s">
        <v>287</v>
      </c>
      <c r="K43">
        <v>3</v>
      </c>
      <c r="L43">
        <v>6</v>
      </c>
      <c r="M43" t="s">
        <v>204</v>
      </c>
      <c r="N43" t="s">
        <v>205</v>
      </c>
      <c r="O43" t="s">
        <v>206</v>
      </c>
      <c r="P43" t="s">
        <v>207</v>
      </c>
      <c r="Q43">
        <v>10.625</v>
      </c>
      <c r="R43">
        <v>85</v>
      </c>
    </row>
    <row r="44" spans="1:18" x14ac:dyDescent="0.35">
      <c r="A44" t="s">
        <v>199</v>
      </c>
      <c r="B44">
        <v>660</v>
      </c>
      <c r="C44" s="50">
        <v>43070</v>
      </c>
      <c r="D44">
        <v>2019</v>
      </c>
      <c r="E44" t="s">
        <v>158</v>
      </c>
      <c r="F44">
        <v>36259</v>
      </c>
      <c r="G44">
        <v>2</v>
      </c>
      <c r="H44" t="s">
        <v>288</v>
      </c>
      <c r="I44">
        <v>4</v>
      </c>
      <c r="J44" t="s">
        <v>289</v>
      </c>
      <c r="K44">
        <v>3</v>
      </c>
      <c r="L44">
        <v>6</v>
      </c>
      <c r="M44" t="s">
        <v>204</v>
      </c>
      <c r="N44" t="s">
        <v>205</v>
      </c>
      <c r="O44" t="s">
        <v>206</v>
      </c>
      <c r="P44" t="s">
        <v>207</v>
      </c>
      <c r="Q44">
        <v>11.125</v>
      </c>
      <c r="R44">
        <v>89</v>
      </c>
    </row>
    <row r="45" spans="1:18" x14ac:dyDescent="0.35">
      <c r="A45" t="s">
        <v>199</v>
      </c>
      <c r="B45">
        <v>660</v>
      </c>
      <c r="C45" s="50">
        <v>43070</v>
      </c>
      <c r="D45">
        <v>2019</v>
      </c>
      <c r="E45" t="s">
        <v>158</v>
      </c>
      <c r="F45">
        <v>36259</v>
      </c>
      <c r="G45">
        <v>2</v>
      </c>
      <c r="H45" t="s">
        <v>290</v>
      </c>
      <c r="I45">
        <v>5</v>
      </c>
      <c r="J45" t="s">
        <v>291</v>
      </c>
      <c r="K45">
        <v>3</v>
      </c>
      <c r="L45">
        <v>6</v>
      </c>
      <c r="M45" t="s">
        <v>204</v>
      </c>
      <c r="N45" t="s">
        <v>205</v>
      </c>
      <c r="O45" t="s">
        <v>206</v>
      </c>
      <c r="P45" t="s">
        <v>207</v>
      </c>
      <c r="Q45">
        <v>11.875</v>
      </c>
      <c r="R45">
        <v>95</v>
      </c>
    </row>
    <row r="46" spans="1:18" x14ac:dyDescent="0.35">
      <c r="A46" t="s">
        <v>199</v>
      </c>
      <c r="B46">
        <v>660</v>
      </c>
      <c r="C46" s="50">
        <v>43070</v>
      </c>
      <c r="D46">
        <v>2019</v>
      </c>
      <c r="E46" t="s">
        <v>158</v>
      </c>
      <c r="F46">
        <v>36259</v>
      </c>
      <c r="G46">
        <v>2</v>
      </c>
      <c r="H46" t="s">
        <v>292</v>
      </c>
      <c r="I46">
        <v>5</v>
      </c>
      <c r="J46" t="s">
        <v>293</v>
      </c>
      <c r="K46">
        <v>3</v>
      </c>
      <c r="L46">
        <v>6</v>
      </c>
      <c r="M46" t="s">
        <v>204</v>
      </c>
      <c r="N46" t="s">
        <v>205</v>
      </c>
      <c r="O46" t="s">
        <v>206</v>
      </c>
      <c r="P46" t="s">
        <v>207</v>
      </c>
      <c r="Q46">
        <v>6.375</v>
      </c>
      <c r="R46">
        <v>51</v>
      </c>
    </row>
    <row r="47" spans="1:18" x14ac:dyDescent="0.35">
      <c r="A47" t="s">
        <v>199</v>
      </c>
      <c r="B47">
        <v>660</v>
      </c>
      <c r="C47" s="50">
        <v>43070</v>
      </c>
      <c r="D47">
        <v>2019</v>
      </c>
      <c r="E47" t="s">
        <v>158</v>
      </c>
      <c r="F47">
        <v>36259</v>
      </c>
      <c r="G47">
        <v>2</v>
      </c>
      <c r="H47" t="s">
        <v>294</v>
      </c>
      <c r="I47">
        <v>6</v>
      </c>
      <c r="J47" t="s">
        <v>295</v>
      </c>
      <c r="K47">
        <v>3</v>
      </c>
      <c r="L47">
        <v>6</v>
      </c>
      <c r="M47" t="s">
        <v>204</v>
      </c>
      <c r="N47" t="s">
        <v>205</v>
      </c>
      <c r="O47" t="s">
        <v>206</v>
      </c>
      <c r="P47" t="s">
        <v>207</v>
      </c>
      <c r="Q47">
        <v>16.625</v>
      </c>
      <c r="R47">
        <v>133</v>
      </c>
    </row>
    <row r="48" spans="1:18" x14ac:dyDescent="0.35">
      <c r="A48" t="s">
        <v>199</v>
      </c>
      <c r="B48">
        <v>660</v>
      </c>
      <c r="C48" s="50">
        <v>43070</v>
      </c>
      <c r="D48">
        <v>2019</v>
      </c>
      <c r="E48" t="s">
        <v>158</v>
      </c>
      <c r="F48">
        <v>36259</v>
      </c>
      <c r="G48">
        <v>2</v>
      </c>
      <c r="H48" t="s">
        <v>296</v>
      </c>
      <c r="I48">
        <v>5</v>
      </c>
      <c r="J48" t="s">
        <v>297</v>
      </c>
      <c r="K48">
        <v>3</v>
      </c>
      <c r="L48">
        <v>6</v>
      </c>
      <c r="M48" t="s">
        <v>204</v>
      </c>
      <c r="N48" t="s">
        <v>205</v>
      </c>
      <c r="O48" t="s">
        <v>206</v>
      </c>
      <c r="P48" t="s">
        <v>207</v>
      </c>
      <c r="Q48">
        <v>11.25</v>
      </c>
      <c r="R48">
        <v>90</v>
      </c>
    </row>
    <row r="49" spans="1:18" x14ac:dyDescent="0.35">
      <c r="A49" t="s">
        <v>199</v>
      </c>
      <c r="B49">
        <v>660</v>
      </c>
      <c r="C49" s="50">
        <v>43070</v>
      </c>
      <c r="D49">
        <v>2019</v>
      </c>
      <c r="E49" t="s">
        <v>158</v>
      </c>
      <c r="F49">
        <v>36259</v>
      </c>
      <c r="G49">
        <v>2</v>
      </c>
      <c r="H49" t="s">
        <v>298</v>
      </c>
      <c r="I49">
        <v>5</v>
      </c>
      <c r="J49" t="s">
        <v>299</v>
      </c>
      <c r="K49">
        <v>3</v>
      </c>
      <c r="L49">
        <v>6</v>
      </c>
      <c r="M49" t="s">
        <v>204</v>
      </c>
      <c r="N49" t="s">
        <v>205</v>
      </c>
      <c r="O49" t="s">
        <v>206</v>
      </c>
      <c r="P49" t="s">
        <v>207</v>
      </c>
      <c r="Q49">
        <v>6.25</v>
      </c>
      <c r="R49">
        <v>50</v>
      </c>
    </row>
    <row r="50" spans="1:18" x14ac:dyDescent="0.35">
      <c r="A50" t="s">
        <v>199</v>
      </c>
      <c r="B50">
        <v>660</v>
      </c>
      <c r="C50" s="50">
        <v>43070</v>
      </c>
      <c r="D50">
        <v>2019</v>
      </c>
      <c r="E50" t="s">
        <v>158</v>
      </c>
      <c r="F50">
        <v>36259</v>
      </c>
      <c r="G50">
        <v>2</v>
      </c>
      <c r="H50" t="s">
        <v>300</v>
      </c>
      <c r="I50">
        <v>4</v>
      </c>
      <c r="J50" t="s">
        <v>301</v>
      </c>
      <c r="K50">
        <v>3</v>
      </c>
      <c r="L50">
        <v>6</v>
      </c>
      <c r="M50" t="s">
        <v>204</v>
      </c>
      <c r="N50" t="s">
        <v>205</v>
      </c>
      <c r="O50" t="s">
        <v>206</v>
      </c>
      <c r="P50" t="s">
        <v>207</v>
      </c>
      <c r="Q50">
        <v>6.25</v>
      </c>
      <c r="R50">
        <v>50</v>
      </c>
    </row>
    <row r="51" spans="1:18" x14ac:dyDescent="0.35">
      <c r="A51" t="s">
        <v>199</v>
      </c>
      <c r="B51">
        <v>660</v>
      </c>
      <c r="C51" s="50">
        <v>43070</v>
      </c>
      <c r="D51">
        <v>2019</v>
      </c>
      <c r="E51" t="s">
        <v>158</v>
      </c>
      <c r="F51">
        <v>36259</v>
      </c>
      <c r="G51">
        <v>2</v>
      </c>
      <c r="H51" t="s">
        <v>302</v>
      </c>
      <c r="I51">
        <v>2</v>
      </c>
      <c r="J51" t="s">
        <v>303</v>
      </c>
      <c r="K51">
        <v>3</v>
      </c>
      <c r="L51">
        <v>6</v>
      </c>
      <c r="M51" t="s">
        <v>204</v>
      </c>
      <c r="N51" t="s">
        <v>205</v>
      </c>
      <c r="O51" t="s">
        <v>206</v>
      </c>
      <c r="P51" t="s">
        <v>207</v>
      </c>
      <c r="Q51">
        <v>15.5</v>
      </c>
      <c r="R51">
        <v>124</v>
      </c>
    </row>
    <row r="52" spans="1:18" x14ac:dyDescent="0.35">
      <c r="A52" t="s">
        <v>199</v>
      </c>
      <c r="B52">
        <v>660</v>
      </c>
      <c r="C52" s="50">
        <v>43070</v>
      </c>
      <c r="D52">
        <v>2019</v>
      </c>
      <c r="E52" t="s">
        <v>158</v>
      </c>
      <c r="F52">
        <v>36259</v>
      </c>
      <c r="G52">
        <v>2</v>
      </c>
      <c r="H52" t="s">
        <v>304</v>
      </c>
      <c r="I52">
        <v>1</v>
      </c>
      <c r="J52" t="s">
        <v>305</v>
      </c>
      <c r="K52">
        <v>3</v>
      </c>
      <c r="L52">
        <v>6</v>
      </c>
      <c r="M52" t="s">
        <v>204</v>
      </c>
      <c r="N52" t="s">
        <v>205</v>
      </c>
      <c r="O52" t="s">
        <v>206</v>
      </c>
      <c r="P52" t="s">
        <v>207</v>
      </c>
      <c r="Q52">
        <v>4.75</v>
      </c>
      <c r="R52">
        <v>38</v>
      </c>
    </row>
    <row r="53" spans="1:18" x14ac:dyDescent="0.35">
      <c r="A53" t="s">
        <v>199</v>
      </c>
      <c r="B53">
        <v>660</v>
      </c>
      <c r="C53" s="50">
        <v>43070</v>
      </c>
      <c r="D53">
        <v>2019</v>
      </c>
      <c r="E53" t="s">
        <v>158</v>
      </c>
      <c r="F53">
        <v>36259</v>
      </c>
      <c r="G53">
        <v>2</v>
      </c>
      <c r="H53" t="s">
        <v>306</v>
      </c>
      <c r="I53">
        <v>3</v>
      </c>
      <c r="J53" t="s">
        <v>307</v>
      </c>
      <c r="K53">
        <v>4</v>
      </c>
      <c r="L53">
        <v>0</v>
      </c>
      <c r="M53" t="s">
        <v>204</v>
      </c>
      <c r="N53" t="s">
        <v>205</v>
      </c>
      <c r="O53" t="s">
        <v>206</v>
      </c>
      <c r="P53" t="s">
        <v>207</v>
      </c>
      <c r="Q53">
        <v>0</v>
      </c>
      <c r="R53">
        <v>2</v>
      </c>
    </row>
    <row r="54" spans="1:18" x14ac:dyDescent="0.35">
      <c r="A54" t="s">
        <v>199</v>
      </c>
      <c r="B54">
        <v>660</v>
      </c>
      <c r="C54" s="50">
        <v>43070</v>
      </c>
      <c r="D54">
        <v>2019</v>
      </c>
      <c r="E54" t="s">
        <v>158</v>
      </c>
      <c r="F54">
        <v>36259</v>
      </c>
      <c r="G54">
        <v>2</v>
      </c>
      <c r="H54" t="s">
        <v>308</v>
      </c>
      <c r="I54">
        <v>3</v>
      </c>
      <c r="J54" t="s">
        <v>309</v>
      </c>
      <c r="K54">
        <v>4</v>
      </c>
      <c r="L54">
        <v>0</v>
      </c>
      <c r="M54" t="s">
        <v>204</v>
      </c>
      <c r="N54" t="s">
        <v>205</v>
      </c>
      <c r="O54" t="s">
        <v>206</v>
      </c>
      <c r="P54" t="s">
        <v>207</v>
      </c>
      <c r="Q54">
        <v>0</v>
      </c>
      <c r="R54">
        <v>4</v>
      </c>
    </row>
    <row r="55" spans="1:18" x14ac:dyDescent="0.35">
      <c r="A55" t="s">
        <v>199</v>
      </c>
      <c r="B55">
        <v>660</v>
      </c>
      <c r="C55" s="50">
        <v>43070</v>
      </c>
      <c r="D55">
        <v>2019</v>
      </c>
      <c r="E55" t="s">
        <v>158</v>
      </c>
      <c r="F55">
        <v>36259</v>
      </c>
      <c r="G55">
        <v>2</v>
      </c>
      <c r="H55" t="s">
        <v>310</v>
      </c>
      <c r="I55">
        <v>4</v>
      </c>
      <c r="J55" t="s">
        <v>311</v>
      </c>
      <c r="K55">
        <v>4</v>
      </c>
      <c r="L55">
        <v>6</v>
      </c>
      <c r="M55" t="s">
        <v>204</v>
      </c>
      <c r="N55" t="s">
        <v>205</v>
      </c>
      <c r="O55" t="s">
        <v>206</v>
      </c>
      <c r="P55" t="s">
        <v>207</v>
      </c>
      <c r="Q55">
        <v>3.625</v>
      </c>
      <c r="R55">
        <v>29</v>
      </c>
    </row>
    <row r="56" spans="1:18" x14ac:dyDescent="0.35">
      <c r="A56" t="s">
        <v>199</v>
      </c>
      <c r="B56">
        <v>660</v>
      </c>
      <c r="C56" s="50">
        <v>43070</v>
      </c>
      <c r="D56">
        <v>2019</v>
      </c>
      <c r="E56" t="s">
        <v>158</v>
      </c>
      <c r="F56">
        <v>36259</v>
      </c>
      <c r="G56">
        <v>2</v>
      </c>
      <c r="H56" t="s">
        <v>312</v>
      </c>
      <c r="I56">
        <v>4</v>
      </c>
      <c r="J56" t="s">
        <v>313</v>
      </c>
      <c r="K56">
        <v>5</v>
      </c>
      <c r="L56">
        <v>6</v>
      </c>
      <c r="M56" t="s">
        <v>204</v>
      </c>
      <c r="N56" t="s">
        <v>205</v>
      </c>
      <c r="O56" t="s">
        <v>206</v>
      </c>
      <c r="P56" t="s">
        <v>207</v>
      </c>
      <c r="Q56">
        <v>2.875</v>
      </c>
      <c r="R56">
        <v>23</v>
      </c>
    </row>
    <row r="57" spans="1:18" x14ac:dyDescent="0.35">
      <c r="A57" t="s">
        <v>199</v>
      </c>
      <c r="B57">
        <v>660</v>
      </c>
      <c r="C57" s="50">
        <v>43070</v>
      </c>
      <c r="D57">
        <v>2019</v>
      </c>
      <c r="E57" t="s">
        <v>158</v>
      </c>
      <c r="F57">
        <v>36259</v>
      </c>
      <c r="G57">
        <v>2</v>
      </c>
      <c r="H57" t="s">
        <v>314</v>
      </c>
      <c r="I57">
        <v>4</v>
      </c>
      <c r="J57" t="s">
        <v>245</v>
      </c>
      <c r="K57">
        <v>4</v>
      </c>
      <c r="L57">
        <v>0</v>
      </c>
      <c r="M57" t="s">
        <v>204</v>
      </c>
      <c r="N57" t="s">
        <v>205</v>
      </c>
      <c r="O57" t="s">
        <v>206</v>
      </c>
      <c r="P57" t="s">
        <v>207</v>
      </c>
      <c r="Q57">
        <v>0</v>
      </c>
      <c r="R57">
        <v>0</v>
      </c>
    </row>
    <row r="58" spans="1:18" x14ac:dyDescent="0.35">
      <c r="A58" t="s">
        <v>199</v>
      </c>
      <c r="B58">
        <v>660</v>
      </c>
      <c r="C58" s="50">
        <v>43070</v>
      </c>
      <c r="D58">
        <v>2019</v>
      </c>
      <c r="E58" t="s">
        <v>158</v>
      </c>
      <c r="F58">
        <v>36259</v>
      </c>
      <c r="G58">
        <v>2</v>
      </c>
      <c r="H58" t="s">
        <v>315</v>
      </c>
      <c r="I58">
        <v>3</v>
      </c>
      <c r="J58" t="s">
        <v>245</v>
      </c>
      <c r="K58">
        <v>4</v>
      </c>
      <c r="L58">
        <v>0</v>
      </c>
      <c r="M58" t="s">
        <v>204</v>
      </c>
      <c r="N58" t="s">
        <v>205</v>
      </c>
      <c r="O58" t="s">
        <v>206</v>
      </c>
      <c r="P58" t="s">
        <v>207</v>
      </c>
      <c r="Q58">
        <v>0</v>
      </c>
      <c r="R58">
        <v>0</v>
      </c>
    </row>
    <row r="59" spans="1:18" x14ac:dyDescent="0.35">
      <c r="A59" t="s">
        <v>199</v>
      </c>
      <c r="B59">
        <v>660</v>
      </c>
      <c r="C59" s="50">
        <v>43070</v>
      </c>
      <c r="D59">
        <v>2019</v>
      </c>
      <c r="E59" t="s">
        <v>158</v>
      </c>
      <c r="F59">
        <v>36259</v>
      </c>
      <c r="G59">
        <v>2</v>
      </c>
      <c r="H59" t="s">
        <v>316</v>
      </c>
      <c r="I59">
        <v>3</v>
      </c>
      <c r="J59" t="s">
        <v>245</v>
      </c>
      <c r="K59">
        <v>4</v>
      </c>
      <c r="L59">
        <v>0</v>
      </c>
      <c r="M59" t="s">
        <v>204</v>
      </c>
      <c r="N59" t="s">
        <v>205</v>
      </c>
      <c r="O59" t="s">
        <v>206</v>
      </c>
      <c r="P59" t="s">
        <v>207</v>
      </c>
      <c r="Q59">
        <v>0</v>
      </c>
      <c r="R59">
        <v>0</v>
      </c>
    </row>
    <row r="60" spans="1:18" x14ac:dyDescent="0.35">
      <c r="A60" t="s">
        <v>199</v>
      </c>
      <c r="B60">
        <v>660</v>
      </c>
      <c r="C60" s="50">
        <v>43070</v>
      </c>
      <c r="D60">
        <v>2019</v>
      </c>
      <c r="E60" t="s">
        <v>158</v>
      </c>
      <c r="F60">
        <v>36259</v>
      </c>
      <c r="G60">
        <v>2</v>
      </c>
      <c r="H60" t="s">
        <v>317</v>
      </c>
      <c r="I60">
        <v>4</v>
      </c>
      <c r="J60" t="s">
        <v>318</v>
      </c>
      <c r="K60">
        <v>0</v>
      </c>
      <c r="L60">
        <v>24</v>
      </c>
      <c r="M60" t="s">
        <v>204</v>
      </c>
      <c r="N60" t="s">
        <v>205</v>
      </c>
      <c r="O60" t="s">
        <v>206</v>
      </c>
      <c r="P60" t="s">
        <v>207</v>
      </c>
      <c r="Q60">
        <v>0</v>
      </c>
      <c r="R60">
        <v>0</v>
      </c>
    </row>
    <row r="61" spans="1:18" x14ac:dyDescent="0.35">
      <c r="A61" t="s">
        <v>199</v>
      </c>
      <c r="B61">
        <v>660</v>
      </c>
      <c r="C61" s="50">
        <v>43070</v>
      </c>
      <c r="D61">
        <v>2019</v>
      </c>
      <c r="E61" t="s">
        <v>158</v>
      </c>
      <c r="F61">
        <v>36259</v>
      </c>
      <c r="G61">
        <v>2</v>
      </c>
      <c r="H61" t="s">
        <v>319</v>
      </c>
      <c r="I61">
        <v>4</v>
      </c>
      <c r="J61" t="s">
        <v>320</v>
      </c>
      <c r="K61">
        <v>0</v>
      </c>
      <c r="L61">
        <v>12</v>
      </c>
      <c r="M61" t="s">
        <v>204</v>
      </c>
      <c r="N61" t="s">
        <v>205</v>
      </c>
      <c r="O61" t="s">
        <v>206</v>
      </c>
      <c r="P61" t="s">
        <v>207</v>
      </c>
      <c r="Q61">
        <v>0</v>
      </c>
      <c r="R61">
        <v>0</v>
      </c>
    </row>
    <row r="62" spans="1:18" x14ac:dyDescent="0.35">
      <c r="A62" t="s">
        <v>199</v>
      </c>
      <c r="B62">
        <v>660</v>
      </c>
      <c r="C62" s="50">
        <v>43070</v>
      </c>
      <c r="D62">
        <v>2019</v>
      </c>
      <c r="E62" t="s">
        <v>158</v>
      </c>
      <c r="F62">
        <v>36259</v>
      </c>
      <c r="G62">
        <v>2</v>
      </c>
      <c r="H62" t="s">
        <v>321</v>
      </c>
      <c r="I62">
        <v>3</v>
      </c>
      <c r="J62" t="s">
        <v>322</v>
      </c>
      <c r="K62">
        <v>4</v>
      </c>
      <c r="L62">
        <v>0</v>
      </c>
      <c r="M62" t="s">
        <v>204</v>
      </c>
      <c r="N62" t="s">
        <v>205</v>
      </c>
      <c r="O62" t="s">
        <v>206</v>
      </c>
      <c r="P62" t="s">
        <v>207</v>
      </c>
      <c r="Q62">
        <v>0</v>
      </c>
      <c r="R62">
        <v>0</v>
      </c>
    </row>
    <row r="63" spans="1:18" x14ac:dyDescent="0.35">
      <c r="A63" t="s">
        <v>199</v>
      </c>
      <c r="B63">
        <v>660</v>
      </c>
      <c r="C63" s="50">
        <v>43070</v>
      </c>
      <c r="D63">
        <v>2019</v>
      </c>
      <c r="E63" t="s">
        <v>158</v>
      </c>
      <c r="F63">
        <v>36259</v>
      </c>
      <c r="G63">
        <v>2</v>
      </c>
      <c r="H63" t="s">
        <v>323</v>
      </c>
      <c r="I63">
        <v>3</v>
      </c>
      <c r="J63" t="s">
        <v>324</v>
      </c>
      <c r="K63">
        <v>4</v>
      </c>
      <c r="L63">
        <v>0</v>
      </c>
      <c r="M63" t="s">
        <v>325</v>
      </c>
      <c r="N63" t="s">
        <v>326</v>
      </c>
      <c r="O63" t="s">
        <v>206</v>
      </c>
      <c r="P63" t="s">
        <v>207</v>
      </c>
      <c r="Q63">
        <v>0</v>
      </c>
      <c r="R63">
        <v>0</v>
      </c>
    </row>
    <row r="64" spans="1:18" x14ac:dyDescent="0.35">
      <c r="A64" t="s">
        <v>199</v>
      </c>
      <c r="B64">
        <v>660</v>
      </c>
      <c r="C64" s="50">
        <v>43070</v>
      </c>
      <c r="D64">
        <v>2019</v>
      </c>
      <c r="E64" t="s">
        <v>158</v>
      </c>
      <c r="F64">
        <v>36259</v>
      </c>
      <c r="G64">
        <v>2</v>
      </c>
      <c r="H64" t="s">
        <v>327</v>
      </c>
      <c r="I64">
        <v>3</v>
      </c>
      <c r="J64" t="s">
        <v>328</v>
      </c>
      <c r="K64">
        <v>4</v>
      </c>
      <c r="L64">
        <v>0</v>
      </c>
      <c r="M64" t="s">
        <v>204</v>
      </c>
      <c r="N64" t="s">
        <v>205</v>
      </c>
      <c r="O64" t="s">
        <v>206</v>
      </c>
      <c r="P64" t="s">
        <v>207</v>
      </c>
      <c r="Q64">
        <v>0</v>
      </c>
      <c r="R64">
        <v>0</v>
      </c>
    </row>
    <row r="65" spans="1:18" x14ac:dyDescent="0.35">
      <c r="A65" t="s">
        <v>199</v>
      </c>
      <c r="B65">
        <v>660</v>
      </c>
      <c r="C65" s="50">
        <v>43070</v>
      </c>
      <c r="D65">
        <v>2019</v>
      </c>
      <c r="E65" t="s">
        <v>158</v>
      </c>
      <c r="F65">
        <v>36259</v>
      </c>
      <c r="G65">
        <v>2</v>
      </c>
      <c r="H65" t="s">
        <v>329</v>
      </c>
      <c r="I65">
        <v>3</v>
      </c>
      <c r="J65" t="s">
        <v>330</v>
      </c>
      <c r="K65">
        <v>4</v>
      </c>
      <c r="L65">
        <v>0</v>
      </c>
      <c r="M65" t="s">
        <v>204</v>
      </c>
      <c r="N65" t="s">
        <v>205</v>
      </c>
      <c r="O65" t="s">
        <v>206</v>
      </c>
      <c r="P65" t="s">
        <v>207</v>
      </c>
      <c r="Q65">
        <v>0</v>
      </c>
      <c r="R65">
        <v>0</v>
      </c>
    </row>
    <row r="66" spans="1:18" x14ac:dyDescent="0.35">
      <c r="A66" t="s">
        <v>199</v>
      </c>
      <c r="B66">
        <v>660</v>
      </c>
      <c r="C66" s="50">
        <v>43070</v>
      </c>
      <c r="D66">
        <v>2019</v>
      </c>
      <c r="E66" t="s">
        <v>158</v>
      </c>
      <c r="F66">
        <v>36259</v>
      </c>
      <c r="G66">
        <v>2</v>
      </c>
      <c r="H66" t="s">
        <v>331</v>
      </c>
      <c r="I66">
        <v>3</v>
      </c>
      <c r="J66" t="s">
        <v>324</v>
      </c>
      <c r="K66">
        <v>4</v>
      </c>
      <c r="L66">
        <v>0</v>
      </c>
      <c r="M66" t="s">
        <v>332</v>
      </c>
      <c r="N66" t="s">
        <v>333</v>
      </c>
      <c r="O66" t="s">
        <v>206</v>
      </c>
      <c r="P66" t="s">
        <v>207</v>
      </c>
      <c r="Q66">
        <v>0</v>
      </c>
      <c r="R66">
        <v>0</v>
      </c>
    </row>
    <row r="67" spans="1:18" x14ac:dyDescent="0.35">
      <c r="A67" t="s">
        <v>199</v>
      </c>
      <c r="B67">
        <v>660</v>
      </c>
      <c r="C67" s="50">
        <v>43070</v>
      </c>
      <c r="D67">
        <v>2019</v>
      </c>
      <c r="E67" t="s">
        <v>158</v>
      </c>
      <c r="F67">
        <v>36259</v>
      </c>
      <c r="G67">
        <v>2</v>
      </c>
      <c r="H67" t="s">
        <v>334</v>
      </c>
      <c r="I67">
        <v>3</v>
      </c>
      <c r="J67" t="s">
        <v>335</v>
      </c>
      <c r="K67">
        <v>4</v>
      </c>
      <c r="L67">
        <v>6</v>
      </c>
      <c r="M67" t="s">
        <v>204</v>
      </c>
      <c r="N67" t="s">
        <v>205</v>
      </c>
      <c r="O67" t="s">
        <v>206</v>
      </c>
      <c r="P67" t="s">
        <v>207</v>
      </c>
      <c r="Q67">
        <v>30.625</v>
      </c>
      <c r="R67">
        <v>245</v>
      </c>
    </row>
    <row r="68" spans="1:18" x14ac:dyDescent="0.35">
      <c r="A68" t="s">
        <v>199</v>
      </c>
      <c r="B68">
        <v>660</v>
      </c>
      <c r="C68" s="50">
        <v>43070</v>
      </c>
      <c r="D68">
        <v>2019</v>
      </c>
      <c r="E68" t="s">
        <v>158</v>
      </c>
      <c r="F68">
        <v>36259</v>
      </c>
      <c r="G68">
        <v>2</v>
      </c>
      <c r="H68" t="s">
        <v>336</v>
      </c>
      <c r="I68">
        <v>3</v>
      </c>
      <c r="J68" t="s">
        <v>337</v>
      </c>
      <c r="K68">
        <v>4</v>
      </c>
      <c r="L68">
        <v>6</v>
      </c>
      <c r="M68" t="s">
        <v>204</v>
      </c>
      <c r="N68" t="s">
        <v>205</v>
      </c>
      <c r="O68" t="s">
        <v>206</v>
      </c>
      <c r="P68" t="s">
        <v>207</v>
      </c>
      <c r="Q68">
        <v>39</v>
      </c>
      <c r="R68">
        <v>312</v>
      </c>
    </row>
    <row r="69" spans="1:18" x14ac:dyDescent="0.35">
      <c r="A69" t="s">
        <v>199</v>
      </c>
      <c r="B69">
        <v>660</v>
      </c>
      <c r="C69" s="50">
        <v>43070</v>
      </c>
      <c r="D69">
        <v>2019</v>
      </c>
      <c r="E69" t="s">
        <v>158</v>
      </c>
      <c r="F69">
        <v>36259</v>
      </c>
      <c r="G69">
        <v>2</v>
      </c>
      <c r="H69" t="s">
        <v>338</v>
      </c>
      <c r="I69">
        <v>5</v>
      </c>
      <c r="J69" t="s">
        <v>339</v>
      </c>
      <c r="K69">
        <v>4</v>
      </c>
      <c r="L69">
        <v>6</v>
      </c>
      <c r="M69" t="s">
        <v>204</v>
      </c>
      <c r="N69" t="s">
        <v>205</v>
      </c>
      <c r="O69" t="s">
        <v>206</v>
      </c>
      <c r="P69" t="s">
        <v>207</v>
      </c>
      <c r="Q69">
        <v>0</v>
      </c>
      <c r="R69">
        <v>0</v>
      </c>
    </row>
    <row r="70" spans="1:18" x14ac:dyDescent="0.35">
      <c r="A70" t="s">
        <v>199</v>
      </c>
      <c r="B70">
        <v>660</v>
      </c>
      <c r="C70" s="50">
        <v>43070</v>
      </c>
      <c r="D70">
        <v>2019</v>
      </c>
      <c r="E70" t="s">
        <v>158</v>
      </c>
      <c r="F70">
        <v>36259</v>
      </c>
      <c r="G70">
        <v>2</v>
      </c>
      <c r="H70" t="s">
        <v>340</v>
      </c>
      <c r="I70">
        <v>3</v>
      </c>
      <c r="J70" t="s">
        <v>324</v>
      </c>
      <c r="K70">
        <v>5</v>
      </c>
      <c r="L70">
        <v>0</v>
      </c>
      <c r="M70" t="s">
        <v>341</v>
      </c>
      <c r="N70" t="s">
        <v>342</v>
      </c>
      <c r="O70" t="s">
        <v>206</v>
      </c>
      <c r="P70" t="s">
        <v>207</v>
      </c>
      <c r="Q70">
        <v>0</v>
      </c>
      <c r="R70">
        <v>0</v>
      </c>
    </row>
    <row r="71" spans="1:18" x14ac:dyDescent="0.35">
      <c r="A71" t="s">
        <v>199</v>
      </c>
      <c r="B71">
        <v>660</v>
      </c>
      <c r="C71" s="50">
        <v>43070</v>
      </c>
      <c r="D71">
        <v>2019</v>
      </c>
      <c r="E71" t="s">
        <v>158</v>
      </c>
      <c r="F71">
        <v>36259</v>
      </c>
      <c r="G71">
        <v>2</v>
      </c>
      <c r="H71" t="s">
        <v>343</v>
      </c>
      <c r="I71">
        <v>2</v>
      </c>
      <c r="J71" t="s">
        <v>344</v>
      </c>
      <c r="K71">
        <v>5</v>
      </c>
      <c r="L71">
        <v>0</v>
      </c>
      <c r="M71" t="s">
        <v>204</v>
      </c>
      <c r="N71" t="s">
        <v>205</v>
      </c>
      <c r="O71" t="s">
        <v>206</v>
      </c>
      <c r="P71" t="s">
        <v>207</v>
      </c>
      <c r="Q71">
        <v>0</v>
      </c>
      <c r="R71">
        <v>299</v>
      </c>
    </row>
    <row r="72" spans="1:18" x14ac:dyDescent="0.35">
      <c r="A72" t="s">
        <v>199</v>
      </c>
      <c r="B72">
        <v>660</v>
      </c>
      <c r="C72" s="50">
        <v>43070</v>
      </c>
      <c r="D72">
        <v>2019</v>
      </c>
      <c r="E72" t="s">
        <v>158</v>
      </c>
      <c r="F72">
        <v>36259</v>
      </c>
      <c r="G72">
        <v>2</v>
      </c>
      <c r="H72" t="s">
        <v>345</v>
      </c>
      <c r="I72">
        <v>3</v>
      </c>
      <c r="J72" t="s">
        <v>346</v>
      </c>
      <c r="K72">
        <v>5</v>
      </c>
      <c r="L72">
        <v>12</v>
      </c>
      <c r="M72" t="s">
        <v>204</v>
      </c>
      <c r="N72" t="s">
        <v>205</v>
      </c>
      <c r="O72" t="s">
        <v>206</v>
      </c>
      <c r="P72" t="s">
        <v>207</v>
      </c>
      <c r="Q72">
        <v>1</v>
      </c>
      <c r="R72">
        <v>4</v>
      </c>
    </row>
    <row r="73" spans="1:18" x14ac:dyDescent="0.35">
      <c r="A73" t="s">
        <v>199</v>
      </c>
      <c r="B73">
        <v>660</v>
      </c>
      <c r="C73" s="50">
        <v>43070</v>
      </c>
      <c r="D73">
        <v>2019</v>
      </c>
      <c r="E73" t="s">
        <v>158</v>
      </c>
      <c r="F73">
        <v>36259</v>
      </c>
      <c r="G73">
        <v>2</v>
      </c>
      <c r="H73" t="s">
        <v>347</v>
      </c>
      <c r="I73">
        <v>3</v>
      </c>
      <c r="J73" t="s">
        <v>348</v>
      </c>
      <c r="K73">
        <v>5</v>
      </c>
      <c r="L73">
        <v>12</v>
      </c>
      <c r="M73" t="s">
        <v>204</v>
      </c>
      <c r="N73" t="s">
        <v>205</v>
      </c>
      <c r="O73" t="s">
        <v>206</v>
      </c>
      <c r="P73" t="s">
        <v>207</v>
      </c>
      <c r="Q73">
        <v>1.5</v>
      </c>
      <c r="R73">
        <v>6</v>
      </c>
    </row>
    <row r="74" spans="1:18" x14ac:dyDescent="0.35">
      <c r="A74" t="s">
        <v>199</v>
      </c>
      <c r="B74">
        <v>660</v>
      </c>
      <c r="C74" s="50">
        <v>43070</v>
      </c>
      <c r="D74">
        <v>2019</v>
      </c>
      <c r="E74" t="s">
        <v>158</v>
      </c>
      <c r="F74">
        <v>36259</v>
      </c>
      <c r="G74">
        <v>2</v>
      </c>
      <c r="H74" t="s">
        <v>349</v>
      </c>
      <c r="I74">
        <v>4</v>
      </c>
      <c r="J74" t="s">
        <v>350</v>
      </c>
      <c r="K74">
        <v>5</v>
      </c>
      <c r="L74">
        <v>6</v>
      </c>
      <c r="M74" t="s">
        <v>204</v>
      </c>
      <c r="N74" t="s">
        <v>205</v>
      </c>
      <c r="O74" t="s">
        <v>206</v>
      </c>
      <c r="P74" t="s">
        <v>207</v>
      </c>
      <c r="Q74">
        <v>7.625</v>
      </c>
      <c r="R74">
        <v>61</v>
      </c>
    </row>
    <row r="75" spans="1:18" x14ac:dyDescent="0.35">
      <c r="A75" t="s">
        <v>199</v>
      </c>
      <c r="B75">
        <v>660</v>
      </c>
      <c r="C75" s="50">
        <v>43070</v>
      </c>
      <c r="D75">
        <v>2019</v>
      </c>
      <c r="E75" t="s">
        <v>158</v>
      </c>
      <c r="F75">
        <v>36259</v>
      </c>
      <c r="G75">
        <v>2</v>
      </c>
      <c r="H75" t="s">
        <v>351</v>
      </c>
      <c r="I75">
        <v>3</v>
      </c>
      <c r="J75" t="s">
        <v>352</v>
      </c>
      <c r="K75">
        <v>5</v>
      </c>
      <c r="L75">
        <v>6</v>
      </c>
      <c r="M75" t="s">
        <v>204</v>
      </c>
      <c r="N75" t="s">
        <v>205</v>
      </c>
      <c r="O75" t="s">
        <v>206</v>
      </c>
      <c r="P75" t="s">
        <v>207</v>
      </c>
      <c r="Q75">
        <v>6.625</v>
      </c>
      <c r="R75">
        <v>53</v>
      </c>
    </row>
    <row r="76" spans="1:18" x14ac:dyDescent="0.35">
      <c r="A76" t="s">
        <v>199</v>
      </c>
      <c r="B76">
        <v>660</v>
      </c>
      <c r="C76" s="50">
        <v>43070</v>
      </c>
      <c r="D76">
        <v>2019</v>
      </c>
      <c r="E76" t="s">
        <v>158</v>
      </c>
      <c r="F76">
        <v>36259</v>
      </c>
      <c r="G76">
        <v>2</v>
      </c>
      <c r="H76" t="s">
        <v>353</v>
      </c>
      <c r="I76">
        <v>3</v>
      </c>
      <c r="J76" t="s">
        <v>354</v>
      </c>
      <c r="K76">
        <v>5</v>
      </c>
      <c r="L76">
        <v>6</v>
      </c>
      <c r="M76" t="s">
        <v>204</v>
      </c>
      <c r="N76" t="s">
        <v>205</v>
      </c>
      <c r="O76" t="s">
        <v>206</v>
      </c>
      <c r="P76" t="s">
        <v>207</v>
      </c>
      <c r="Q76">
        <v>32</v>
      </c>
      <c r="R76">
        <v>256</v>
      </c>
    </row>
    <row r="77" spans="1:18" x14ac:dyDescent="0.35">
      <c r="A77" t="s">
        <v>199</v>
      </c>
      <c r="B77">
        <v>660</v>
      </c>
      <c r="C77" s="50">
        <v>43070</v>
      </c>
      <c r="D77">
        <v>2019</v>
      </c>
      <c r="E77" t="s">
        <v>158</v>
      </c>
      <c r="F77">
        <v>36259</v>
      </c>
      <c r="G77">
        <v>2</v>
      </c>
      <c r="H77" t="s">
        <v>355</v>
      </c>
      <c r="I77">
        <v>3</v>
      </c>
      <c r="J77" t="s">
        <v>356</v>
      </c>
      <c r="K77">
        <v>5</v>
      </c>
      <c r="L77">
        <v>6</v>
      </c>
      <c r="M77" t="s">
        <v>204</v>
      </c>
      <c r="N77" t="s">
        <v>205</v>
      </c>
      <c r="O77" t="s">
        <v>206</v>
      </c>
      <c r="P77" t="s">
        <v>207</v>
      </c>
      <c r="Q77">
        <v>21</v>
      </c>
      <c r="R77">
        <v>168</v>
      </c>
    </row>
    <row r="78" spans="1:18" x14ac:dyDescent="0.35">
      <c r="A78" t="s">
        <v>199</v>
      </c>
      <c r="B78">
        <v>660</v>
      </c>
      <c r="C78" s="50">
        <v>43070</v>
      </c>
      <c r="D78">
        <v>2019</v>
      </c>
      <c r="E78" t="s">
        <v>158</v>
      </c>
      <c r="F78">
        <v>36259</v>
      </c>
      <c r="G78">
        <v>2</v>
      </c>
      <c r="H78" t="s">
        <v>357</v>
      </c>
      <c r="I78">
        <v>4</v>
      </c>
      <c r="J78" t="s">
        <v>358</v>
      </c>
      <c r="K78">
        <v>5</v>
      </c>
      <c r="L78">
        <v>6</v>
      </c>
      <c r="M78" t="s">
        <v>204</v>
      </c>
      <c r="N78" t="s">
        <v>205</v>
      </c>
      <c r="O78" t="s">
        <v>206</v>
      </c>
      <c r="P78" t="s">
        <v>207</v>
      </c>
      <c r="Q78">
        <v>30.75</v>
      </c>
      <c r="R78">
        <v>246</v>
      </c>
    </row>
    <row r="79" spans="1:18" x14ac:dyDescent="0.35">
      <c r="A79" t="s">
        <v>199</v>
      </c>
      <c r="B79">
        <v>660</v>
      </c>
      <c r="C79" s="50">
        <v>43070</v>
      </c>
      <c r="D79">
        <v>2019</v>
      </c>
      <c r="E79" t="s">
        <v>158</v>
      </c>
      <c r="F79">
        <v>36259</v>
      </c>
      <c r="G79">
        <v>2</v>
      </c>
      <c r="H79" t="s">
        <v>359</v>
      </c>
      <c r="I79">
        <v>3</v>
      </c>
      <c r="J79" t="s">
        <v>360</v>
      </c>
      <c r="K79">
        <v>5</v>
      </c>
      <c r="L79">
        <v>6</v>
      </c>
      <c r="M79" t="s">
        <v>204</v>
      </c>
      <c r="N79" t="s">
        <v>205</v>
      </c>
      <c r="O79" t="s">
        <v>206</v>
      </c>
      <c r="P79" t="s">
        <v>207</v>
      </c>
      <c r="Q79">
        <v>6.625</v>
      </c>
      <c r="R79">
        <v>53</v>
      </c>
    </row>
    <row r="80" spans="1:18" x14ac:dyDescent="0.35">
      <c r="A80" t="s">
        <v>199</v>
      </c>
      <c r="B80">
        <v>660</v>
      </c>
      <c r="C80" s="50">
        <v>43070</v>
      </c>
      <c r="D80">
        <v>2019</v>
      </c>
      <c r="E80" t="s">
        <v>158</v>
      </c>
      <c r="F80">
        <v>36259</v>
      </c>
      <c r="G80">
        <v>2</v>
      </c>
      <c r="H80" t="s">
        <v>361</v>
      </c>
      <c r="I80">
        <v>3</v>
      </c>
      <c r="J80" t="s">
        <v>362</v>
      </c>
      <c r="K80">
        <v>5</v>
      </c>
      <c r="L80">
        <v>6</v>
      </c>
      <c r="M80" t="s">
        <v>204</v>
      </c>
      <c r="N80" t="s">
        <v>205</v>
      </c>
      <c r="O80" t="s">
        <v>206</v>
      </c>
      <c r="P80" t="s">
        <v>207</v>
      </c>
      <c r="Q80">
        <v>36.75</v>
      </c>
      <c r="R80">
        <v>294</v>
      </c>
    </row>
    <row r="81" spans="1:18" x14ac:dyDescent="0.35">
      <c r="A81" t="s">
        <v>199</v>
      </c>
      <c r="B81">
        <v>660</v>
      </c>
      <c r="C81" s="50">
        <v>43070</v>
      </c>
      <c r="D81">
        <v>2019</v>
      </c>
      <c r="E81" t="s">
        <v>158</v>
      </c>
      <c r="F81">
        <v>36259</v>
      </c>
      <c r="G81">
        <v>2</v>
      </c>
      <c r="H81" t="s">
        <v>363</v>
      </c>
      <c r="I81">
        <v>3</v>
      </c>
      <c r="J81" t="s">
        <v>364</v>
      </c>
      <c r="K81">
        <v>5</v>
      </c>
      <c r="L81">
        <v>6</v>
      </c>
      <c r="M81" t="s">
        <v>204</v>
      </c>
      <c r="N81" t="s">
        <v>205</v>
      </c>
      <c r="O81" t="s">
        <v>206</v>
      </c>
      <c r="P81" t="s">
        <v>207</v>
      </c>
      <c r="Q81">
        <v>33.375</v>
      </c>
      <c r="R81">
        <v>267</v>
      </c>
    </row>
    <row r="82" spans="1:18" x14ac:dyDescent="0.35">
      <c r="A82" t="s">
        <v>199</v>
      </c>
      <c r="B82">
        <v>660</v>
      </c>
      <c r="C82" s="50">
        <v>43070</v>
      </c>
      <c r="D82">
        <v>2019</v>
      </c>
      <c r="E82" t="s">
        <v>158</v>
      </c>
      <c r="F82">
        <v>36259</v>
      </c>
      <c r="G82">
        <v>2</v>
      </c>
      <c r="H82" t="s">
        <v>365</v>
      </c>
      <c r="I82">
        <v>4</v>
      </c>
      <c r="J82" t="s">
        <v>366</v>
      </c>
      <c r="K82">
        <v>3</v>
      </c>
      <c r="L82">
        <v>6</v>
      </c>
      <c r="M82" t="s">
        <v>204</v>
      </c>
      <c r="N82" t="s">
        <v>205</v>
      </c>
      <c r="O82" t="s">
        <v>206</v>
      </c>
      <c r="P82" t="s">
        <v>207</v>
      </c>
      <c r="Q82">
        <v>0</v>
      </c>
      <c r="R82">
        <v>0</v>
      </c>
    </row>
    <row r="83" spans="1:18" x14ac:dyDescent="0.35">
      <c r="A83" t="s">
        <v>199</v>
      </c>
      <c r="B83">
        <v>660</v>
      </c>
      <c r="C83" s="50">
        <v>43070</v>
      </c>
      <c r="D83">
        <v>2019</v>
      </c>
      <c r="E83" t="s">
        <v>158</v>
      </c>
      <c r="F83">
        <v>36259</v>
      </c>
      <c r="G83">
        <v>2</v>
      </c>
      <c r="H83" t="s">
        <v>367</v>
      </c>
      <c r="I83">
        <v>3</v>
      </c>
      <c r="J83" t="s">
        <v>368</v>
      </c>
      <c r="K83">
        <v>4</v>
      </c>
      <c r="L83">
        <v>6</v>
      </c>
      <c r="M83" t="s">
        <v>204</v>
      </c>
      <c r="N83" t="s">
        <v>205</v>
      </c>
      <c r="O83" t="s">
        <v>206</v>
      </c>
      <c r="P83" t="s">
        <v>207</v>
      </c>
      <c r="Q83">
        <v>16.125</v>
      </c>
      <c r="R83">
        <v>129</v>
      </c>
    </row>
    <row r="84" spans="1:18" x14ac:dyDescent="0.35">
      <c r="A84" t="s">
        <v>199</v>
      </c>
      <c r="B84">
        <v>660</v>
      </c>
      <c r="C84" s="50">
        <v>43070</v>
      </c>
      <c r="D84">
        <v>2019</v>
      </c>
      <c r="E84" t="s">
        <v>158</v>
      </c>
      <c r="F84">
        <v>36259</v>
      </c>
      <c r="G84">
        <v>2</v>
      </c>
      <c r="H84" t="s">
        <v>369</v>
      </c>
      <c r="I84">
        <v>3</v>
      </c>
      <c r="J84" t="s">
        <v>370</v>
      </c>
      <c r="K84">
        <v>5</v>
      </c>
      <c r="L84">
        <v>6</v>
      </c>
      <c r="M84" t="s">
        <v>204</v>
      </c>
      <c r="N84" t="s">
        <v>205</v>
      </c>
      <c r="O84" t="s">
        <v>206</v>
      </c>
      <c r="P84" t="s">
        <v>207</v>
      </c>
      <c r="Q84">
        <v>16.875</v>
      </c>
      <c r="R84">
        <v>135</v>
      </c>
    </row>
    <row r="85" spans="1:18" x14ac:dyDescent="0.35">
      <c r="A85" t="s">
        <v>199</v>
      </c>
      <c r="B85">
        <v>660</v>
      </c>
      <c r="C85" s="50">
        <v>43070</v>
      </c>
      <c r="D85">
        <v>2019</v>
      </c>
      <c r="E85" t="s">
        <v>158</v>
      </c>
      <c r="F85">
        <v>36259</v>
      </c>
      <c r="G85">
        <v>2</v>
      </c>
      <c r="H85" t="s">
        <v>371</v>
      </c>
      <c r="I85">
        <v>3</v>
      </c>
      <c r="J85" t="s">
        <v>372</v>
      </c>
      <c r="K85">
        <v>5</v>
      </c>
      <c r="L85">
        <v>6</v>
      </c>
      <c r="M85" t="s">
        <v>204</v>
      </c>
      <c r="N85" t="s">
        <v>205</v>
      </c>
      <c r="O85" t="s">
        <v>206</v>
      </c>
      <c r="P85" t="s">
        <v>207</v>
      </c>
      <c r="Q85">
        <v>4.625</v>
      </c>
      <c r="R85">
        <v>37</v>
      </c>
    </row>
    <row r="86" spans="1:18" x14ac:dyDescent="0.35">
      <c r="A86" t="s">
        <v>199</v>
      </c>
      <c r="B86">
        <v>660</v>
      </c>
      <c r="C86" s="50">
        <v>43070</v>
      </c>
      <c r="D86">
        <v>2019</v>
      </c>
      <c r="E86" t="s">
        <v>158</v>
      </c>
      <c r="F86">
        <v>36259</v>
      </c>
      <c r="G86">
        <v>2</v>
      </c>
      <c r="H86" t="s">
        <v>373</v>
      </c>
      <c r="I86">
        <v>3</v>
      </c>
      <c r="J86" t="s">
        <v>374</v>
      </c>
      <c r="K86">
        <v>5</v>
      </c>
      <c r="L86">
        <v>6</v>
      </c>
      <c r="M86" t="s">
        <v>204</v>
      </c>
      <c r="N86" t="s">
        <v>205</v>
      </c>
      <c r="O86" t="s">
        <v>206</v>
      </c>
      <c r="P86" t="s">
        <v>207</v>
      </c>
      <c r="Q86">
        <v>15.75</v>
      </c>
      <c r="R86">
        <v>126</v>
      </c>
    </row>
    <row r="87" spans="1:18" x14ac:dyDescent="0.35">
      <c r="A87" t="s">
        <v>199</v>
      </c>
      <c r="B87">
        <v>660</v>
      </c>
      <c r="C87" s="50">
        <v>43070</v>
      </c>
      <c r="D87">
        <v>2019</v>
      </c>
      <c r="E87" t="s">
        <v>158</v>
      </c>
      <c r="F87">
        <v>36259</v>
      </c>
      <c r="G87">
        <v>2</v>
      </c>
      <c r="H87" t="s">
        <v>375</v>
      </c>
      <c r="I87">
        <v>2</v>
      </c>
      <c r="J87" t="s">
        <v>245</v>
      </c>
      <c r="K87">
        <v>4</v>
      </c>
      <c r="L87">
        <v>0</v>
      </c>
      <c r="M87" t="s">
        <v>204</v>
      </c>
      <c r="N87" t="s">
        <v>205</v>
      </c>
      <c r="O87" t="s">
        <v>206</v>
      </c>
      <c r="P87" t="s">
        <v>207</v>
      </c>
      <c r="Q87">
        <v>0</v>
      </c>
      <c r="R87">
        <v>0</v>
      </c>
    </row>
    <row r="88" spans="1:18" x14ac:dyDescent="0.35">
      <c r="A88" t="s">
        <v>199</v>
      </c>
      <c r="B88">
        <v>660</v>
      </c>
      <c r="C88" s="50">
        <v>43070</v>
      </c>
      <c r="D88">
        <v>2019</v>
      </c>
      <c r="E88" t="s">
        <v>158</v>
      </c>
      <c r="F88">
        <v>36259</v>
      </c>
      <c r="G88">
        <v>2</v>
      </c>
      <c r="H88" t="s">
        <v>376</v>
      </c>
      <c r="I88">
        <v>3</v>
      </c>
      <c r="J88" t="s">
        <v>245</v>
      </c>
      <c r="K88">
        <v>4</v>
      </c>
      <c r="L88">
        <v>0</v>
      </c>
      <c r="M88" t="s">
        <v>204</v>
      </c>
      <c r="N88" t="s">
        <v>205</v>
      </c>
      <c r="O88" t="s">
        <v>206</v>
      </c>
      <c r="P88" t="s">
        <v>207</v>
      </c>
      <c r="Q88">
        <v>0</v>
      </c>
      <c r="R88">
        <v>0</v>
      </c>
    </row>
    <row r="89" spans="1:18" x14ac:dyDescent="0.35">
      <c r="A89" t="s">
        <v>199</v>
      </c>
      <c r="B89">
        <v>660</v>
      </c>
      <c r="C89" s="50">
        <v>43070</v>
      </c>
      <c r="D89">
        <v>2019</v>
      </c>
      <c r="E89" t="s">
        <v>158</v>
      </c>
      <c r="F89">
        <v>36259</v>
      </c>
      <c r="G89">
        <v>2</v>
      </c>
      <c r="H89" t="s">
        <v>377</v>
      </c>
      <c r="I89">
        <v>2</v>
      </c>
      <c r="J89" t="s">
        <v>245</v>
      </c>
      <c r="K89">
        <v>4</v>
      </c>
      <c r="L89">
        <v>0</v>
      </c>
      <c r="M89" t="s">
        <v>204</v>
      </c>
      <c r="N89" t="s">
        <v>205</v>
      </c>
      <c r="O89" t="s">
        <v>206</v>
      </c>
      <c r="P89" t="s">
        <v>207</v>
      </c>
      <c r="Q89">
        <v>0</v>
      </c>
      <c r="R89">
        <v>0</v>
      </c>
    </row>
    <row r="90" spans="1:18" x14ac:dyDescent="0.35">
      <c r="A90" t="s">
        <v>199</v>
      </c>
      <c r="B90">
        <v>660</v>
      </c>
      <c r="C90" s="50">
        <v>43070</v>
      </c>
      <c r="D90">
        <v>2019</v>
      </c>
      <c r="E90" t="s">
        <v>158</v>
      </c>
      <c r="F90">
        <v>36259</v>
      </c>
      <c r="G90">
        <v>2</v>
      </c>
      <c r="H90" t="s">
        <v>378</v>
      </c>
      <c r="I90">
        <v>3</v>
      </c>
      <c r="J90" t="s">
        <v>379</v>
      </c>
      <c r="K90">
        <v>4</v>
      </c>
      <c r="L90">
        <v>6</v>
      </c>
      <c r="M90" t="s">
        <v>204</v>
      </c>
      <c r="N90" t="s">
        <v>205</v>
      </c>
      <c r="O90" t="s">
        <v>206</v>
      </c>
      <c r="P90" t="s">
        <v>207</v>
      </c>
      <c r="Q90">
        <v>2.25</v>
      </c>
      <c r="R90">
        <v>18</v>
      </c>
    </row>
    <row r="91" spans="1:18" x14ac:dyDescent="0.35">
      <c r="A91" t="s">
        <v>199</v>
      </c>
      <c r="B91">
        <v>660</v>
      </c>
      <c r="C91" s="50">
        <v>43070</v>
      </c>
      <c r="D91">
        <v>2019</v>
      </c>
      <c r="E91" t="s">
        <v>158</v>
      </c>
      <c r="F91">
        <v>36259</v>
      </c>
      <c r="G91">
        <v>2</v>
      </c>
      <c r="H91" t="s">
        <v>380</v>
      </c>
      <c r="I91">
        <v>3</v>
      </c>
      <c r="J91" t="s">
        <v>381</v>
      </c>
      <c r="K91">
        <v>5</v>
      </c>
      <c r="L91">
        <v>6</v>
      </c>
      <c r="M91" t="s">
        <v>204</v>
      </c>
      <c r="N91" t="s">
        <v>205</v>
      </c>
      <c r="O91" t="s">
        <v>206</v>
      </c>
      <c r="P91" t="s">
        <v>207</v>
      </c>
      <c r="Q91">
        <v>2.75</v>
      </c>
      <c r="R91">
        <v>22</v>
      </c>
    </row>
    <row r="92" spans="1:18" x14ac:dyDescent="0.35">
      <c r="A92" t="s">
        <v>199</v>
      </c>
      <c r="B92">
        <v>660</v>
      </c>
      <c r="C92" s="50">
        <v>43070</v>
      </c>
      <c r="D92">
        <v>2019</v>
      </c>
      <c r="E92" t="s">
        <v>158</v>
      </c>
      <c r="F92">
        <v>36259</v>
      </c>
      <c r="G92">
        <v>2</v>
      </c>
      <c r="H92" t="s">
        <v>382</v>
      </c>
      <c r="I92">
        <v>3</v>
      </c>
      <c r="J92" t="s">
        <v>383</v>
      </c>
      <c r="K92">
        <v>5</v>
      </c>
      <c r="L92">
        <v>6</v>
      </c>
      <c r="M92" t="s">
        <v>204</v>
      </c>
      <c r="N92" t="s">
        <v>205</v>
      </c>
      <c r="O92" t="s">
        <v>206</v>
      </c>
      <c r="P92" t="s">
        <v>207</v>
      </c>
      <c r="Q92">
        <v>2.25</v>
      </c>
      <c r="R92">
        <v>18</v>
      </c>
    </row>
    <row r="93" spans="1:18" x14ac:dyDescent="0.35">
      <c r="A93" t="s">
        <v>199</v>
      </c>
      <c r="B93">
        <v>660</v>
      </c>
      <c r="C93" s="50">
        <v>43070</v>
      </c>
      <c r="D93">
        <v>2019</v>
      </c>
      <c r="E93" t="s">
        <v>158</v>
      </c>
      <c r="F93">
        <v>36259</v>
      </c>
      <c r="G93">
        <v>2</v>
      </c>
      <c r="H93" t="s">
        <v>384</v>
      </c>
      <c r="I93">
        <v>3</v>
      </c>
      <c r="J93" t="s">
        <v>385</v>
      </c>
      <c r="K93">
        <v>5</v>
      </c>
      <c r="L93">
        <v>6</v>
      </c>
      <c r="M93" t="s">
        <v>204</v>
      </c>
      <c r="N93" t="s">
        <v>205</v>
      </c>
      <c r="O93" t="s">
        <v>206</v>
      </c>
      <c r="P93" t="s">
        <v>207</v>
      </c>
      <c r="Q93">
        <v>2</v>
      </c>
      <c r="R93">
        <v>16</v>
      </c>
    </row>
    <row r="94" spans="1:18" x14ac:dyDescent="0.35">
      <c r="A94" t="s">
        <v>199</v>
      </c>
      <c r="B94">
        <v>660</v>
      </c>
      <c r="C94" s="50">
        <v>43070</v>
      </c>
      <c r="D94">
        <v>2019</v>
      </c>
      <c r="E94" t="s">
        <v>158</v>
      </c>
      <c r="F94">
        <v>36259</v>
      </c>
      <c r="G94">
        <v>2</v>
      </c>
      <c r="H94" t="s">
        <v>386</v>
      </c>
      <c r="I94">
        <v>3</v>
      </c>
      <c r="J94" t="s">
        <v>245</v>
      </c>
      <c r="K94">
        <v>4</v>
      </c>
      <c r="L94">
        <v>0</v>
      </c>
      <c r="M94" t="s">
        <v>204</v>
      </c>
      <c r="N94" t="s">
        <v>205</v>
      </c>
      <c r="O94" t="s">
        <v>206</v>
      </c>
      <c r="P94" t="s">
        <v>207</v>
      </c>
      <c r="Q94">
        <v>0</v>
      </c>
      <c r="R94">
        <v>0</v>
      </c>
    </row>
    <row r="95" spans="1:18" x14ac:dyDescent="0.35">
      <c r="A95" t="s">
        <v>199</v>
      </c>
      <c r="B95">
        <v>660</v>
      </c>
      <c r="C95" s="50">
        <v>43070</v>
      </c>
      <c r="D95">
        <v>2019</v>
      </c>
      <c r="E95" t="s">
        <v>158</v>
      </c>
      <c r="F95">
        <v>36259</v>
      </c>
      <c r="G95">
        <v>2</v>
      </c>
      <c r="H95" t="s">
        <v>387</v>
      </c>
      <c r="I95">
        <v>2</v>
      </c>
      <c r="J95" t="s">
        <v>245</v>
      </c>
      <c r="K95">
        <v>4</v>
      </c>
      <c r="L95">
        <v>0</v>
      </c>
      <c r="M95" t="s">
        <v>204</v>
      </c>
      <c r="N95" t="s">
        <v>205</v>
      </c>
      <c r="O95" t="s">
        <v>206</v>
      </c>
      <c r="P95" t="s">
        <v>207</v>
      </c>
      <c r="Q95">
        <v>0</v>
      </c>
      <c r="R95">
        <v>0</v>
      </c>
    </row>
    <row r="96" spans="1:18" x14ac:dyDescent="0.35">
      <c r="A96" t="s">
        <v>199</v>
      </c>
      <c r="B96">
        <v>660</v>
      </c>
      <c r="C96" s="50">
        <v>43070</v>
      </c>
      <c r="D96">
        <v>2019</v>
      </c>
      <c r="E96" t="s">
        <v>158</v>
      </c>
      <c r="F96">
        <v>36259</v>
      </c>
      <c r="G96">
        <v>2</v>
      </c>
      <c r="H96" t="s">
        <v>388</v>
      </c>
      <c r="I96">
        <v>2</v>
      </c>
      <c r="J96" t="s">
        <v>245</v>
      </c>
      <c r="K96">
        <v>4</v>
      </c>
      <c r="L96">
        <v>0</v>
      </c>
      <c r="M96" t="s">
        <v>204</v>
      </c>
      <c r="N96" t="s">
        <v>205</v>
      </c>
      <c r="O96" t="s">
        <v>206</v>
      </c>
      <c r="P96" t="s">
        <v>207</v>
      </c>
      <c r="Q96">
        <v>0</v>
      </c>
      <c r="R96">
        <v>0</v>
      </c>
    </row>
    <row r="97" spans="1:18" x14ac:dyDescent="0.35">
      <c r="A97" t="s">
        <v>199</v>
      </c>
      <c r="B97">
        <v>660</v>
      </c>
      <c r="C97" s="50">
        <v>43070</v>
      </c>
      <c r="D97">
        <v>2019</v>
      </c>
      <c r="E97" t="s">
        <v>13</v>
      </c>
      <c r="F97">
        <v>36258</v>
      </c>
      <c r="G97">
        <v>1</v>
      </c>
      <c r="H97" t="s">
        <v>389</v>
      </c>
      <c r="I97">
        <v>3</v>
      </c>
      <c r="J97" t="s">
        <v>390</v>
      </c>
      <c r="K97">
        <v>4</v>
      </c>
      <c r="L97">
        <v>6</v>
      </c>
      <c r="M97" t="s">
        <v>204</v>
      </c>
      <c r="N97" t="s">
        <v>205</v>
      </c>
      <c r="O97" t="s">
        <v>206</v>
      </c>
      <c r="P97" t="s">
        <v>207</v>
      </c>
      <c r="Q97">
        <v>9.625</v>
      </c>
      <c r="R97">
        <v>77</v>
      </c>
    </row>
    <row r="98" spans="1:18" x14ac:dyDescent="0.35">
      <c r="A98" t="s">
        <v>199</v>
      </c>
      <c r="B98">
        <v>660</v>
      </c>
      <c r="C98" s="50">
        <v>43070</v>
      </c>
      <c r="D98">
        <v>2019</v>
      </c>
      <c r="E98" t="s">
        <v>13</v>
      </c>
      <c r="F98">
        <v>36258</v>
      </c>
      <c r="G98">
        <v>1</v>
      </c>
      <c r="H98" t="s">
        <v>391</v>
      </c>
      <c r="I98">
        <v>3</v>
      </c>
      <c r="J98" t="s">
        <v>392</v>
      </c>
      <c r="K98">
        <v>4</v>
      </c>
      <c r="L98">
        <v>6</v>
      </c>
      <c r="M98" t="s">
        <v>204</v>
      </c>
      <c r="N98" t="s">
        <v>205</v>
      </c>
      <c r="O98" t="s">
        <v>206</v>
      </c>
      <c r="P98" t="s">
        <v>207</v>
      </c>
      <c r="Q98">
        <v>9</v>
      </c>
      <c r="R98">
        <v>72</v>
      </c>
    </row>
    <row r="99" spans="1:18" x14ac:dyDescent="0.35">
      <c r="A99" t="s">
        <v>199</v>
      </c>
      <c r="B99">
        <v>660</v>
      </c>
      <c r="C99" s="50">
        <v>43070</v>
      </c>
      <c r="D99">
        <v>2019</v>
      </c>
      <c r="E99" t="s">
        <v>13</v>
      </c>
      <c r="F99">
        <v>36258</v>
      </c>
      <c r="G99">
        <v>1</v>
      </c>
      <c r="H99" t="s">
        <v>393</v>
      </c>
      <c r="I99">
        <v>3</v>
      </c>
      <c r="J99" t="s">
        <v>394</v>
      </c>
      <c r="K99">
        <v>5</v>
      </c>
      <c r="L99">
        <v>6</v>
      </c>
      <c r="M99" t="s">
        <v>204</v>
      </c>
      <c r="N99" t="s">
        <v>205</v>
      </c>
      <c r="O99" t="s">
        <v>206</v>
      </c>
      <c r="P99" t="s">
        <v>207</v>
      </c>
      <c r="Q99">
        <v>8.125</v>
      </c>
      <c r="R99">
        <v>65</v>
      </c>
    </row>
    <row r="100" spans="1:18" x14ac:dyDescent="0.35">
      <c r="A100" t="s">
        <v>199</v>
      </c>
      <c r="B100">
        <v>660</v>
      </c>
      <c r="C100" s="50">
        <v>43070</v>
      </c>
      <c r="D100">
        <v>2019</v>
      </c>
      <c r="E100" t="s">
        <v>13</v>
      </c>
      <c r="F100">
        <v>36258</v>
      </c>
      <c r="G100">
        <v>1</v>
      </c>
      <c r="H100" t="s">
        <v>395</v>
      </c>
      <c r="I100">
        <v>4</v>
      </c>
      <c r="J100" t="s">
        <v>396</v>
      </c>
      <c r="K100">
        <v>5</v>
      </c>
      <c r="L100">
        <v>6</v>
      </c>
      <c r="M100" t="s">
        <v>204</v>
      </c>
      <c r="N100" t="s">
        <v>205</v>
      </c>
      <c r="O100" t="s">
        <v>206</v>
      </c>
      <c r="P100" t="s">
        <v>207</v>
      </c>
      <c r="Q100">
        <v>8.125</v>
      </c>
      <c r="R100">
        <v>65</v>
      </c>
    </row>
    <row r="101" spans="1:18" x14ac:dyDescent="0.35">
      <c r="A101" t="s">
        <v>199</v>
      </c>
      <c r="B101">
        <v>660</v>
      </c>
      <c r="C101" s="50">
        <v>43070</v>
      </c>
      <c r="D101">
        <v>2019</v>
      </c>
      <c r="E101" t="s">
        <v>13</v>
      </c>
      <c r="F101">
        <v>36258</v>
      </c>
      <c r="G101">
        <v>1</v>
      </c>
      <c r="H101" t="s">
        <v>397</v>
      </c>
      <c r="I101">
        <v>4</v>
      </c>
      <c r="J101" t="s">
        <v>398</v>
      </c>
      <c r="K101">
        <v>5</v>
      </c>
      <c r="L101">
        <v>6</v>
      </c>
      <c r="M101" t="s">
        <v>204</v>
      </c>
      <c r="N101" t="s">
        <v>205</v>
      </c>
      <c r="O101" t="s">
        <v>206</v>
      </c>
      <c r="P101" t="s">
        <v>207</v>
      </c>
      <c r="Q101">
        <v>8.5</v>
      </c>
      <c r="R101">
        <v>68</v>
      </c>
    </row>
    <row r="102" spans="1:18" x14ac:dyDescent="0.35">
      <c r="A102" t="s">
        <v>199</v>
      </c>
      <c r="B102">
        <v>660</v>
      </c>
      <c r="C102" s="50">
        <v>43070</v>
      </c>
      <c r="D102">
        <v>2019</v>
      </c>
      <c r="E102" t="s">
        <v>13</v>
      </c>
      <c r="F102">
        <v>36258</v>
      </c>
      <c r="G102">
        <v>1</v>
      </c>
      <c r="H102" t="s">
        <v>399</v>
      </c>
      <c r="I102">
        <v>3</v>
      </c>
      <c r="J102" t="s">
        <v>400</v>
      </c>
      <c r="K102">
        <v>4</v>
      </c>
      <c r="L102">
        <v>6</v>
      </c>
      <c r="M102" t="s">
        <v>204</v>
      </c>
      <c r="N102" t="s">
        <v>205</v>
      </c>
      <c r="O102" t="s">
        <v>206</v>
      </c>
      <c r="P102" t="s">
        <v>207</v>
      </c>
      <c r="Q102">
        <v>18.125</v>
      </c>
      <c r="R102">
        <v>145</v>
      </c>
    </row>
    <row r="103" spans="1:18" x14ac:dyDescent="0.35">
      <c r="A103" t="s">
        <v>199</v>
      </c>
      <c r="B103">
        <v>660</v>
      </c>
      <c r="C103" s="50">
        <v>43070</v>
      </c>
      <c r="D103">
        <v>2019</v>
      </c>
      <c r="E103" t="s">
        <v>13</v>
      </c>
      <c r="F103">
        <v>36258</v>
      </c>
      <c r="G103">
        <v>1</v>
      </c>
      <c r="H103" t="s">
        <v>401</v>
      </c>
      <c r="I103">
        <v>3</v>
      </c>
      <c r="J103" t="s">
        <v>402</v>
      </c>
      <c r="K103">
        <v>4</v>
      </c>
      <c r="L103">
        <v>6</v>
      </c>
      <c r="M103" t="s">
        <v>204</v>
      </c>
      <c r="N103" t="s">
        <v>205</v>
      </c>
      <c r="O103" t="s">
        <v>206</v>
      </c>
      <c r="P103" t="s">
        <v>207</v>
      </c>
      <c r="Q103">
        <v>16.5</v>
      </c>
      <c r="R103">
        <v>132</v>
      </c>
    </row>
    <row r="104" spans="1:18" x14ac:dyDescent="0.35">
      <c r="A104" t="s">
        <v>199</v>
      </c>
      <c r="B104">
        <v>660</v>
      </c>
      <c r="C104" s="50">
        <v>43070</v>
      </c>
      <c r="D104">
        <v>2019</v>
      </c>
      <c r="E104" t="s">
        <v>13</v>
      </c>
      <c r="F104">
        <v>36258</v>
      </c>
      <c r="G104">
        <v>1</v>
      </c>
      <c r="H104" t="s">
        <v>403</v>
      </c>
      <c r="I104">
        <v>3</v>
      </c>
      <c r="J104" t="s">
        <v>404</v>
      </c>
      <c r="K104">
        <v>4</v>
      </c>
      <c r="L104">
        <v>6</v>
      </c>
      <c r="M104" t="s">
        <v>204</v>
      </c>
      <c r="N104" t="s">
        <v>205</v>
      </c>
      <c r="O104" t="s">
        <v>206</v>
      </c>
      <c r="P104" t="s">
        <v>207</v>
      </c>
      <c r="Q104">
        <v>16</v>
      </c>
      <c r="R104">
        <v>128</v>
      </c>
    </row>
    <row r="105" spans="1:18" x14ac:dyDescent="0.35">
      <c r="A105" t="s">
        <v>199</v>
      </c>
      <c r="B105">
        <v>660</v>
      </c>
      <c r="C105" s="50">
        <v>43070</v>
      </c>
      <c r="D105">
        <v>2019</v>
      </c>
      <c r="E105" t="s">
        <v>13</v>
      </c>
      <c r="F105">
        <v>36258</v>
      </c>
      <c r="G105">
        <v>1</v>
      </c>
      <c r="H105" t="s">
        <v>405</v>
      </c>
      <c r="I105">
        <v>3</v>
      </c>
      <c r="J105" t="s">
        <v>406</v>
      </c>
      <c r="K105">
        <v>5</v>
      </c>
      <c r="L105">
        <v>6</v>
      </c>
      <c r="M105" t="s">
        <v>204</v>
      </c>
      <c r="N105" t="s">
        <v>205</v>
      </c>
      <c r="O105" t="s">
        <v>206</v>
      </c>
      <c r="P105" t="s">
        <v>207</v>
      </c>
      <c r="Q105">
        <v>12.125</v>
      </c>
      <c r="R105">
        <v>97</v>
      </c>
    </row>
    <row r="106" spans="1:18" x14ac:dyDescent="0.35">
      <c r="A106" t="s">
        <v>199</v>
      </c>
      <c r="B106">
        <v>660</v>
      </c>
      <c r="C106" s="50">
        <v>43070</v>
      </c>
      <c r="D106">
        <v>2019</v>
      </c>
      <c r="E106" t="s">
        <v>13</v>
      </c>
      <c r="F106">
        <v>36258</v>
      </c>
      <c r="G106">
        <v>1</v>
      </c>
      <c r="H106" t="s">
        <v>407</v>
      </c>
      <c r="I106">
        <v>3</v>
      </c>
      <c r="J106" t="s">
        <v>408</v>
      </c>
      <c r="K106">
        <v>5</v>
      </c>
      <c r="L106">
        <v>6</v>
      </c>
      <c r="M106" t="s">
        <v>204</v>
      </c>
      <c r="N106" t="s">
        <v>205</v>
      </c>
      <c r="O106" t="s">
        <v>206</v>
      </c>
      <c r="P106" t="s">
        <v>207</v>
      </c>
      <c r="Q106">
        <v>13.625</v>
      </c>
      <c r="R106">
        <v>109</v>
      </c>
    </row>
    <row r="107" spans="1:18" x14ac:dyDescent="0.35">
      <c r="A107" t="s">
        <v>199</v>
      </c>
      <c r="B107">
        <v>660</v>
      </c>
      <c r="C107" s="50">
        <v>43070</v>
      </c>
      <c r="D107">
        <v>2019</v>
      </c>
      <c r="E107" t="s">
        <v>13</v>
      </c>
      <c r="F107">
        <v>36258</v>
      </c>
      <c r="G107">
        <v>1</v>
      </c>
      <c r="H107" t="s">
        <v>244</v>
      </c>
      <c r="I107">
        <v>2</v>
      </c>
      <c r="J107" t="s">
        <v>245</v>
      </c>
      <c r="K107">
        <v>4</v>
      </c>
      <c r="L107">
        <v>0</v>
      </c>
      <c r="M107" t="s">
        <v>204</v>
      </c>
      <c r="N107" t="s">
        <v>205</v>
      </c>
      <c r="O107" t="s">
        <v>206</v>
      </c>
      <c r="P107" t="s">
        <v>207</v>
      </c>
      <c r="Q107">
        <v>0</v>
      </c>
      <c r="R107">
        <v>0</v>
      </c>
    </row>
    <row r="108" spans="1:18" x14ac:dyDescent="0.35">
      <c r="A108" t="s">
        <v>199</v>
      </c>
      <c r="B108">
        <v>660</v>
      </c>
      <c r="C108" s="50">
        <v>43070</v>
      </c>
      <c r="D108">
        <v>2019</v>
      </c>
      <c r="E108" t="s">
        <v>13</v>
      </c>
      <c r="F108">
        <v>36258</v>
      </c>
      <c r="G108">
        <v>1</v>
      </c>
      <c r="H108" t="s">
        <v>246</v>
      </c>
      <c r="I108">
        <v>2</v>
      </c>
      <c r="J108" t="s">
        <v>245</v>
      </c>
      <c r="K108">
        <v>4</v>
      </c>
      <c r="L108">
        <v>0</v>
      </c>
      <c r="M108" t="s">
        <v>204</v>
      </c>
      <c r="N108" t="s">
        <v>205</v>
      </c>
      <c r="O108" t="s">
        <v>206</v>
      </c>
      <c r="P108" t="s">
        <v>207</v>
      </c>
      <c r="Q108">
        <v>0</v>
      </c>
      <c r="R108">
        <v>0</v>
      </c>
    </row>
    <row r="109" spans="1:18" x14ac:dyDescent="0.35">
      <c r="A109" t="s">
        <v>199</v>
      </c>
      <c r="B109">
        <v>660</v>
      </c>
      <c r="C109" s="50">
        <v>43070</v>
      </c>
      <c r="D109">
        <v>2019</v>
      </c>
      <c r="E109" t="s">
        <v>13</v>
      </c>
      <c r="F109">
        <v>36258</v>
      </c>
      <c r="G109">
        <v>1</v>
      </c>
      <c r="H109" t="s">
        <v>247</v>
      </c>
      <c r="I109">
        <v>2</v>
      </c>
      <c r="J109" t="s">
        <v>245</v>
      </c>
      <c r="K109">
        <v>4</v>
      </c>
      <c r="L109">
        <v>0</v>
      </c>
      <c r="M109" t="s">
        <v>204</v>
      </c>
      <c r="N109" t="s">
        <v>205</v>
      </c>
      <c r="O109" t="s">
        <v>206</v>
      </c>
      <c r="P109" t="s">
        <v>207</v>
      </c>
      <c r="Q109">
        <v>0</v>
      </c>
      <c r="R109">
        <v>0</v>
      </c>
    </row>
    <row r="110" spans="1:18" x14ac:dyDescent="0.35">
      <c r="A110" t="s">
        <v>199</v>
      </c>
      <c r="B110">
        <v>660</v>
      </c>
      <c r="C110" s="50">
        <v>43070</v>
      </c>
      <c r="D110">
        <v>2019</v>
      </c>
      <c r="E110" t="s">
        <v>13</v>
      </c>
      <c r="F110">
        <v>36258</v>
      </c>
      <c r="G110">
        <v>1</v>
      </c>
      <c r="H110" t="s">
        <v>409</v>
      </c>
      <c r="I110">
        <v>3</v>
      </c>
      <c r="J110" t="s">
        <v>410</v>
      </c>
      <c r="K110">
        <v>4</v>
      </c>
      <c r="L110">
        <v>6</v>
      </c>
      <c r="M110" t="s">
        <v>204</v>
      </c>
      <c r="N110" t="s">
        <v>205</v>
      </c>
      <c r="O110" t="s">
        <v>206</v>
      </c>
      <c r="P110" t="s">
        <v>207</v>
      </c>
      <c r="Q110">
        <v>22.25</v>
      </c>
      <c r="R110">
        <v>178</v>
      </c>
    </row>
    <row r="111" spans="1:18" x14ac:dyDescent="0.35">
      <c r="A111" t="s">
        <v>199</v>
      </c>
      <c r="B111">
        <v>660</v>
      </c>
      <c r="C111" s="50">
        <v>43070</v>
      </c>
      <c r="D111">
        <v>2019</v>
      </c>
      <c r="E111" t="s">
        <v>13</v>
      </c>
      <c r="F111">
        <v>36258</v>
      </c>
      <c r="G111">
        <v>1</v>
      </c>
      <c r="H111" t="s">
        <v>411</v>
      </c>
      <c r="I111">
        <v>3</v>
      </c>
      <c r="J111" t="s">
        <v>412</v>
      </c>
      <c r="K111">
        <v>4</v>
      </c>
      <c r="L111">
        <v>6</v>
      </c>
      <c r="M111" t="s">
        <v>204</v>
      </c>
      <c r="N111" t="s">
        <v>205</v>
      </c>
      <c r="O111" t="s">
        <v>206</v>
      </c>
      <c r="P111" t="s">
        <v>207</v>
      </c>
      <c r="Q111">
        <v>18.625</v>
      </c>
      <c r="R111">
        <v>149</v>
      </c>
    </row>
    <row r="112" spans="1:18" x14ac:dyDescent="0.35">
      <c r="A112" t="s">
        <v>199</v>
      </c>
      <c r="B112">
        <v>660</v>
      </c>
      <c r="C112" s="50">
        <v>43070</v>
      </c>
      <c r="D112">
        <v>2019</v>
      </c>
      <c r="E112" t="s">
        <v>13</v>
      </c>
      <c r="F112">
        <v>36258</v>
      </c>
      <c r="G112">
        <v>1</v>
      </c>
      <c r="H112" t="s">
        <v>413</v>
      </c>
      <c r="I112">
        <v>3</v>
      </c>
      <c r="J112" t="s">
        <v>414</v>
      </c>
      <c r="K112">
        <v>5</v>
      </c>
      <c r="L112">
        <v>6</v>
      </c>
      <c r="M112" t="s">
        <v>204</v>
      </c>
      <c r="N112" t="s">
        <v>205</v>
      </c>
      <c r="O112" t="s">
        <v>206</v>
      </c>
      <c r="P112" t="s">
        <v>207</v>
      </c>
      <c r="Q112">
        <v>4</v>
      </c>
      <c r="R112">
        <v>32</v>
      </c>
    </row>
    <row r="113" spans="1:18" x14ac:dyDescent="0.35">
      <c r="A113" t="s">
        <v>199</v>
      </c>
      <c r="B113">
        <v>660</v>
      </c>
      <c r="C113" s="50">
        <v>43070</v>
      </c>
      <c r="D113">
        <v>2019</v>
      </c>
      <c r="E113" t="s">
        <v>13</v>
      </c>
      <c r="F113">
        <v>36258</v>
      </c>
      <c r="G113">
        <v>1</v>
      </c>
      <c r="H113" t="s">
        <v>415</v>
      </c>
      <c r="I113">
        <v>3</v>
      </c>
      <c r="J113" t="s">
        <v>416</v>
      </c>
      <c r="K113">
        <v>5</v>
      </c>
      <c r="L113">
        <v>6</v>
      </c>
      <c r="M113" t="s">
        <v>204</v>
      </c>
      <c r="N113" t="s">
        <v>205</v>
      </c>
      <c r="O113" t="s">
        <v>206</v>
      </c>
      <c r="P113" t="s">
        <v>207</v>
      </c>
      <c r="Q113">
        <v>11.25</v>
      </c>
      <c r="R113">
        <v>90</v>
      </c>
    </row>
    <row r="114" spans="1:18" x14ac:dyDescent="0.35">
      <c r="A114" t="s">
        <v>199</v>
      </c>
      <c r="B114">
        <v>660</v>
      </c>
      <c r="C114" s="50">
        <v>43070</v>
      </c>
      <c r="D114">
        <v>2019</v>
      </c>
      <c r="E114" t="s">
        <v>13</v>
      </c>
      <c r="F114">
        <v>36258</v>
      </c>
      <c r="G114">
        <v>1</v>
      </c>
      <c r="H114" t="s">
        <v>417</v>
      </c>
      <c r="I114">
        <v>3</v>
      </c>
      <c r="J114" t="s">
        <v>418</v>
      </c>
      <c r="K114">
        <v>5</v>
      </c>
      <c r="L114">
        <v>6</v>
      </c>
      <c r="M114" t="s">
        <v>204</v>
      </c>
      <c r="N114" t="s">
        <v>205</v>
      </c>
      <c r="O114" t="s">
        <v>206</v>
      </c>
      <c r="P114" t="s">
        <v>207</v>
      </c>
      <c r="Q114">
        <v>14.25</v>
      </c>
      <c r="R114">
        <v>114</v>
      </c>
    </row>
    <row r="115" spans="1:18" x14ac:dyDescent="0.35">
      <c r="A115" t="s">
        <v>199</v>
      </c>
      <c r="B115">
        <v>660</v>
      </c>
      <c r="C115" s="50">
        <v>43070</v>
      </c>
      <c r="D115">
        <v>2019</v>
      </c>
      <c r="E115" t="s">
        <v>13</v>
      </c>
      <c r="F115">
        <v>36258</v>
      </c>
      <c r="G115">
        <v>1</v>
      </c>
      <c r="H115" t="s">
        <v>419</v>
      </c>
      <c r="I115">
        <v>3</v>
      </c>
      <c r="J115" t="s">
        <v>420</v>
      </c>
      <c r="K115">
        <v>5</v>
      </c>
      <c r="L115">
        <v>6</v>
      </c>
      <c r="M115" t="s">
        <v>204</v>
      </c>
      <c r="N115" t="s">
        <v>205</v>
      </c>
      <c r="O115" t="s">
        <v>206</v>
      </c>
      <c r="P115" t="s">
        <v>207</v>
      </c>
      <c r="Q115">
        <v>1.625</v>
      </c>
      <c r="R115">
        <v>13</v>
      </c>
    </row>
    <row r="116" spans="1:18" x14ac:dyDescent="0.35">
      <c r="A116" t="s">
        <v>199</v>
      </c>
      <c r="B116">
        <v>660</v>
      </c>
      <c r="C116" s="50">
        <v>43070</v>
      </c>
      <c r="D116">
        <v>2019</v>
      </c>
      <c r="E116" t="s">
        <v>13</v>
      </c>
      <c r="F116">
        <v>36258</v>
      </c>
      <c r="G116">
        <v>1</v>
      </c>
      <c r="H116" t="s">
        <v>421</v>
      </c>
      <c r="I116">
        <v>3</v>
      </c>
      <c r="J116" t="s">
        <v>422</v>
      </c>
      <c r="K116">
        <v>5</v>
      </c>
      <c r="L116">
        <v>6</v>
      </c>
      <c r="M116" t="s">
        <v>204</v>
      </c>
      <c r="N116" t="s">
        <v>205</v>
      </c>
      <c r="O116" t="s">
        <v>206</v>
      </c>
      <c r="P116" t="s">
        <v>207</v>
      </c>
      <c r="Q116">
        <v>19.25</v>
      </c>
      <c r="R116">
        <v>154</v>
      </c>
    </row>
    <row r="117" spans="1:18" x14ac:dyDescent="0.35">
      <c r="A117" t="s">
        <v>199</v>
      </c>
      <c r="B117">
        <v>660</v>
      </c>
      <c r="C117" s="50">
        <v>43070</v>
      </c>
      <c r="D117">
        <v>2019</v>
      </c>
      <c r="E117" t="s">
        <v>13</v>
      </c>
      <c r="F117">
        <v>36258</v>
      </c>
      <c r="G117">
        <v>1</v>
      </c>
      <c r="H117" t="s">
        <v>258</v>
      </c>
      <c r="I117">
        <v>2</v>
      </c>
      <c r="J117" t="s">
        <v>245</v>
      </c>
      <c r="K117">
        <v>4</v>
      </c>
      <c r="L117">
        <v>0</v>
      </c>
      <c r="M117" t="s">
        <v>204</v>
      </c>
      <c r="N117" t="s">
        <v>205</v>
      </c>
      <c r="O117" t="s">
        <v>206</v>
      </c>
      <c r="P117" t="s">
        <v>207</v>
      </c>
      <c r="Q117">
        <v>0</v>
      </c>
      <c r="R117">
        <v>0</v>
      </c>
    </row>
    <row r="118" spans="1:18" x14ac:dyDescent="0.35">
      <c r="A118" t="s">
        <v>199</v>
      </c>
      <c r="B118">
        <v>660</v>
      </c>
      <c r="C118" s="50">
        <v>43070</v>
      </c>
      <c r="D118">
        <v>2019</v>
      </c>
      <c r="E118" t="s">
        <v>13</v>
      </c>
      <c r="F118">
        <v>36258</v>
      </c>
      <c r="G118">
        <v>1</v>
      </c>
      <c r="H118" t="s">
        <v>259</v>
      </c>
      <c r="I118">
        <v>2</v>
      </c>
      <c r="J118" t="s">
        <v>245</v>
      </c>
      <c r="K118">
        <v>4</v>
      </c>
      <c r="L118">
        <v>0</v>
      </c>
      <c r="M118" t="s">
        <v>204</v>
      </c>
      <c r="N118" t="s">
        <v>205</v>
      </c>
      <c r="O118" t="s">
        <v>206</v>
      </c>
      <c r="P118" t="s">
        <v>207</v>
      </c>
      <c r="Q118">
        <v>0</v>
      </c>
      <c r="R118">
        <v>0</v>
      </c>
    </row>
    <row r="119" spans="1:18" x14ac:dyDescent="0.35">
      <c r="A119" t="s">
        <v>199</v>
      </c>
      <c r="B119">
        <v>660</v>
      </c>
      <c r="C119" s="50">
        <v>43070</v>
      </c>
      <c r="D119">
        <v>2019</v>
      </c>
      <c r="E119" t="s">
        <v>13</v>
      </c>
      <c r="F119">
        <v>36258</v>
      </c>
      <c r="G119">
        <v>1</v>
      </c>
      <c r="H119" t="s">
        <v>260</v>
      </c>
      <c r="I119">
        <v>2</v>
      </c>
      <c r="J119" t="s">
        <v>245</v>
      </c>
      <c r="K119">
        <v>4</v>
      </c>
      <c r="L119">
        <v>0</v>
      </c>
      <c r="M119" t="s">
        <v>204</v>
      </c>
      <c r="N119" t="s">
        <v>205</v>
      </c>
      <c r="O119" t="s">
        <v>206</v>
      </c>
      <c r="P119" t="s">
        <v>207</v>
      </c>
      <c r="Q119">
        <v>0</v>
      </c>
      <c r="R119">
        <v>0</v>
      </c>
    </row>
    <row r="120" spans="1:18" x14ac:dyDescent="0.35">
      <c r="A120" t="s">
        <v>199</v>
      </c>
      <c r="B120">
        <v>660</v>
      </c>
      <c r="C120" s="50">
        <v>43070</v>
      </c>
      <c r="D120">
        <v>2019</v>
      </c>
      <c r="E120" t="s">
        <v>13</v>
      </c>
      <c r="F120">
        <v>36258</v>
      </c>
      <c r="G120">
        <v>1</v>
      </c>
      <c r="H120" t="s">
        <v>261</v>
      </c>
      <c r="I120">
        <v>3</v>
      </c>
      <c r="J120" t="s">
        <v>262</v>
      </c>
      <c r="K120">
        <v>0</v>
      </c>
      <c r="L120">
        <v>24</v>
      </c>
      <c r="M120" t="s">
        <v>204</v>
      </c>
      <c r="N120" t="s">
        <v>205</v>
      </c>
      <c r="O120" t="s">
        <v>206</v>
      </c>
      <c r="P120" t="s">
        <v>207</v>
      </c>
      <c r="Q120">
        <v>0</v>
      </c>
      <c r="R120">
        <v>0</v>
      </c>
    </row>
    <row r="121" spans="1:18" x14ac:dyDescent="0.35">
      <c r="A121" t="s">
        <v>199</v>
      </c>
      <c r="B121">
        <v>660</v>
      </c>
      <c r="C121" s="50">
        <v>43070</v>
      </c>
      <c r="D121">
        <v>2019</v>
      </c>
      <c r="E121" t="s">
        <v>13</v>
      </c>
      <c r="F121">
        <v>36258</v>
      </c>
      <c r="G121">
        <v>1</v>
      </c>
      <c r="H121" t="s">
        <v>263</v>
      </c>
      <c r="I121">
        <v>3</v>
      </c>
      <c r="J121" t="s">
        <v>264</v>
      </c>
      <c r="K121">
        <v>0</v>
      </c>
      <c r="L121">
        <v>12</v>
      </c>
      <c r="M121" t="s">
        <v>204</v>
      </c>
      <c r="N121" t="s">
        <v>205</v>
      </c>
      <c r="O121" t="s">
        <v>206</v>
      </c>
      <c r="P121" t="s">
        <v>207</v>
      </c>
      <c r="Q121">
        <v>0</v>
      </c>
      <c r="R121">
        <v>0</v>
      </c>
    </row>
    <row r="122" spans="1:18" x14ac:dyDescent="0.35">
      <c r="A122" t="s">
        <v>199</v>
      </c>
      <c r="B122">
        <v>660</v>
      </c>
      <c r="C122" s="50">
        <v>43070</v>
      </c>
      <c r="D122">
        <v>2019</v>
      </c>
      <c r="E122" t="s">
        <v>13</v>
      </c>
      <c r="F122">
        <v>36258</v>
      </c>
      <c r="G122">
        <v>1</v>
      </c>
      <c r="H122" t="s">
        <v>265</v>
      </c>
      <c r="I122">
        <v>2</v>
      </c>
      <c r="J122" t="s">
        <v>266</v>
      </c>
      <c r="K122">
        <v>5</v>
      </c>
      <c r="L122">
        <v>6</v>
      </c>
      <c r="M122" t="s">
        <v>204</v>
      </c>
      <c r="N122" t="s">
        <v>205</v>
      </c>
      <c r="O122" t="s">
        <v>206</v>
      </c>
      <c r="P122" t="s">
        <v>207</v>
      </c>
      <c r="Q122">
        <v>0</v>
      </c>
      <c r="R122">
        <v>0</v>
      </c>
    </row>
    <row r="123" spans="1:18" x14ac:dyDescent="0.35">
      <c r="A123" t="s">
        <v>199</v>
      </c>
      <c r="B123">
        <v>660</v>
      </c>
      <c r="C123" s="50">
        <v>43070</v>
      </c>
      <c r="D123">
        <v>2019</v>
      </c>
      <c r="E123" t="s">
        <v>13</v>
      </c>
      <c r="F123">
        <v>36258</v>
      </c>
      <c r="G123">
        <v>1</v>
      </c>
      <c r="H123" t="s">
        <v>267</v>
      </c>
      <c r="I123">
        <v>2</v>
      </c>
      <c r="J123" t="s">
        <v>266</v>
      </c>
      <c r="K123">
        <v>5</v>
      </c>
      <c r="L123">
        <v>6</v>
      </c>
      <c r="M123" t="s">
        <v>204</v>
      </c>
      <c r="N123" t="s">
        <v>205</v>
      </c>
      <c r="O123" t="s">
        <v>206</v>
      </c>
      <c r="P123" t="s">
        <v>207</v>
      </c>
      <c r="Q123">
        <v>0</v>
      </c>
      <c r="R123">
        <v>0</v>
      </c>
    </row>
    <row r="124" spans="1:18" x14ac:dyDescent="0.35">
      <c r="A124" t="s">
        <v>199</v>
      </c>
      <c r="B124">
        <v>660</v>
      </c>
      <c r="C124" s="50">
        <v>43070</v>
      </c>
      <c r="D124">
        <v>2019</v>
      </c>
      <c r="E124" t="s">
        <v>13</v>
      </c>
      <c r="F124">
        <v>36258</v>
      </c>
      <c r="G124">
        <v>1</v>
      </c>
      <c r="H124" t="s">
        <v>268</v>
      </c>
      <c r="I124">
        <v>2</v>
      </c>
      <c r="J124" t="s">
        <v>266</v>
      </c>
      <c r="K124">
        <v>5</v>
      </c>
      <c r="L124">
        <v>6</v>
      </c>
      <c r="M124" t="s">
        <v>204</v>
      </c>
      <c r="N124" t="s">
        <v>205</v>
      </c>
      <c r="O124" t="s">
        <v>206</v>
      </c>
      <c r="P124" t="s">
        <v>207</v>
      </c>
      <c r="Q124">
        <v>0</v>
      </c>
      <c r="R124">
        <v>0</v>
      </c>
    </row>
    <row r="125" spans="1:18" x14ac:dyDescent="0.35">
      <c r="A125" t="s">
        <v>199</v>
      </c>
      <c r="B125">
        <v>660</v>
      </c>
      <c r="C125" s="50">
        <v>43070</v>
      </c>
      <c r="D125">
        <v>2019</v>
      </c>
      <c r="E125" t="s">
        <v>13</v>
      </c>
      <c r="F125">
        <v>36258</v>
      </c>
      <c r="G125">
        <v>1</v>
      </c>
      <c r="H125" t="s">
        <v>269</v>
      </c>
      <c r="I125">
        <v>2</v>
      </c>
      <c r="J125" t="s">
        <v>266</v>
      </c>
      <c r="K125">
        <v>5</v>
      </c>
      <c r="L125">
        <v>6</v>
      </c>
      <c r="M125" t="s">
        <v>204</v>
      </c>
      <c r="N125" t="s">
        <v>205</v>
      </c>
      <c r="O125" t="s">
        <v>206</v>
      </c>
      <c r="P125" t="s">
        <v>207</v>
      </c>
      <c r="Q125">
        <v>0</v>
      </c>
      <c r="R125">
        <v>0</v>
      </c>
    </row>
    <row r="126" spans="1:18" x14ac:dyDescent="0.35">
      <c r="A126" t="s">
        <v>199</v>
      </c>
      <c r="B126">
        <v>660</v>
      </c>
      <c r="C126" s="50">
        <v>43070</v>
      </c>
      <c r="D126">
        <v>2019</v>
      </c>
      <c r="E126" t="s">
        <v>13</v>
      </c>
      <c r="F126">
        <v>36258</v>
      </c>
      <c r="G126">
        <v>1</v>
      </c>
      <c r="H126" t="s">
        <v>270</v>
      </c>
      <c r="I126">
        <v>3</v>
      </c>
      <c r="J126" t="s">
        <v>271</v>
      </c>
      <c r="K126">
        <v>1</v>
      </c>
      <c r="L126">
        <v>6</v>
      </c>
      <c r="M126" t="s">
        <v>204</v>
      </c>
      <c r="N126" t="s">
        <v>205</v>
      </c>
      <c r="O126" t="s">
        <v>206</v>
      </c>
      <c r="P126" t="s">
        <v>207</v>
      </c>
      <c r="Q126">
        <v>30</v>
      </c>
      <c r="R126">
        <v>240</v>
      </c>
    </row>
    <row r="127" spans="1:18" x14ac:dyDescent="0.35">
      <c r="A127" t="s">
        <v>199</v>
      </c>
      <c r="B127">
        <v>660</v>
      </c>
      <c r="C127" s="50">
        <v>43070</v>
      </c>
      <c r="D127">
        <v>2019</v>
      </c>
      <c r="E127" t="s">
        <v>13</v>
      </c>
      <c r="F127">
        <v>36258</v>
      </c>
      <c r="G127">
        <v>1</v>
      </c>
      <c r="H127" t="s">
        <v>272</v>
      </c>
      <c r="I127">
        <v>1</v>
      </c>
      <c r="J127" t="s">
        <v>273</v>
      </c>
      <c r="K127">
        <v>1</v>
      </c>
      <c r="L127">
        <v>6</v>
      </c>
      <c r="M127" t="s">
        <v>204</v>
      </c>
      <c r="N127" t="s">
        <v>205</v>
      </c>
      <c r="O127" t="s">
        <v>206</v>
      </c>
      <c r="P127" t="s">
        <v>207</v>
      </c>
      <c r="Q127">
        <v>51</v>
      </c>
      <c r="R127">
        <v>408</v>
      </c>
    </row>
    <row r="128" spans="1:18" x14ac:dyDescent="0.35">
      <c r="A128" t="s">
        <v>199</v>
      </c>
      <c r="B128">
        <v>660</v>
      </c>
      <c r="C128" s="50">
        <v>43070</v>
      </c>
      <c r="D128">
        <v>2019</v>
      </c>
      <c r="E128" t="s">
        <v>13</v>
      </c>
      <c r="F128">
        <v>36258</v>
      </c>
      <c r="G128">
        <v>1</v>
      </c>
      <c r="H128" t="s">
        <v>274</v>
      </c>
      <c r="I128">
        <v>3</v>
      </c>
      <c r="J128" t="s">
        <v>275</v>
      </c>
      <c r="K128">
        <v>2</v>
      </c>
      <c r="L128">
        <v>6</v>
      </c>
      <c r="M128" t="s">
        <v>204</v>
      </c>
      <c r="N128" t="s">
        <v>205</v>
      </c>
      <c r="O128" t="s">
        <v>206</v>
      </c>
      <c r="P128" t="s">
        <v>207</v>
      </c>
      <c r="Q128">
        <v>31.75</v>
      </c>
      <c r="R128">
        <v>254</v>
      </c>
    </row>
    <row r="129" spans="1:18" x14ac:dyDescent="0.35">
      <c r="A129" t="s">
        <v>199</v>
      </c>
      <c r="B129">
        <v>660</v>
      </c>
      <c r="C129" s="50">
        <v>43070</v>
      </c>
      <c r="D129">
        <v>2019</v>
      </c>
      <c r="E129" t="s">
        <v>13</v>
      </c>
      <c r="F129">
        <v>36258</v>
      </c>
      <c r="G129">
        <v>1</v>
      </c>
      <c r="H129" t="s">
        <v>276</v>
      </c>
      <c r="I129">
        <v>3</v>
      </c>
      <c r="J129" t="s">
        <v>277</v>
      </c>
      <c r="K129">
        <v>2</v>
      </c>
      <c r="L129">
        <v>6</v>
      </c>
      <c r="M129" t="s">
        <v>204</v>
      </c>
      <c r="N129" t="s">
        <v>205</v>
      </c>
      <c r="O129" t="s">
        <v>206</v>
      </c>
      <c r="P129" t="s">
        <v>207</v>
      </c>
      <c r="Q129">
        <v>30.875</v>
      </c>
      <c r="R129">
        <v>247</v>
      </c>
    </row>
    <row r="130" spans="1:18" x14ac:dyDescent="0.35">
      <c r="A130" t="s">
        <v>199</v>
      </c>
      <c r="B130">
        <v>660</v>
      </c>
      <c r="C130" s="50">
        <v>43070</v>
      </c>
      <c r="D130">
        <v>2019</v>
      </c>
      <c r="E130" t="s">
        <v>13</v>
      </c>
      <c r="F130">
        <v>36258</v>
      </c>
      <c r="G130">
        <v>1</v>
      </c>
      <c r="H130" t="s">
        <v>280</v>
      </c>
      <c r="I130">
        <v>5</v>
      </c>
      <c r="J130" t="s">
        <v>281</v>
      </c>
      <c r="K130">
        <v>3</v>
      </c>
      <c r="L130">
        <v>6</v>
      </c>
      <c r="M130" t="s">
        <v>204</v>
      </c>
      <c r="N130" t="s">
        <v>205</v>
      </c>
      <c r="O130" t="s">
        <v>206</v>
      </c>
      <c r="P130" t="s">
        <v>207</v>
      </c>
      <c r="Q130">
        <v>13.75</v>
      </c>
      <c r="R130">
        <v>110</v>
      </c>
    </row>
    <row r="131" spans="1:18" x14ac:dyDescent="0.35">
      <c r="A131" t="s">
        <v>199</v>
      </c>
      <c r="B131">
        <v>660</v>
      </c>
      <c r="C131" s="50">
        <v>43070</v>
      </c>
      <c r="D131">
        <v>2019</v>
      </c>
      <c r="E131" t="s">
        <v>13</v>
      </c>
      <c r="F131">
        <v>36258</v>
      </c>
      <c r="G131">
        <v>1</v>
      </c>
      <c r="H131" t="s">
        <v>423</v>
      </c>
      <c r="I131">
        <v>5</v>
      </c>
      <c r="J131" t="s">
        <v>424</v>
      </c>
      <c r="K131">
        <v>3</v>
      </c>
      <c r="L131">
        <v>6</v>
      </c>
      <c r="M131" t="s">
        <v>204</v>
      </c>
      <c r="N131" t="s">
        <v>205</v>
      </c>
      <c r="O131" t="s">
        <v>206</v>
      </c>
      <c r="P131" t="s">
        <v>207</v>
      </c>
      <c r="Q131">
        <v>24.375</v>
      </c>
      <c r="R131">
        <v>195</v>
      </c>
    </row>
    <row r="132" spans="1:18" x14ac:dyDescent="0.35">
      <c r="A132" t="s">
        <v>199</v>
      </c>
      <c r="B132">
        <v>660</v>
      </c>
      <c r="C132" s="50">
        <v>43070</v>
      </c>
      <c r="D132">
        <v>2019</v>
      </c>
      <c r="E132" t="s">
        <v>13</v>
      </c>
      <c r="F132">
        <v>36258</v>
      </c>
      <c r="G132">
        <v>1</v>
      </c>
      <c r="H132" t="s">
        <v>425</v>
      </c>
      <c r="I132">
        <v>4</v>
      </c>
      <c r="J132" t="s">
        <v>426</v>
      </c>
      <c r="K132">
        <v>3</v>
      </c>
      <c r="L132">
        <v>6</v>
      </c>
      <c r="M132" t="s">
        <v>204</v>
      </c>
      <c r="N132" t="s">
        <v>205</v>
      </c>
      <c r="O132" t="s">
        <v>206</v>
      </c>
      <c r="P132" t="s">
        <v>207</v>
      </c>
      <c r="Q132">
        <v>26.75</v>
      </c>
      <c r="R132">
        <v>214</v>
      </c>
    </row>
    <row r="133" spans="1:18" x14ac:dyDescent="0.35">
      <c r="A133" t="s">
        <v>199</v>
      </c>
      <c r="B133">
        <v>660</v>
      </c>
      <c r="C133" s="50">
        <v>43070</v>
      </c>
      <c r="D133">
        <v>2019</v>
      </c>
      <c r="E133" t="s">
        <v>13</v>
      </c>
      <c r="F133">
        <v>36258</v>
      </c>
      <c r="G133">
        <v>1</v>
      </c>
      <c r="H133" t="s">
        <v>427</v>
      </c>
      <c r="I133">
        <v>5</v>
      </c>
      <c r="J133" t="s">
        <v>428</v>
      </c>
      <c r="K133">
        <v>3</v>
      </c>
      <c r="L133">
        <v>6</v>
      </c>
      <c r="M133" t="s">
        <v>204</v>
      </c>
      <c r="N133" t="s">
        <v>205</v>
      </c>
      <c r="O133" t="s">
        <v>206</v>
      </c>
      <c r="P133" t="s">
        <v>207</v>
      </c>
      <c r="Q133">
        <v>6</v>
      </c>
      <c r="R133">
        <v>48</v>
      </c>
    </row>
    <row r="134" spans="1:18" x14ac:dyDescent="0.35">
      <c r="A134" t="s">
        <v>199</v>
      </c>
      <c r="B134">
        <v>660</v>
      </c>
      <c r="C134" s="50">
        <v>43070</v>
      </c>
      <c r="D134">
        <v>2019</v>
      </c>
      <c r="E134" t="s">
        <v>13</v>
      </c>
      <c r="F134">
        <v>36258</v>
      </c>
      <c r="G134">
        <v>1</v>
      </c>
      <c r="H134" t="s">
        <v>429</v>
      </c>
      <c r="I134">
        <v>6</v>
      </c>
      <c r="J134" t="s">
        <v>430</v>
      </c>
      <c r="K134">
        <v>3</v>
      </c>
      <c r="L134">
        <v>6</v>
      </c>
      <c r="M134" t="s">
        <v>204</v>
      </c>
      <c r="N134" t="s">
        <v>205</v>
      </c>
      <c r="O134" t="s">
        <v>206</v>
      </c>
      <c r="P134" t="s">
        <v>207</v>
      </c>
      <c r="Q134">
        <v>13</v>
      </c>
      <c r="R134">
        <v>104</v>
      </c>
    </row>
    <row r="135" spans="1:18" x14ac:dyDescent="0.35">
      <c r="A135" t="s">
        <v>199</v>
      </c>
      <c r="B135">
        <v>660</v>
      </c>
      <c r="C135" s="50">
        <v>43070</v>
      </c>
      <c r="D135">
        <v>2019</v>
      </c>
      <c r="E135" t="s">
        <v>13</v>
      </c>
      <c r="F135">
        <v>36258</v>
      </c>
      <c r="G135">
        <v>1</v>
      </c>
      <c r="H135" t="s">
        <v>431</v>
      </c>
      <c r="I135">
        <v>5</v>
      </c>
      <c r="J135" t="s">
        <v>432</v>
      </c>
      <c r="K135">
        <v>3</v>
      </c>
      <c r="L135">
        <v>6</v>
      </c>
      <c r="M135" t="s">
        <v>204</v>
      </c>
      <c r="N135" t="s">
        <v>205</v>
      </c>
      <c r="O135" t="s">
        <v>206</v>
      </c>
      <c r="P135" t="s">
        <v>207</v>
      </c>
      <c r="Q135">
        <v>7.5</v>
      </c>
      <c r="R135">
        <v>60</v>
      </c>
    </row>
    <row r="136" spans="1:18" x14ac:dyDescent="0.35">
      <c r="A136" t="s">
        <v>199</v>
      </c>
      <c r="B136">
        <v>660</v>
      </c>
      <c r="C136" s="50">
        <v>43070</v>
      </c>
      <c r="D136">
        <v>2019</v>
      </c>
      <c r="E136" t="s">
        <v>13</v>
      </c>
      <c r="F136">
        <v>36258</v>
      </c>
      <c r="G136">
        <v>1</v>
      </c>
      <c r="H136" t="s">
        <v>433</v>
      </c>
      <c r="I136">
        <v>5</v>
      </c>
      <c r="J136" t="s">
        <v>434</v>
      </c>
      <c r="K136">
        <v>3</v>
      </c>
      <c r="L136">
        <v>6</v>
      </c>
      <c r="M136" t="s">
        <v>204</v>
      </c>
      <c r="N136" t="s">
        <v>205</v>
      </c>
      <c r="O136" t="s">
        <v>206</v>
      </c>
      <c r="P136" t="s">
        <v>207</v>
      </c>
      <c r="Q136">
        <v>11.875</v>
      </c>
      <c r="R136">
        <v>95</v>
      </c>
    </row>
    <row r="137" spans="1:18" x14ac:dyDescent="0.35">
      <c r="A137" t="s">
        <v>199</v>
      </c>
      <c r="B137">
        <v>660</v>
      </c>
      <c r="C137" s="50">
        <v>43070</v>
      </c>
      <c r="D137">
        <v>2019</v>
      </c>
      <c r="E137" t="s">
        <v>13</v>
      </c>
      <c r="F137">
        <v>36258</v>
      </c>
      <c r="G137">
        <v>1</v>
      </c>
      <c r="H137" t="s">
        <v>435</v>
      </c>
      <c r="I137">
        <v>5</v>
      </c>
      <c r="J137" t="s">
        <v>436</v>
      </c>
      <c r="K137">
        <v>3</v>
      </c>
      <c r="L137">
        <v>6</v>
      </c>
      <c r="M137" t="s">
        <v>204</v>
      </c>
      <c r="N137" t="s">
        <v>205</v>
      </c>
      <c r="O137" t="s">
        <v>206</v>
      </c>
      <c r="P137" t="s">
        <v>207</v>
      </c>
      <c r="Q137">
        <v>3.875</v>
      </c>
      <c r="R137">
        <v>31</v>
      </c>
    </row>
    <row r="138" spans="1:18" x14ac:dyDescent="0.35">
      <c r="A138" t="s">
        <v>199</v>
      </c>
      <c r="B138">
        <v>660</v>
      </c>
      <c r="C138" s="50">
        <v>43070</v>
      </c>
      <c r="D138">
        <v>2019</v>
      </c>
      <c r="E138" t="s">
        <v>13</v>
      </c>
      <c r="F138">
        <v>36258</v>
      </c>
      <c r="G138">
        <v>1</v>
      </c>
      <c r="H138" t="s">
        <v>437</v>
      </c>
      <c r="I138">
        <v>2</v>
      </c>
      <c r="J138" t="s">
        <v>436</v>
      </c>
      <c r="K138">
        <v>3</v>
      </c>
      <c r="L138">
        <v>6</v>
      </c>
      <c r="M138" t="s">
        <v>204</v>
      </c>
      <c r="N138" t="s">
        <v>205</v>
      </c>
      <c r="O138" t="s">
        <v>206</v>
      </c>
      <c r="P138" t="s">
        <v>207</v>
      </c>
      <c r="Q138">
        <v>12.375</v>
      </c>
      <c r="R138">
        <v>99</v>
      </c>
    </row>
    <row r="139" spans="1:18" x14ac:dyDescent="0.35">
      <c r="A139" t="s">
        <v>199</v>
      </c>
      <c r="B139">
        <v>660</v>
      </c>
      <c r="C139" s="50">
        <v>43070</v>
      </c>
      <c r="D139">
        <v>2019</v>
      </c>
      <c r="E139" t="s">
        <v>13</v>
      </c>
      <c r="F139">
        <v>36258</v>
      </c>
      <c r="G139">
        <v>1</v>
      </c>
      <c r="H139" t="s">
        <v>306</v>
      </c>
      <c r="I139">
        <v>3</v>
      </c>
      <c r="J139" t="s">
        <v>307</v>
      </c>
      <c r="K139">
        <v>4</v>
      </c>
      <c r="L139">
        <v>0</v>
      </c>
      <c r="M139" t="s">
        <v>204</v>
      </c>
      <c r="N139" t="s">
        <v>205</v>
      </c>
      <c r="O139" t="s">
        <v>206</v>
      </c>
      <c r="P139" t="s">
        <v>207</v>
      </c>
      <c r="Q139">
        <v>0</v>
      </c>
      <c r="R139">
        <v>5</v>
      </c>
    </row>
    <row r="140" spans="1:18" x14ac:dyDescent="0.35">
      <c r="A140" t="s">
        <v>199</v>
      </c>
      <c r="B140">
        <v>660</v>
      </c>
      <c r="C140" s="50">
        <v>43070</v>
      </c>
      <c r="D140">
        <v>2019</v>
      </c>
      <c r="E140" t="s">
        <v>13</v>
      </c>
      <c r="F140">
        <v>36258</v>
      </c>
      <c r="G140">
        <v>1</v>
      </c>
      <c r="H140" t="s">
        <v>308</v>
      </c>
      <c r="I140">
        <v>3</v>
      </c>
      <c r="J140" t="s">
        <v>309</v>
      </c>
      <c r="K140">
        <v>4</v>
      </c>
      <c r="L140">
        <v>0</v>
      </c>
      <c r="M140" t="s">
        <v>204</v>
      </c>
      <c r="N140" t="s">
        <v>205</v>
      </c>
      <c r="O140" t="s">
        <v>206</v>
      </c>
      <c r="P140" t="s">
        <v>207</v>
      </c>
      <c r="Q140">
        <v>0</v>
      </c>
      <c r="R140">
        <v>4</v>
      </c>
    </row>
    <row r="141" spans="1:18" x14ac:dyDescent="0.35">
      <c r="A141" t="s">
        <v>199</v>
      </c>
      <c r="B141">
        <v>660</v>
      </c>
      <c r="C141" s="50">
        <v>43070</v>
      </c>
      <c r="D141">
        <v>2019</v>
      </c>
      <c r="E141" t="s">
        <v>13</v>
      </c>
      <c r="F141">
        <v>36258</v>
      </c>
      <c r="G141">
        <v>1</v>
      </c>
      <c r="H141" t="s">
        <v>438</v>
      </c>
      <c r="I141">
        <v>4</v>
      </c>
      <c r="J141" t="s">
        <v>439</v>
      </c>
      <c r="K141">
        <v>4</v>
      </c>
      <c r="L141">
        <v>6</v>
      </c>
      <c r="M141" t="s">
        <v>204</v>
      </c>
      <c r="N141" t="s">
        <v>205</v>
      </c>
      <c r="O141" t="s">
        <v>206</v>
      </c>
      <c r="P141" t="s">
        <v>207</v>
      </c>
      <c r="Q141">
        <v>7.875</v>
      </c>
      <c r="R141">
        <v>63</v>
      </c>
    </row>
    <row r="142" spans="1:18" x14ac:dyDescent="0.35">
      <c r="A142" t="s">
        <v>199</v>
      </c>
      <c r="B142">
        <v>660</v>
      </c>
      <c r="C142" s="50">
        <v>43070</v>
      </c>
      <c r="D142">
        <v>2019</v>
      </c>
      <c r="E142" t="s">
        <v>13</v>
      </c>
      <c r="F142">
        <v>36258</v>
      </c>
      <c r="G142">
        <v>1</v>
      </c>
      <c r="H142" t="s">
        <v>440</v>
      </c>
      <c r="I142">
        <v>4</v>
      </c>
      <c r="J142" t="s">
        <v>441</v>
      </c>
      <c r="K142">
        <v>4</v>
      </c>
      <c r="L142">
        <v>6</v>
      </c>
      <c r="M142" t="s">
        <v>204</v>
      </c>
      <c r="N142" t="s">
        <v>205</v>
      </c>
      <c r="O142" t="s">
        <v>206</v>
      </c>
      <c r="P142" t="s">
        <v>207</v>
      </c>
      <c r="Q142">
        <v>3.625</v>
      </c>
      <c r="R142">
        <v>29</v>
      </c>
    </row>
    <row r="143" spans="1:18" x14ac:dyDescent="0.35">
      <c r="A143" t="s">
        <v>199</v>
      </c>
      <c r="B143">
        <v>660</v>
      </c>
      <c r="C143" s="50">
        <v>43070</v>
      </c>
      <c r="D143">
        <v>2019</v>
      </c>
      <c r="E143" t="s">
        <v>13</v>
      </c>
      <c r="F143">
        <v>36258</v>
      </c>
      <c r="G143">
        <v>1</v>
      </c>
      <c r="H143" t="s">
        <v>442</v>
      </c>
      <c r="I143">
        <v>4</v>
      </c>
      <c r="J143" t="s">
        <v>443</v>
      </c>
      <c r="K143">
        <v>4</v>
      </c>
      <c r="L143">
        <v>6</v>
      </c>
      <c r="M143" t="s">
        <v>204</v>
      </c>
      <c r="N143" t="s">
        <v>205</v>
      </c>
      <c r="O143" t="s">
        <v>206</v>
      </c>
      <c r="P143" t="s">
        <v>207</v>
      </c>
      <c r="Q143">
        <v>6.875</v>
      </c>
      <c r="R143">
        <v>55</v>
      </c>
    </row>
    <row r="144" spans="1:18" x14ac:dyDescent="0.35">
      <c r="A144" t="s">
        <v>199</v>
      </c>
      <c r="B144">
        <v>660</v>
      </c>
      <c r="C144" s="50">
        <v>43070</v>
      </c>
      <c r="D144">
        <v>2019</v>
      </c>
      <c r="E144" t="s">
        <v>13</v>
      </c>
      <c r="F144">
        <v>36258</v>
      </c>
      <c r="G144">
        <v>1</v>
      </c>
      <c r="H144" t="s">
        <v>444</v>
      </c>
      <c r="I144">
        <v>4</v>
      </c>
      <c r="J144" t="s">
        <v>445</v>
      </c>
      <c r="K144">
        <v>5</v>
      </c>
      <c r="L144">
        <v>6</v>
      </c>
      <c r="M144" t="s">
        <v>204</v>
      </c>
      <c r="N144" t="s">
        <v>205</v>
      </c>
      <c r="O144" t="s">
        <v>206</v>
      </c>
      <c r="P144" t="s">
        <v>207</v>
      </c>
      <c r="Q144">
        <v>3.5</v>
      </c>
      <c r="R144">
        <v>28</v>
      </c>
    </row>
    <row r="145" spans="1:18" x14ac:dyDescent="0.35">
      <c r="A145" t="s">
        <v>199</v>
      </c>
      <c r="B145">
        <v>660</v>
      </c>
      <c r="C145" s="50">
        <v>43070</v>
      </c>
      <c r="D145">
        <v>2019</v>
      </c>
      <c r="E145" t="s">
        <v>13</v>
      </c>
      <c r="F145">
        <v>36258</v>
      </c>
      <c r="G145">
        <v>1</v>
      </c>
      <c r="H145" t="s">
        <v>314</v>
      </c>
      <c r="I145">
        <v>4</v>
      </c>
      <c r="J145" t="s">
        <v>245</v>
      </c>
      <c r="K145">
        <v>4</v>
      </c>
      <c r="L145">
        <v>0</v>
      </c>
      <c r="M145" t="s">
        <v>204</v>
      </c>
      <c r="N145" t="s">
        <v>205</v>
      </c>
      <c r="O145" t="s">
        <v>206</v>
      </c>
      <c r="P145" t="s">
        <v>207</v>
      </c>
      <c r="Q145">
        <v>0</v>
      </c>
      <c r="R145">
        <v>0</v>
      </c>
    </row>
    <row r="146" spans="1:18" x14ac:dyDescent="0.35">
      <c r="A146" t="s">
        <v>199</v>
      </c>
      <c r="B146">
        <v>660</v>
      </c>
      <c r="C146" s="50">
        <v>43070</v>
      </c>
      <c r="D146">
        <v>2019</v>
      </c>
      <c r="E146" t="s">
        <v>13</v>
      </c>
      <c r="F146">
        <v>36258</v>
      </c>
      <c r="G146">
        <v>1</v>
      </c>
      <c r="H146" t="s">
        <v>315</v>
      </c>
      <c r="I146">
        <v>3</v>
      </c>
      <c r="J146" t="s">
        <v>245</v>
      </c>
      <c r="K146">
        <v>4</v>
      </c>
      <c r="L146">
        <v>0</v>
      </c>
      <c r="M146" t="s">
        <v>204</v>
      </c>
      <c r="N146" t="s">
        <v>205</v>
      </c>
      <c r="O146" t="s">
        <v>206</v>
      </c>
      <c r="P146" t="s">
        <v>207</v>
      </c>
      <c r="Q146">
        <v>0</v>
      </c>
      <c r="R146">
        <v>0</v>
      </c>
    </row>
    <row r="147" spans="1:18" x14ac:dyDescent="0.35">
      <c r="A147" t="s">
        <v>199</v>
      </c>
      <c r="B147">
        <v>660</v>
      </c>
      <c r="C147" s="50">
        <v>43070</v>
      </c>
      <c r="D147">
        <v>2019</v>
      </c>
      <c r="E147" t="s">
        <v>13</v>
      </c>
      <c r="F147">
        <v>36258</v>
      </c>
      <c r="G147">
        <v>1</v>
      </c>
      <c r="H147" t="s">
        <v>316</v>
      </c>
      <c r="I147">
        <v>3</v>
      </c>
      <c r="J147" t="s">
        <v>245</v>
      </c>
      <c r="K147">
        <v>4</v>
      </c>
      <c r="L147">
        <v>0</v>
      </c>
      <c r="M147" t="s">
        <v>204</v>
      </c>
      <c r="N147" t="s">
        <v>205</v>
      </c>
      <c r="O147" t="s">
        <v>206</v>
      </c>
      <c r="P147" t="s">
        <v>207</v>
      </c>
      <c r="Q147">
        <v>0</v>
      </c>
      <c r="R147">
        <v>0</v>
      </c>
    </row>
    <row r="148" spans="1:18" x14ac:dyDescent="0.35">
      <c r="A148" t="s">
        <v>199</v>
      </c>
      <c r="B148">
        <v>660</v>
      </c>
      <c r="C148" s="50">
        <v>43070</v>
      </c>
      <c r="D148">
        <v>2019</v>
      </c>
      <c r="E148" t="s">
        <v>13</v>
      </c>
      <c r="F148">
        <v>36258</v>
      </c>
      <c r="G148">
        <v>1</v>
      </c>
      <c r="H148" t="s">
        <v>317</v>
      </c>
      <c r="I148">
        <v>4</v>
      </c>
      <c r="J148" t="s">
        <v>318</v>
      </c>
      <c r="K148">
        <v>0</v>
      </c>
      <c r="L148">
        <v>24</v>
      </c>
      <c r="M148" t="s">
        <v>204</v>
      </c>
      <c r="N148" t="s">
        <v>205</v>
      </c>
      <c r="O148" t="s">
        <v>206</v>
      </c>
      <c r="P148" t="s">
        <v>207</v>
      </c>
      <c r="Q148">
        <v>0</v>
      </c>
      <c r="R148">
        <v>0</v>
      </c>
    </row>
    <row r="149" spans="1:18" x14ac:dyDescent="0.35">
      <c r="A149" t="s">
        <v>199</v>
      </c>
      <c r="B149">
        <v>660</v>
      </c>
      <c r="C149" s="50">
        <v>43070</v>
      </c>
      <c r="D149">
        <v>2019</v>
      </c>
      <c r="E149" t="s">
        <v>13</v>
      </c>
      <c r="F149">
        <v>36258</v>
      </c>
      <c r="G149">
        <v>1</v>
      </c>
      <c r="H149" t="s">
        <v>319</v>
      </c>
      <c r="I149">
        <v>4</v>
      </c>
      <c r="J149" t="s">
        <v>320</v>
      </c>
      <c r="K149">
        <v>0</v>
      </c>
      <c r="L149">
        <v>12</v>
      </c>
      <c r="M149" t="s">
        <v>204</v>
      </c>
      <c r="N149" t="s">
        <v>205</v>
      </c>
      <c r="O149" t="s">
        <v>206</v>
      </c>
      <c r="P149" t="s">
        <v>207</v>
      </c>
      <c r="Q149">
        <v>0</v>
      </c>
      <c r="R149">
        <v>0</v>
      </c>
    </row>
    <row r="150" spans="1:18" x14ac:dyDescent="0.35">
      <c r="A150" t="s">
        <v>199</v>
      </c>
      <c r="B150">
        <v>660</v>
      </c>
      <c r="C150" s="50">
        <v>43070</v>
      </c>
      <c r="D150">
        <v>2019</v>
      </c>
      <c r="E150" t="s">
        <v>13</v>
      </c>
      <c r="F150">
        <v>36258</v>
      </c>
      <c r="G150">
        <v>1</v>
      </c>
      <c r="H150" t="s">
        <v>321</v>
      </c>
      <c r="I150">
        <v>3</v>
      </c>
      <c r="J150" t="s">
        <v>322</v>
      </c>
      <c r="K150">
        <v>4</v>
      </c>
      <c r="L150">
        <v>0</v>
      </c>
      <c r="M150" t="s">
        <v>204</v>
      </c>
      <c r="N150" t="s">
        <v>205</v>
      </c>
      <c r="O150" t="s">
        <v>206</v>
      </c>
      <c r="P150" t="s">
        <v>207</v>
      </c>
      <c r="Q150">
        <v>0</v>
      </c>
      <c r="R150">
        <v>0</v>
      </c>
    </row>
    <row r="151" spans="1:18" x14ac:dyDescent="0.35">
      <c r="A151" t="s">
        <v>199</v>
      </c>
      <c r="B151">
        <v>660</v>
      </c>
      <c r="C151" s="50">
        <v>43070</v>
      </c>
      <c r="D151">
        <v>2019</v>
      </c>
      <c r="E151" t="s">
        <v>13</v>
      </c>
      <c r="F151">
        <v>36258</v>
      </c>
      <c r="G151">
        <v>1</v>
      </c>
      <c r="H151" t="s">
        <v>323</v>
      </c>
      <c r="I151">
        <v>3</v>
      </c>
      <c r="J151" t="s">
        <v>324</v>
      </c>
      <c r="K151">
        <v>4</v>
      </c>
      <c r="L151">
        <v>0</v>
      </c>
      <c r="M151" t="s">
        <v>325</v>
      </c>
      <c r="N151" t="s">
        <v>326</v>
      </c>
      <c r="O151" t="s">
        <v>206</v>
      </c>
      <c r="P151" t="s">
        <v>207</v>
      </c>
      <c r="Q151">
        <v>0</v>
      </c>
      <c r="R151">
        <v>1</v>
      </c>
    </row>
    <row r="152" spans="1:18" x14ac:dyDescent="0.35">
      <c r="A152" t="s">
        <v>199</v>
      </c>
      <c r="B152">
        <v>660</v>
      </c>
      <c r="C152" s="50">
        <v>43070</v>
      </c>
      <c r="D152">
        <v>2019</v>
      </c>
      <c r="E152" t="s">
        <v>13</v>
      </c>
      <c r="F152">
        <v>36258</v>
      </c>
      <c r="G152">
        <v>1</v>
      </c>
      <c r="H152" t="s">
        <v>327</v>
      </c>
      <c r="I152">
        <v>3</v>
      </c>
      <c r="J152" t="s">
        <v>328</v>
      </c>
      <c r="K152">
        <v>4</v>
      </c>
      <c r="L152">
        <v>0</v>
      </c>
      <c r="M152" t="s">
        <v>204</v>
      </c>
      <c r="N152" t="s">
        <v>205</v>
      </c>
      <c r="O152" t="s">
        <v>206</v>
      </c>
      <c r="P152" t="s">
        <v>207</v>
      </c>
      <c r="Q152">
        <v>0</v>
      </c>
      <c r="R152">
        <v>0</v>
      </c>
    </row>
    <row r="153" spans="1:18" x14ac:dyDescent="0.35">
      <c r="A153" t="s">
        <v>199</v>
      </c>
      <c r="B153">
        <v>660</v>
      </c>
      <c r="C153" s="50">
        <v>43070</v>
      </c>
      <c r="D153">
        <v>2019</v>
      </c>
      <c r="E153" t="s">
        <v>13</v>
      </c>
      <c r="F153">
        <v>36258</v>
      </c>
      <c r="G153">
        <v>1</v>
      </c>
      <c r="H153" t="s">
        <v>329</v>
      </c>
      <c r="I153">
        <v>3</v>
      </c>
      <c r="J153" t="s">
        <v>330</v>
      </c>
      <c r="K153">
        <v>4</v>
      </c>
      <c r="L153">
        <v>0</v>
      </c>
      <c r="M153" t="s">
        <v>204</v>
      </c>
      <c r="N153" t="s">
        <v>205</v>
      </c>
      <c r="O153" t="s">
        <v>206</v>
      </c>
      <c r="P153" t="s">
        <v>207</v>
      </c>
      <c r="Q153">
        <v>0</v>
      </c>
      <c r="R153">
        <v>0</v>
      </c>
    </row>
    <row r="154" spans="1:18" x14ac:dyDescent="0.35">
      <c r="A154" t="s">
        <v>199</v>
      </c>
      <c r="B154">
        <v>660</v>
      </c>
      <c r="C154" s="50">
        <v>43070</v>
      </c>
      <c r="D154">
        <v>2019</v>
      </c>
      <c r="E154" t="s">
        <v>13</v>
      </c>
      <c r="F154">
        <v>36258</v>
      </c>
      <c r="G154">
        <v>1</v>
      </c>
      <c r="H154" t="s">
        <v>331</v>
      </c>
      <c r="I154">
        <v>3</v>
      </c>
      <c r="J154" t="s">
        <v>324</v>
      </c>
      <c r="K154">
        <v>4</v>
      </c>
      <c r="L154">
        <v>0</v>
      </c>
      <c r="M154" t="s">
        <v>332</v>
      </c>
      <c r="N154" t="s">
        <v>333</v>
      </c>
      <c r="O154" t="s">
        <v>206</v>
      </c>
      <c r="P154" t="s">
        <v>207</v>
      </c>
      <c r="Q154">
        <v>0</v>
      </c>
      <c r="R154">
        <v>1</v>
      </c>
    </row>
    <row r="155" spans="1:18" x14ac:dyDescent="0.35">
      <c r="A155" t="s">
        <v>199</v>
      </c>
      <c r="B155">
        <v>660</v>
      </c>
      <c r="C155" s="50">
        <v>43070</v>
      </c>
      <c r="D155">
        <v>2019</v>
      </c>
      <c r="E155" t="s">
        <v>13</v>
      </c>
      <c r="F155">
        <v>36258</v>
      </c>
      <c r="G155">
        <v>1</v>
      </c>
      <c r="H155" t="s">
        <v>446</v>
      </c>
      <c r="I155">
        <v>3</v>
      </c>
      <c r="J155" t="s">
        <v>447</v>
      </c>
      <c r="K155">
        <v>4</v>
      </c>
      <c r="L155">
        <v>6</v>
      </c>
      <c r="M155" t="s">
        <v>204</v>
      </c>
      <c r="N155" t="s">
        <v>205</v>
      </c>
      <c r="O155" t="s">
        <v>206</v>
      </c>
      <c r="P155" t="s">
        <v>207</v>
      </c>
      <c r="Q155">
        <v>12.5</v>
      </c>
      <c r="R155">
        <v>100</v>
      </c>
    </row>
    <row r="156" spans="1:18" x14ac:dyDescent="0.35">
      <c r="A156" t="s">
        <v>199</v>
      </c>
      <c r="B156">
        <v>660</v>
      </c>
      <c r="C156" s="50">
        <v>43070</v>
      </c>
      <c r="D156">
        <v>2019</v>
      </c>
      <c r="E156" t="s">
        <v>13</v>
      </c>
      <c r="F156">
        <v>36258</v>
      </c>
      <c r="G156">
        <v>1</v>
      </c>
      <c r="H156" t="s">
        <v>338</v>
      </c>
      <c r="I156">
        <v>5</v>
      </c>
      <c r="J156" t="s">
        <v>339</v>
      </c>
      <c r="K156">
        <v>4</v>
      </c>
      <c r="L156">
        <v>6</v>
      </c>
      <c r="M156" t="s">
        <v>204</v>
      </c>
      <c r="N156" t="s">
        <v>205</v>
      </c>
      <c r="O156" t="s">
        <v>206</v>
      </c>
      <c r="P156" t="s">
        <v>207</v>
      </c>
      <c r="Q156">
        <v>0.125</v>
      </c>
      <c r="R156">
        <v>1</v>
      </c>
    </row>
    <row r="157" spans="1:18" x14ac:dyDescent="0.35">
      <c r="A157" t="s">
        <v>199</v>
      </c>
      <c r="B157">
        <v>660</v>
      </c>
      <c r="C157" s="50">
        <v>43070</v>
      </c>
      <c r="D157">
        <v>2019</v>
      </c>
      <c r="E157" t="s">
        <v>13</v>
      </c>
      <c r="F157">
        <v>36258</v>
      </c>
      <c r="G157">
        <v>1</v>
      </c>
      <c r="H157" t="s">
        <v>340</v>
      </c>
      <c r="I157">
        <v>3</v>
      </c>
      <c r="J157" t="s">
        <v>324</v>
      </c>
      <c r="K157">
        <v>5</v>
      </c>
      <c r="L157">
        <v>0</v>
      </c>
      <c r="M157" t="s">
        <v>341</v>
      </c>
      <c r="N157" t="s">
        <v>342</v>
      </c>
      <c r="O157" t="s">
        <v>206</v>
      </c>
      <c r="P157" t="s">
        <v>207</v>
      </c>
      <c r="Q157">
        <v>0</v>
      </c>
      <c r="R157">
        <v>2</v>
      </c>
    </row>
    <row r="158" spans="1:18" x14ac:dyDescent="0.35">
      <c r="A158" t="s">
        <v>199</v>
      </c>
      <c r="B158">
        <v>660</v>
      </c>
      <c r="C158" s="50">
        <v>43070</v>
      </c>
      <c r="D158">
        <v>2019</v>
      </c>
      <c r="E158" t="s">
        <v>13</v>
      </c>
      <c r="F158">
        <v>36258</v>
      </c>
      <c r="G158">
        <v>1</v>
      </c>
      <c r="H158" t="s">
        <v>343</v>
      </c>
      <c r="I158">
        <v>2</v>
      </c>
      <c r="J158" t="s">
        <v>344</v>
      </c>
      <c r="K158">
        <v>5</v>
      </c>
      <c r="L158">
        <v>0</v>
      </c>
      <c r="M158" t="s">
        <v>204</v>
      </c>
      <c r="N158" t="s">
        <v>205</v>
      </c>
      <c r="O158" t="s">
        <v>206</v>
      </c>
      <c r="P158" t="s">
        <v>207</v>
      </c>
      <c r="Q158">
        <v>0</v>
      </c>
      <c r="R158">
        <v>252</v>
      </c>
    </row>
    <row r="159" spans="1:18" x14ac:dyDescent="0.35">
      <c r="A159" t="s">
        <v>199</v>
      </c>
      <c r="B159">
        <v>660</v>
      </c>
      <c r="C159" s="50">
        <v>43070</v>
      </c>
      <c r="D159">
        <v>2019</v>
      </c>
      <c r="E159" t="s">
        <v>13</v>
      </c>
      <c r="F159">
        <v>36258</v>
      </c>
      <c r="G159">
        <v>1</v>
      </c>
      <c r="H159" t="s">
        <v>345</v>
      </c>
      <c r="I159">
        <v>3</v>
      </c>
      <c r="J159" t="s">
        <v>346</v>
      </c>
      <c r="K159">
        <v>5</v>
      </c>
      <c r="L159">
        <v>12</v>
      </c>
      <c r="M159" t="s">
        <v>204</v>
      </c>
      <c r="N159" t="s">
        <v>205</v>
      </c>
      <c r="O159" t="s">
        <v>206</v>
      </c>
      <c r="P159" t="s">
        <v>207</v>
      </c>
      <c r="Q159">
        <v>1.5</v>
      </c>
      <c r="R159">
        <v>6</v>
      </c>
    </row>
    <row r="160" spans="1:18" x14ac:dyDescent="0.35">
      <c r="A160" t="s">
        <v>199</v>
      </c>
      <c r="B160">
        <v>660</v>
      </c>
      <c r="C160" s="50">
        <v>43070</v>
      </c>
      <c r="D160">
        <v>2019</v>
      </c>
      <c r="E160" t="s">
        <v>13</v>
      </c>
      <c r="F160">
        <v>36258</v>
      </c>
      <c r="G160">
        <v>1</v>
      </c>
      <c r="H160" t="s">
        <v>347</v>
      </c>
      <c r="I160">
        <v>3</v>
      </c>
      <c r="J160" t="s">
        <v>348</v>
      </c>
      <c r="K160">
        <v>5</v>
      </c>
      <c r="L160">
        <v>12</v>
      </c>
      <c r="M160" t="s">
        <v>204</v>
      </c>
      <c r="N160" t="s">
        <v>205</v>
      </c>
      <c r="O160" t="s">
        <v>206</v>
      </c>
      <c r="P160" t="s">
        <v>207</v>
      </c>
      <c r="Q160">
        <v>1.25</v>
      </c>
      <c r="R160">
        <v>5</v>
      </c>
    </row>
    <row r="161" spans="1:18" x14ac:dyDescent="0.35">
      <c r="A161" t="s">
        <v>199</v>
      </c>
      <c r="B161">
        <v>660</v>
      </c>
      <c r="C161" s="50">
        <v>43070</v>
      </c>
      <c r="D161">
        <v>2019</v>
      </c>
      <c r="E161" t="s">
        <v>13</v>
      </c>
      <c r="F161">
        <v>36258</v>
      </c>
      <c r="G161">
        <v>1</v>
      </c>
      <c r="H161" t="s">
        <v>448</v>
      </c>
      <c r="I161">
        <v>3</v>
      </c>
      <c r="J161" t="s">
        <v>449</v>
      </c>
      <c r="K161">
        <v>5</v>
      </c>
      <c r="L161">
        <v>6</v>
      </c>
      <c r="M161" t="s">
        <v>204</v>
      </c>
      <c r="N161" t="s">
        <v>205</v>
      </c>
      <c r="O161" t="s">
        <v>206</v>
      </c>
      <c r="P161" t="s">
        <v>207</v>
      </c>
      <c r="Q161">
        <v>9.625</v>
      </c>
      <c r="R161">
        <v>77</v>
      </c>
    </row>
    <row r="162" spans="1:18" x14ac:dyDescent="0.35">
      <c r="A162" t="s">
        <v>199</v>
      </c>
      <c r="B162">
        <v>660</v>
      </c>
      <c r="C162" s="50">
        <v>43070</v>
      </c>
      <c r="D162">
        <v>2019</v>
      </c>
      <c r="E162" t="s">
        <v>13</v>
      </c>
      <c r="F162">
        <v>36258</v>
      </c>
      <c r="G162">
        <v>1</v>
      </c>
      <c r="H162" t="s">
        <v>450</v>
      </c>
      <c r="I162">
        <v>3</v>
      </c>
      <c r="J162" t="s">
        <v>451</v>
      </c>
      <c r="K162">
        <v>5</v>
      </c>
      <c r="L162">
        <v>6</v>
      </c>
      <c r="M162" t="s">
        <v>204</v>
      </c>
      <c r="N162" t="s">
        <v>205</v>
      </c>
      <c r="O162" t="s">
        <v>206</v>
      </c>
      <c r="P162" t="s">
        <v>207</v>
      </c>
      <c r="Q162">
        <v>5.75</v>
      </c>
      <c r="R162">
        <v>46</v>
      </c>
    </row>
    <row r="163" spans="1:18" x14ac:dyDescent="0.35">
      <c r="A163" t="s">
        <v>199</v>
      </c>
      <c r="B163">
        <v>660</v>
      </c>
      <c r="C163" s="50">
        <v>43070</v>
      </c>
      <c r="D163">
        <v>2019</v>
      </c>
      <c r="E163" t="s">
        <v>13</v>
      </c>
      <c r="F163">
        <v>36258</v>
      </c>
      <c r="G163">
        <v>1</v>
      </c>
      <c r="H163" t="s">
        <v>353</v>
      </c>
      <c r="I163">
        <v>3</v>
      </c>
      <c r="J163" t="s">
        <v>354</v>
      </c>
      <c r="K163">
        <v>5</v>
      </c>
      <c r="L163">
        <v>6</v>
      </c>
      <c r="M163" t="s">
        <v>204</v>
      </c>
      <c r="N163" t="s">
        <v>205</v>
      </c>
      <c r="O163" t="s">
        <v>206</v>
      </c>
      <c r="P163" t="s">
        <v>207</v>
      </c>
      <c r="Q163">
        <v>33.375</v>
      </c>
      <c r="R163">
        <v>267</v>
      </c>
    </row>
    <row r="164" spans="1:18" x14ac:dyDescent="0.35">
      <c r="A164" t="s">
        <v>199</v>
      </c>
      <c r="B164">
        <v>660</v>
      </c>
      <c r="C164" s="50">
        <v>43070</v>
      </c>
      <c r="D164">
        <v>2019</v>
      </c>
      <c r="E164" t="s">
        <v>13</v>
      </c>
      <c r="F164">
        <v>36258</v>
      </c>
      <c r="G164">
        <v>1</v>
      </c>
      <c r="H164" t="s">
        <v>357</v>
      </c>
      <c r="I164">
        <v>4</v>
      </c>
      <c r="J164" t="s">
        <v>358</v>
      </c>
      <c r="K164">
        <v>5</v>
      </c>
      <c r="L164">
        <v>6</v>
      </c>
      <c r="M164" t="s">
        <v>204</v>
      </c>
      <c r="N164" t="s">
        <v>205</v>
      </c>
      <c r="O164" t="s">
        <v>206</v>
      </c>
      <c r="P164" t="s">
        <v>207</v>
      </c>
      <c r="Q164">
        <v>36.75</v>
      </c>
      <c r="R164">
        <v>294</v>
      </c>
    </row>
    <row r="165" spans="1:18" x14ac:dyDescent="0.35">
      <c r="A165" t="s">
        <v>199</v>
      </c>
      <c r="B165">
        <v>660</v>
      </c>
      <c r="C165" s="50">
        <v>43070</v>
      </c>
      <c r="D165">
        <v>2019</v>
      </c>
      <c r="E165" t="s">
        <v>13</v>
      </c>
      <c r="F165">
        <v>36258</v>
      </c>
      <c r="G165">
        <v>1</v>
      </c>
      <c r="H165" t="s">
        <v>361</v>
      </c>
      <c r="I165">
        <v>3</v>
      </c>
      <c r="J165" t="s">
        <v>362</v>
      </c>
      <c r="K165">
        <v>5</v>
      </c>
      <c r="L165">
        <v>6</v>
      </c>
      <c r="M165" t="s">
        <v>204</v>
      </c>
      <c r="N165" t="s">
        <v>205</v>
      </c>
      <c r="O165" t="s">
        <v>206</v>
      </c>
      <c r="P165" t="s">
        <v>207</v>
      </c>
      <c r="Q165">
        <v>33.875</v>
      </c>
      <c r="R165">
        <v>271</v>
      </c>
    </row>
    <row r="166" spans="1:18" x14ac:dyDescent="0.35">
      <c r="A166" t="s">
        <v>199</v>
      </c>
      <c r="B166">
        <v>660</v>
      </c>
      <c r="C166" s="50">
        <v>43070</v>
      </c>
      <c r="D166">
        <v>2019</v>
      </c>
      <c r="E166" t="s">
        <v>13</v>
      </c>
      <c r="F166">
        <v>36258</v>
      </c>
      <c r="G166">
        <v>1</v>
      </c>
      <c r="H166" t="s">
        <v>363</v>
      </c>
      <c r="I166">
        <v>3</v>
      </c>
      <c r="J166" t="s">
        <v>364</v>
      </c>
      <c r="K166">
        <v>5</v>
      </c>
      <c r="L166">
        <v>6</v>
      </c>
      <c r="M166" t="s">
        <v>204</v>
      </c>
      <c r="N166" t="s">
        <v>205</v>
      </c>
      <c r="O166" t="s">
        <v>206</v>
      </c>
      <c r="P166" t="s">
        <v>207</v>
      </c>
      <c r="Q166">
        <v>35.875</v>
      </c>
      <c r="R166">
        <v>287</v>
      </c>
    </row>
    <row r="167" spans="1:18" x14ac:dyDescent="0.35">
      <c r="A167" t="s">
        <v>199</v>
      </c>
      <c r="B167">
        <v>660</v>
      </c>
      <c r="C167" s="50">
        <v>43070</v>
      </c>
      <c r="D167">
        <v>2019</v>
      </c>
      <c r="E167" t="s">
        <v>13</v>
      </c>
      <c r="F167">
        <v>36258</v>
      </c>
      <c r="G167">
        <v>1</v>
      </c>
      <c r="H167" t="s">
        <v>452</v>
      </c>
      <c r="I167">
        <v>3</v>
      </c>
      <c r="J167" t="s">
        <v>453</v>
      </c>
      <c r="K167">
        <v>5</v>
      </c>
      <c r="L167">
        <v>6</v>
      </c>
      <c r="M167" t="s">
        <v>204</v>
      </c>
      <c r="N167" t="s">
        <v>205</v>
      </c>
      <c r="O167" t="s">
        <v>206</v>
      </c>
      <c r="P167" t="s">
        <v>207</v>
      </c>
      <c r="Q167">
        <v>31</v>
      </c>
      <c r="R167">
        <v>248</v>
      </c>
    </row>
    <row r="168" spans="1:18" x14ac:dyDescent="0.35">
      <c r="A168" t="s">
        <v>199</v>
      </c>
      <c r="B168">
        <v>660</v>
      </c>
      <c r="C168" s="50">
        <v>43070</v>
      </c>
      <c r="D168">
        <v>2019</v>
      </c>
      <c r="E168" t="s">
        <v>13</v>
      </c>
      <c r="F168">
        <v>36258</v>
      </c>
      <c r="G168">
        <v>1</v>
      </c>
      <c r="H168" t="s">
        <v>365</v>
      </c>
      <c r="I168">
        <v>4</v>
      </c>
      <c r="J168" t="s">
        <v>366</v>
      </c>
      <c r="K168">
        <v>3</v>
      </c>
      <c r="L168">
        <v>6</v>
      </c>
      <c r="M168" t="s">
        <v>204</v>
      </c>
      <c r="N168" t="s">
        <v>205</v>
      </c>
      <c r="O168" t="s">
        <v>206</v>
      </c>
      <c r="P168" t="s">
        <v>207</v>
      </c>
      <c r="Q168">
        <v>0</v>
      </c>
      <c r="R168">
        <v>0</v>
      </c>
    </row>
    <row r="169" spans="1:18" x14ac:dyDescent="0.35">
      <c r="A169" t="s">
        <v>199</v>
      </c>
      <c r="B169">
        <v>660</v>
      </c>
      <c r="C169" s="50">
        <v>43070</v>
      </c>
      <c r="D169">
        <v>2019</v>
      </c>
      <c r="E169" t="s">
        <v>13</v>
      </c>
      <c r="F169">
        <v>36258</v>
      </c>
      <c r="G169">
        <v>1</v>
      </c>
      <c r="H169" t="s">
        <v>454</v>
      </c>
      <c r="I169">
        <v>3</v>
      </c>
      <c r="J169" t="s">
        <v>455</v>
      </c>
      <c r="K169">
        <v>3</v>
      </c>
      <c r="L169">
        <v>6</v>
      </c>
      <c r="M169" t="s">
        <v>204</v>
      </c>
      <c r="N169" t="s">
        <v>205</v>
      </c>
      <c r="O169" t="s">
        <v>206</v>
      </c>
      <c r="P169" t="s">
        <v>207</v>
      </c>
      <c r="Q169">
        <v>0</v>
      </c>
      <c r="R169">
        <v>0</v>
      </c>
    </row>
    <row r="170" spans="1:18" x14ac:dyDescent="0.35">
      <c r="A170" t="s">
        <v>199</v>
      </c>
      <c r="B170">
        <v>660</v>
      </c>
      <c r="C170" s="50">
        <v>43070</v>
      </c>
      <c r="D170">
        <v>2019</v>
      </c>
      <c r="E170" t="s">
        <v>13</v>
      </c>
      <c r="F170">
        <v>36258</v>
      </c>
      <c r="G170">
        <v>1</v>
      </c>
      <c r="H170" t="s">
        <v>456</v>
      </c>
      <c r="I170">
        <v>3</v>
      </c>
      <c r="J170" t="s">
        <v>457</v>
      </c>
      <c r="K170">
        <v>4</v>
      </c>
      <c r="L170">
        <v>6</v>
      </c>
      <c r="M170" t="s">
        <v>204</v>
      </c>
      <c r="N170" t="s">
        <v>205</v>
      </c>
      <c r="O170" t="s">
        <v>206</v>
      </c>
      <c r="P170" t="s">
        <v>207</v>
      </c>
      <c r="Q170">
        <v>14.375</v>
      </c>
      <c r="R170">
        <v>115</v>
      </c>
    </row>
    <row r="171" spans="1:18" x14ac:dyDescent="0.35">
      <c r="A171" t="s">
        <v>199</v>
      </c>
      <c r="B171">
        <v>660</v>
      </c>
      <c r="C171" s="50">
        <v>43070</v>
      </c>
      <c r="D171">
        <v>2019</v>
      </c>
      <c r="E171" t="s">
        <v>13</v>
      </c>
      <c r="F171">
        <v>36258</v>
      </c>
      <c r="G171">
        <v>1</v>
      </c>
      <c r="H171" t="s">
        <v>458</v>
      </c>
      <c r="I171">
        <v>3</v>
      </c>
      <c r="J171" t="s">
        <v>459</v>
      </c>
      <c r="K171">
        <v>4</v>
      </c>
      <c r="L171">
        <v>6</v>
      </c>
      <c r="M171" t="s">
        <v>204</v>
      </c>
      <c r="N171" t="s">
        <v>205</v>
      </c>
      <c r="O171" t="s">
        <v>206</v>
      </c>
      <c r="P171" t="s">
        <v>207</v>
      </c>
      <c r="Q171">
        <v>15.375</v>
      </c>
      <c r="R171">
        <v>123</v>
      </c>
    </row>
    <row r="172" spans="1:18" x14ac:dyDescent="0.35">
      <c r="A172" t="s">
        <v>199</v>
      </c>
      <c r="B172">
        <v>660</v>
      </c>
      <c r="C172" s="50">
        <v>43070</v>
      </c>
      <c r="D172">
        <v>2019</v>
      </c>
      <c r="E172" t="s">
        <v>13</v>
      </c>
      <c r="F172">
        <v>36258</v>
      </c>
      <c r="G172">
        <v>1</v>
      </c>
      <c r="H172" t="s">
        <v>460</v>
      </c>
      <c r="I172">
        <v>3</v>
      </c>
      <c r="J172" t="s">
        <v>461</v>
      </c>
      <c r="K172">
        <v>4</v>
      </c>
      <c r="L172">
        <v>6</v>
      </c>
      <c r="M172" t="s">
        <v>204</v>
      </c>
      <c r="N172" t="s">
        <v>205</v>
      </c>
      <c r="O172" t="s">
        <v>206</v>
      </c>
      <c r="P172" t="s">
        <v>207</v>
      </c>
      <c r="Q172">
        <v>16.5</v>
      </c>
      <c r="R172">
        <v>132</v>
      </c>
    </row>
    <row r="173" spans="1:18" x14ac:dyDescent="0.35">
      <c r="A173" t="s">
        <v>199</v>
      </c>
      <c r="B173">
        <v>660</v>
      </c>
      <c r="C173" s="50">
        <v>43070</v>
      </c>
      <c r="D173">
        <v>2019</v>
      </c>
      <c r="E173" t="s">
        <v>13</v>
      </c>
      <c r="F173">
        <v>36258</v>
      </c>
      <c r="G173">
        <v>1</v>
      </c>
      <c r="H173" t="s">
        <v>462</v>
      </c>
      <c r="I173">
        <v>3</v>
      </c>
      <c r="J173" t="s">
        <v>463</v>
      </c>
      <c r="K173">
        <v>5</v>
      </c>
      <c r="L173">
        <v>6</v>
      </c>
      <c r="M173" t="s">
        <v>204</v>
      </c>
      <c r="N173" t="s">
        <v>205</v>
      </c>
      <c r="O173" t="s">
        <v>206</v>
      </c>
      <c r="P173" t="s">
        <v>207</v>
      </c>
      <c r="Q173">
        <v>0.875</v>
      </c>
      <c r="R173">
        <v>7</v>
      </c>
    </row>
    <row r="174" spans="1:18" x14ac:dyDescent="0.35">
      <c r="A174" t="s">
        <v>199</v>
      </c>
      <c r="B174">
        <v>660</v>
      </c>
      <c r="C174" s="50">
        <v>43070</v>
      </c>
      <c r="D174">
        <v>2019</v>
      </c>
      <c r="E174" t="s">
        <v>13</v>
      </c>
      <c r="F174">
        <v>36258</v>
      </c>
      <c r="G174">
        <v>1</v>
      </c>
      <c r="H174" t="s">
        <v>464</v>
      </c>
      <c r="I174">
        <v>3</v>
      </c>
      <c r="J174" t="s">
        <v>465</v>
      </c>
      <c r="K174">
        <v>5</v>
      </c>
      <c r="L174">
        <v>6</v>
      </c>
      <c r="M174" t="s">
        <v>204</v>
      </c>
      <c r="N174" t="s">
        <v>205</v>
      </c>
      <c r="O174" t="s">
        <v>206</v>
      </c>
      <c r="P174" t="s">
        <v>207</v>
      </c>
      <c r="Q174">
        <v>15.875</v>
      </c>
      <c r="R174">
        <v>127</v>
      </c>
    </row>
    <row r="175" spans="1:18" x14ac:dyDescent="0.35">
      <c r="A175" t="s">
        <v>199</v>
      </c>
      <c r="B175">
        <v>660</v>
      </c>
      <c r="C175" s="50">
        <v>43070</v>
      </c>
      <c r="D175">
        <v>2019</v>
      </c>
      <c r="E175" t="s">
        <v>13</v>
      </c>
      <c r="F175">
        <v>36258</v>
      </c>
      <c r="G175">
        <v>1</v>
      </c>
      <c r="H175" t="s">
        <v>375</v>
      </c>
      <c r="I175">
        <v>2</v>
      </c>
      <c r="J175" t="s">
        <v>245</v>
      </c>
      <c r="K175">
        <v>4</v>
      </c>
      <c r="L175">
        <v>0</v>
      </c>
      <c r="M175" t="s">
        <v>204</v>
      </c>
      <c r="N175" t="s">
        <v>205</v>
      </c>
      <c r="O175" t="s">
        <v>206</v>
      </c>
      <c r="P175" t="s">
        <v>207</v>
      </c>
      <c r="Q175">
        <v>0</v>
      </c>
      <c r="R175">
        <v>0</v>
      </c>
    </row>
    <row r="176" spans="1:18" x14ac:dyDescent="0.35">
      <c r="A176" t="s">
        <v>199</v>
      </c>
      <c r="B176">
        <v>660</v>
      </c>
      <c r="C176" s="50">
        <v>43070</v>
      </c>
      <c r="D176">
        <v>2019</v>
      </c>
      <c r="E176" t="s">
        <v>13</v>
      </c>
      <c r="F176">
        <v>36258</v>
      </c>
      <c r="G176">
        <v>1</v>
      </c>
      <c r="H176" t="s">
        <v>376</v>
      </c>
      <c r="I176">
        <v>3</v>
      </c>
      <c r="J176" t="s">
        <v>245</v>
      </c>
      <c r="K176">
        <v>4</v>
      </c>
      <c r="L176">
        <v>0</v>
      </c>
      <c r="M176" t="s">
        <v>204</v>
      </c>
      <c r="N176" t="s">
        <v>205</v>
      </c>
      <c r="O176" t="s">
        <v>206</v>
      </c>
      <c r="P176" t="s">
        <v>207</v>
      </c>
      <c r="Q176">
        <v>0</v>
      </c>
      <c r="R176">
        <v>0</v>
      </c>
    </row>
    <row r="177" spans="1:18" x14ac:dyDescent="0.35">
      <c r="A177" t="s">
        <v>199</v>
      </c>
      <c r="B177">
        <v>660</v>
      </c>
      <c r="C177" s="50">
        <v>43070</v>
      </c>
      <c r="D177">
        <v>2019</v>
      </c>
      <c r="E177" t="s">
        <v>13</v>
      </c>
      <c r="F177">
        <v>36258</v>
      </c>
      <c r="G177">
        <v>1</v>
      </c>
      <c r="H177" t="s">
        <v>377</v>
      </c>
      <c r="I177">
        <v>2</v>
      </c>
      <c r="J177" t="s">
        <v>245</v>
      </c>
      <c r="K177">
        <v>4</v>
      </c>
      <c r="L177">
        <v>0</v>
      </c>
      <c r="M177" t="s">
        <v>204</v>
      </c>
      <c r="N177" t="s">
        <v>205</v>
      </c>
      <c r="O177" t="s">
        <v>206</v>
      </c>
      <c r="P177" t="s">
        <v>207</v>
      </c>
      <c r="Q177">
        <v>0</v>
      </c>
      <c r="R177">
        <v>0</v>
      </c>
    </row>
    <row r="178" spans="1:18" x14ac:dyDescent="0.35">
      <c r="A178" t="s">
        <v>199</v>
      </c>
      <c r="B178">
        <v>660</v>
      </c>
      <c r="C178" s="50">
        <v>43070</v>
      </c>
      <c r="D178">
        <v>2019</v>
      </c>
      <c r="E178" t="s">
        <v>13</v>
      </c>
      <c r="F178">
        <v>36258</v>
      </c>
      <c r="G178">
        <v>1</v>
      </c>
      <c r="H178" t="s">
        <v>466</v>
      </c>
      <c r="I178">
        <v>3</v>
      </c>
      <c r="J178" t="s">
        <v>467</v>
      </c>
      <c r="K178">
        <v>4</v>
      </c>
      <c r="L178">
        <v>6</v>
      </c>
      <c r="M178" t="s">
        <v>204</v>
      </c>
      <c r="N178" t="s">
        <v>205</v>
      </c>
      <c r="O178" t="s">
        <v>206</v>
      </c>
      <c r="P178" t="s">
        <v>207</v>
      </c>
      <c r="Q178">
        <v>2.625</v>
      </c>
      <c r="R178">
        <v>21</v>
      </c>
    </row>
    <row r="179" spans="1:18" x14ac:dyDescent="0.35">
      <c r="A179" t="s">
        <v>199</v>
      </c>
      <c r="B179">
        <v>660</v>
      </c>
      <c r="C179" s="50">
        <v>43070</v>
      </c>
      <c r="D179">
        <v>2019</v>
      </c>
      <c r="E179" t="s">
        <v>13</v>
      </c>
      <c r="F179">
        <v>36258</v>
      </c>
      <c r="G179">
        <v>1</v>
      </c>
      <c r="H179" t="s">
        <v>468</v>
      </c>
      <c r="I179">
        <v>3</v>
      </c>
      <c r="J179" t="s">
        <v>469</v>
      </c>
      <c r="K179">
        <v>4</v>
      </c>
      <c r="L179">
        <v>6</v>
      </c>
      <c r="M179" t="s">
        <v>204</v>
      </c>
      <c r="N179" t="s">
        <v>205</v>
      </c>
      <c r="O179" t="s">
        <v>206</v>
      </c>
      <c r="P179" t="s">
        <v>207</v>
      </c>
      <c r="Q179">
        <v>2.5</v>
      </c>
      <c r="R179">
        <v>20</v>
      </c>
    </row>
    <row r="180" spans="1:18" x14ac:dyDescent="0.35">
      <c r="A180" t="s">
        <v>199</v>
      </c>
      <c r="B180">
        <v>660</v>
      </c>
      <c r="C180" s="50">
        <v>43070</v>
      </c>
      <c r="D180">
        <v>2019</v>
      </c>
      <c r="E180" t="s">
        <v>13</v>
      </c>
      <c r="F180">
        <v>36258</v>
      </c>
      <c r="G180">
        <v>1</v>
      </c>
      <c r="H180" t="s">
        <v>470</v>
      </c>
      <c r="I180">
        <v>3</v>
      </c>
      <c r="J180" t="s">
        <v>471</v>
      </c>
      <c r="K180">
        <v>4</v>
      </c>
      <c r="L180">
        <v>6</v>
      </c>
      <c r="M180" t="s">
        <v>204</v>
      </c>
      <c r="N180" t="s">
        <v>205</v>
      </c>
      <c r="O180" t="s">
        <v>206</v>
      </c>
      <c r="P180" t="s">
        <v>207</v>
      </c>
      <c r="Q180">
        <v>2.375</v>
      </c>
      <c r="R180">
        <v>19</v>
      </c>
    </row>
    <row r="181" spans="1:18" x14ac:dyDescent="0.35">
      <c r="A181" t="s">
        <v>199</v>
      </c>
      <c r="B181">
        <v>660</v>
      </c>
      <c r="C181" s="50">
        <v>43070</v>
      </c>
      <c r="D181">
        <v>2019</v>
      </c>
      <c r="E181" t="s">
        <v>13</v>
      </c>
      <c r="F181">
        <v>36258</v>
      </c>
      <c r="G181">
        <v>1</v>
      </c>
      <c r="H181" t="s">
        <v>472</v>
      </c>
      <c r="I181">
        <v>3</v>
      </c>
      <c r="J181" t="s">
        <v>473</v>
      </c>
      <c r="K181">
        <v>5</v>
      </c>
      <c r="L181">
        <v>6</v>
      </c>
      <c r="M181" t="s">
        <v>204</v>
      </c>
      <c r="N181" t="s">
        <v>205</v>
      </c>
      <c r="O181" t="s">
        <v>206</v>
      </c>
      <c r="P181" t="s">
        <v>207</v>
      </c>
      <c r="Q181">
        <v>2</v>
      </c>
      <c r="R181">
        <v>16</v>
      </c>
    </row>
    <row r="182" spans="1:18" x14ac:dyDescent="0.35">
      <c r="A182" t="s">
        <v>199</v>
      </c>
      <c r="B182">
        <v>660</v>
      </c>
      <c r="C182" s="50">
        <v>43070</v>
      </c>
      <c r="D182">
        <v>2019</v>
      </c>
      <c r="E182" t="s">
        <v>13</v>
      </c>
      <c r="F182">
        <v>36258</v>
      </c>
      <c r="G182">
        <v>1</v>
      </c>
      <c r="H182" t="s">
        <v>474</v>
      </c>
      <c r="I182">
        <v>3</v>
      </c>
      <c r="J182" t="s">
        <v>475</v>
      </c>
      <c r="K182">
        <v>5</v>
      </c>
      <c r="L182">
        <v>6</v>
      </c>
      <c r="M182" t="s">
        <v>204</v>
      </c>
      <c r="N182" t="s">
        <v>205</v>
      </c>
      <c r="O182" t="s">
        <v>206</v>
      </c>
      <c r="P182" t="s">
        <v>207</v>
      </c>
      <c r="Q182">
        <v>1.5</v>
      </c>
      <c r="R182">
        <v>12</v>
      </c>
    </row>
    <row r="183" spans="1:18" x14ac:dyDescent="0.35">
      <c r="A183" t="s">
        <v>199</v>
      </c>
      <c r="B183">
        <v>660</v>
      </c>
      <c r="C183" s="50">
        <v>43070</v>
      </c>
      <c r="D183">
        <v>2019</v>
      </c>
      <c r="E183" t="s">
        <v>13</v>
      </c>
      <c r="F183">
        <v>36258</v>
      </c>
      <c r="G183">
        <v>1</v>
      </c>
      <c r="H183" t="s">
        <v>476</v>
      </c>
      <c r="I183">
        <v>3</v>
      </c>
      <c r="J183" t="s">
        <v>477</v>
      </c>
      <c r="K183">
        <v>5</v>
      </c>
      <c r="L183">
        <v>6</v>
      </c>
      <c r="M183" t="s">
        <v>204</v>
      </c>
      <c r="N183" t="s">
        <v>205</v>
      </c>
      <c r="O183" t="s">
        <v>206</v>
      </c>
      <c r="P183" t="s">
        <v>207</v>
      </c>
      <c r="Q183">
        <v>1.875</v>
      </c>
      <c r="R183">
        <v>15</v>
      </c>
    </row>
    <row r="184" spans="1:18" x14ac:dyDescent="0.35">
      <c r="A184" t="s">
        <v>199</v>
      </c>
      <c r="B184">
        <v>660</v>
      </c>
      <c r="C184" s="50">
        <v>43070</v>
      </c>
      <c r="D184">
        <v>2019</v>
      </c>
      <c r="E184" t="s">
        <v>13</v>
      </c>
      <c r="F184">
        <v>36258</v>
      </c>
      <c r="G184">
        <v>1</v>
      </c>
      <c r="H184" t="s">
        <v>478</v>
      </c>
      <c r="I184">
        <v>3</v>
      </c>
      <c r="J184" t="s">
        <v>479</v>
      </c>
      <c r="K184">
        <v>5</v>
      </c>
      <c r="L184">
        <v>6</v>
      </c>
      <c r="M184" t="s">
        <v>204</v>
      </c>
      <c r="N184" t="s">
        <v>205</v>
      </c>
      <c r="O184" t="s">
        <v>206</v>
      </c>
      <c r="P184" t="s">
        <v>207</v>
      </c>
      <c r="Q184">
        <v>2.25</v>
      </c>
      <c r="R184">
        <v>18</v>
      </c>
    </row>
    <row r="185" spans="1:18" x14ac:dyDescent="0.35">
      <c r="A185" t="s">
        <v>199</v>
      </c>
      <c r="B185">
        <v>660</v>
      </c>
      <c r="C185" s="50">
        <v>43070</v>
      </c>
      <c r="D185">
        <v>2019</v>
      </c>
      <c r="E185" t="s">
        <v>13</v>
      </c>
      <c r="F185">
        <v>36258</v>
      </c>
      <c r="G185">
        <v>1</v>
      </c>
      <c r="H185" t="s">
        <v>386</v>
      </c>
      <c r="I185">
        <v>3</v>
      </c>
      <c r="J185" t="s">
        <v>245</v>
      </c>
      <c r="K185">
        <v>4</v>
      </c>
      <c r="L185">
        <v>0</v>
      </c>
      <c r="M185" t="s">
        <v>204</v>
      </c>
      <c r="N185" t="s">
        <v>205</v>
      </c>
      <c r="O185" t="s">
        <v>206</v>
      </c>
      <c r="P185" t="s">
        <v>207</v>
      </c>
      <c r="Q185">
        <v>0</v>
      </c>
      <c r="R185">
        <v>0</v>
      </c>
    </row>
    <row r="186" spans="1:18" x14ac:dyDescent="0.35">
      <c r="A186" t="s">
        <v>199</v>
      </c>
      <c r="B186">
        <v>660</v>
      </c>
      <c r="C186" s="50">
        <v>43070</v>
      </c>
      <c r="D186">
        <v>2019</v>
      </c>
      <c r="E186" t="s">
        <v>13</v>
      </c>
      <c r="F186">
        <v>36258</v>
      </c>
      <c r="G186">
        <v>1</v>
      </c>
      <c r="H186" t="s">
        <v>387</v>
      </c>
      <c r="I186">
        <v>2</v>
      </c>
      <c r="J186" t="s">
        <v>245</v>
      </c>
      <c r="K186">
        <v>4</v>
      </c>
      <c r="L186">
        <v>0</v>
      </c>
      <c r="M186" t="s">
        <v>204</v>
      </c>
      <c r="N186" t="s">
        <v>205</v>
      </c>
      <c r="O186" t="s">
        <v>206</v>
      </c>
      <c r="P186" t="s">
        <v>207</v>
      </c>
      <c r="Q186">
        <v>0</v>
      </c>
      <c r="R186">
        <v>0</v>
      </c>
    </row>
    <row r="187" spans="1:18" x14ac:dyDescent="0.35">
      <c r="A187" t="s">
        <v>199</v>
      </c>
      <c r="B187">
        <v>660</v>
      </c>
      <c r="C187" s="50">
        <v>43070</v>
      </c>
      <c r="D187">
        <v>2019</v>
      </c>
      <c r="E187" t="s">
        <v>13</v>
      </c>
      <c r="F187">
        <v>36258</v>
      </c>
      <c r="G187">
        <v>1</v>
      </c>
      <c r="H187" t="s">
        <v>388</v>
      </c>
      <c r="I187">
        <v>2</v>
      </c>
      <c r="J187" t="s">
        <v>245</v>
      </c>
      <c r="K187">
        <v>4</v>
      </c>
      <c r="L187">
        <v>0</v>
      </c>
      <c r="M187" t="s">
        <v>204</v>
      </c>
      <c r="N187" t="s">
        <v>205</v>
      </c>
      <c r="O187" t="s">
        <v>206</v>
      </c>
      <c r="P187" t="s">
        <v>207</v>
      </c>
      <c r="Q187">
        <v>0</v>
      </c>
      <c r="R187">
        <v>0</v>
      </c>
    </row>
    <row r="188" spans="1:18" x14ac:dyDescent="0.35">
      <c r="A188" t="s">
        <v>199</v>
      </c>
      <c r="B188">
        <v>660</v>
      </c>
      <c r="C188" s="50">
        <v>43070</v>
      </c>
      <c r="D188">
        <v>2019</v>
      </c>
      <c r="E188" t="s">
        <v>13</v>
      </c>
      <c r="F188">
        <v>36258</v>
      </c>
      <c r="G188">
        <v>1</v>
      </c>
      <c r="H188" t="s">
        <v>480</v>
      </c>
      <c r="I188">
        <v>3</v>
      </c>
      <c r="J188" t="s">
        <v>481</v>
      </c>
      <c r="K188">
        <v>0</v>
      </c>
      <c r="L188">
        <v>0</v>
      </c>
      <c r="M188" t="s">
        <v>204</v>
      </c>
      <c r="N188" t="s">
        <v>205</v>
      </c>
      <c r="O188" t="s">
        <v>206</v>
      </c>
      <c r="P188" t="s">
        <v>207</v>
      </c>
      <c r="Q188">
        <v>0</v>
      </c>
      <c r="R188">
        <v>0</v>
      </c>
    </row>
    <row r="189" spans="1:18" x14ac:dyDescent="0.35">
      <c r="A189" t="s">
        <v>199</v>
      </c>
      <c r="B189">
        <v>660</v>
      </c>
      <c r="C189" s="50">
        <v>43070</v>
      </c>
      <c r="D189">
        <v>2019</v>
      </c>
      <c r="E189" t="s">
        <v>482</v>
      </c>
      <c r="F189">
        <v>36232</v>
      </c>
      <c r="G189" t="s">
        <v>483</v>
      </c>
      <c r="H189" t="s">
        <v>484</v>
      </c>
      <c r="I189">
        <v>3</v>
      </c>
      <c r="J189" t="s">
        <v>485</v>
      </c>
      <c r="K189">
        <v>5</v>
      </c>
      <c r="L189">
        <v>24</v>
      </c>
      <c r="M189" t="s">
        <v>204</v>
      </c>
      <c r="N189" t="s">
        <v>205</v>
      </c>
      <c r="O189" t="s">
        <v>206</v>
      </c>
      <c r="P189" t="s">
        <v>207</v>
      </c>
      <c r="Q189">
        <v>0</v>
      </c>
      <c r="R189">
        <v>0</v>
      </c>
    </row>
    <row r="190" spans="1:18" x14ac:dyDescent="0.35">
      <c r="A190" t="s">
        <v>199</v>
      </c>
      <c r="B190">
        <v>660</v>
      </c>
      <c r="C190" s="50">
        <v>43070</v>
      </c>
      <c r="D190">
        <v>2019</v>
      </c>
      <c r="E190" t="s">
        <v>482</v>
      </c>
      <c r="F190">
        <v>36232</v>
      </c>
      <c r="G190" t="s">
        <v>483</v>
      </c>
      <c r="H190" t="s">
        <v>486</v>
      </c>
      <c r="I190">
        <v>3</v>
      </c>
      <c r="J190" t="s">
        <v>487</v>
      </c>
      <c r="K190">
        <v>5</v>
      </c>
      <c r="L190">
        <v>12</v>
      </c>
      <c r="M190" t="s">
        <v>204</v>
      </c>
      <c r="N190" t="s">
        <v>205</v>
      </c>
      <c r="O190" t="s">
        <v>206</v>
      </c>
      <c r="P190" t="s">
        <v>207</v>
      </c>
      <c r="Q190">
        <v>0</v>
      </c>
      <c r="R190">
        <v>0</v>
      </c>
    </row>
    <row r="191" spans="1:18" x14ac:dyDescent="0.35">
      <c r="A191" t="s">
        <v>199</v>
      </c>
      <c r="B191">
        <v>660</v>
      </c>
      <c r="C191" s="50">
        <v>43070</v>
      </c>
      <c r="D191">
        <v>2019</v>
      </c>
      <c r="E191" t="s">
        <v>482</v>
      </c>
      <c r="F191">
        <v>36232</v>
      </c>
      <c r="G191" t="s">
        <v>483</v>
      </c>
      <c r="H191" t="s">
        <v>488</v>
      </c>
      <c r="I191">
        <v>3</v>
      </c>
      <c r="J191" t="s">
        <v>489</v>
      </c>
      <c r="K191">
        <v>8</v>
      </c>
      <c r="L191">
        <v>24</v>
      </c>
      <c r="M191" t="s">
        <v>204</v>
      </c>
      <c r="N191" t="s">
        <v>205</v>
      </c>
      <c r="O191" t="s">
        <v>206</v>
      </c>
      <c r="P191" t="s">
        <v>207</v>
      </c>
      <c r="Q191">
        <v>12.5</v>
      </c>
      <c r="R191">
        <v>28</v>
      </c>
    </row>
    <row r="192" spans="1:18" x14ac:dyDescent="0.35">
      <c r="A192" t="s">
        <v>199</v>
      </c>
      <c r="B192">
        <v>660</v>
      </c>
      <c r="C192" s="50">
        <v>43070</v>
      </c>
      <c r="D192">
        <v>2019</v>
      </c>
      <c r="E192" t="s">
        <v>482</v>
      </c>
      <c r="F192">
        <v>36232</v>
      </c>
      <c r="G192" t="s">
        <v>483</v>
      </c>
      <c r="H192" t="s">
        <v>490</v>
      </c>
      <c r="I192">
        <v>3</v>
      </c>
      <c r="J192" t="s">
        <v>491</v>
      </c>
      <c r="K192">
        <v>8</v>
      </c>
      <c r="L192">
        <v>12</v>
      </c>
      <c r="M192" t="s">
        <v>204</v>
      </c>
      <c r="N192" t="s">
        <v>205</v>
      </c>
      <c r="O192" t="s">
        <v>206</v>
      </c>
      <c r="P192" t="s">
        <v>207</v>
      </c>
      <c r="Q192">
        <v>0.5</v>
      </c>
      <c r="R192">
        <v>2</v>
      </c>
    </row>
    <row r="193" spans="1:18" x14ac:dyDescent="0.35">
      <c r="A193" t="s">
        <v>199</v>
      </c>
      <c r="B193">
        <v>660</v>
      </c>
      <c r="C193" s="50">
        <v>43070</v>
      </c>
      <c r="D193">
        <v>2019</v>
      </c>
      <c r="E193" t="s">
        <v>482</v>
      </c>
      <c r="F193">
        <v>36232</v>
      </c>
      <c r="G193" t="s">
        <v>483</v>
      </c>
      <c r="H193" t="s">
        <v>492</v>
      </c>
      <c r="I193">
        <v>3</v>
      </c>
      <c r="J193" t="s">
        <v>493</v>
      </c>
      <c r="K193">
        <v>0</v>
      </c>
      <c r="L193">
        <v>24</v>
      </c>
      <c r="M193" t="s">
        <v>204</v>
      </c>
      <c r="N193" t="s">
        <v>205</v>
      </c>
      <c r="O193" t="s">
        <v>206</v>
      </c>
      <c r="P193" t="s">
        <v>207</v>
      </c>
      <c r="Q193">
        <v>0</v>
      </c>
      <c r="R193">
        <v>0</v>
      </c>
    </row>
    <row r="194" spans="1:18" x14ac:dyDescent="0.35">
      <c r="A194" t="s">
        <v>199</v>
      </c>
      <c r="B194">
        <v>660</v>
      </c>
      <c r="C194" s="50">
        <v>43070</v>
      </c>
      <c r="D194">
        <v>2019</v>
      </c>
      <c r="E194" t="s">
        <v>482</v>
      </c>
      <c r="F194">
        <v>36232</v>
      </c>
      <c r="G194" t="s">
        <v>483</v>
      </c>
      <c r="H194" t="s">
        <v>494</v>
      </c>
      <c r="I194">
        <v>3</v>
      </c>
      <c r="J194" t="s">
        <v>495</v>
      </c>
      <c r="K194">
        <v>0</v>
      </c>
      <c r="L194">
        <v>12</v>
      </c>
      <c r="M194" t="s">
        <v>204</v>
      </c>
      <c r="N194" t="s">
        <v>205</v>
      </c>
      <c r="O194" t="s">
        <v>206</v>
      </c>
      <c r="P194" t="s">
        <v>207</v>
      </c>
      <c r="Q194">
        <v>0</v>
      </c>
      <c r="R194">
        <v>0</v>
      </c>
    </row>
    <row r="195" spans="1:18" x14ac:dyDescent="0.35">
      <c r="A195" t="s">
        <v>199</v>
      </c>
      <c r="B195">
        <v>660</v>
      </c>
      <c r="C195" s="50">
        <v>43070</v>
      </c>
      <c r="D195">
        <v>2019</v>
      </c>
      <c r="E195" t="s">
        <v>482</v>
      </c>
      <c r="F195">
        <v>36232</v>
      </c>
      <c r="G195" t="s">
        <v>483</v>
      </c>
      <c r="H195" t="s">
        <v>496</v>
      </c>
      <c r="I195">
        <v>3</v>
      </c>
      <c r="J195" t="s">
        <v>497</v>
      </c>
      <c r="K195">
        <v>0</v>
      </c>
      <c r="L195">
        <v>24</v>
      </c>
      <c r="M195" t="s">
        <v>204</v>
      </c>
      <c r="N195" t="s">
        <v>205</v>
      </c>
      <c r="O195" t="s">
        <v>206</v>
      </c>
      <c r="P195" t="s">
        <v>207</v>
      </c>
      <c r="Q195">
        <v>0</v>
      </c>
      <c r="R195">
        <v>0</v>
      </c>
    </row>
    <row r="196" spans="1:18" x14ac:dyDescent="0.35">
      <c r="A196" t="s">
        <v>199</v>
      </c>
      <c r="B196">
        <v>660</v>
      </c>
      <c r="C196" s="50">
        <v>43070</v>
      </c>
      <c r="D196">
        <v>2019</v>
      </c>
      <c r="E196" t="s">
        <v>482</v>
      </c>
      <c r="F196">
        <v>36232</v>
      </c>
      <c r="G196" t="s">
        <v>483</v>
      </c>
      <c r="H196" t="s">
        <v>498</v>
      </c>
      <c r="I196">
        <v>3</v>
      </c>
      <c r="J196" t="s">
        <v>499</v>
      </c>
      <c r="K196">
        <v>0</v>
      </c>
      <c r="L196">
        <v>12</v>
      </c>
      <c r="M196" t="s">
        <v>204</v>
      </c>
      <c r="N196" t="s">
        <v>205</v>
      </c>
      <c r="O196" t="s">
        <v>206</v>
      </c>
      <c r="P196" t="s">
        <v>207</v>
      </c>
      <c r="Q196">
        <v>0</v>
      </c>
      <c r="R196">
        <v>0</v>
      </c>
    </row>
    <row r="197" spans="1:18" x14ac:dyDescent="0.35">
      <c r="A197" t="s">
        <v>199</v>
      </c>
      <c r="B197">
        <v>660</v>
      </c>
      <c r="C197" s="50">
        <v>43070</v>
      </c>
      <c r="D197">
        <v>2019</v>
      </c>
      <c r="E197" t="s">
        <v>482</v>
      </c>
      <c r="F197">
        <v>36232</v>
      </c>
      <c r="G197" t="s">
        <v>483</v>
      </c>
      <c r="H197" t="s">
        <v>500</v>
      </c>
      <c r="I197">
        <v>3</v>
      </c>
      <c r="J197" t="s">
        <v>501</v>
      </c>
      <c r="K197">
        <v>5</v>
      </c>
      <c r="L197">
        <v>24</v>
      </c>
      <c r="M197" t="s">
        <v>204</v>
      </c>
      <c r="N197" t="s">
        <v>205</v>
      </c>
      <c r="O197" t="s">
        <v>206</v>
      </c>
      <c r="P197" t="s">
        <v>207</v>
      </c>
      <c r="Q197">
        <v>0</v>
      </c>
      <c r="R197">
        <v>0</v>
      </c>
    </row>
    <row r="198" spans="1:18" x14ac:dyDescent="0.35">
      <c r="A198" t="s">
        <v>199</v>
      </c>
      <c r="B198">
        <v>660</v>
      </c>
      <c r="C198" s="50">
        <v>43070</v>
      </c>
      <c r="D198">
        <v>2019</v>
      </c>
      <c r="E198" t="s">
        <v>482</v>
      </c>
      <c r="F198">
        <v>36232</v>
      </c>
      <c r="G198" t="s">
        <v>483</v>
      </c>
      <c r="H198" t="s">
        <v>502</v>
      </c>
      <c r="I198">
        <v>3</v>
      </c>
      <c r="J198" t="s">
        <v>503</v>
      </c>
      <c r="K198">
        <v>5</v>
      </c>
      <c r="L198">
        <v>12</v>
      </c>
      <c r="M198" t="s">
        <v>204</v>
      </c>
      <c r="N198" t="s">
        <v>205</v>
      </c>
      <c r="O198" t="s">
        <v>206</v>
      </c>
      <c r="P198" t="s">
        <v>207</v>
      </c>
      <c r="Q198">
        <v>0</v>
      </c>
      <c r="R198">
        <v>0</v>
      </c>
    </row>
    <row r="199" spans="1:18" x14ac:dyDescent="0.35">
      <c r="A199" t="s">
        <v>199</v>
      </c>
      <c r="B199">
        <v>660</v>
      </c>
      <c r="C199" s="50">
        <v>43070</v>
      </c>
      <c r="D199">
        <v>2019</v>
      </c>
      <c r="E199" t="s">
        <v>482</v>
      </c>
      <c r="F199">
        <v>36232</v>
      </c>
      <c r="G199" t="s">
        <v>483</v>
      </c>
      <c r="H199" t="s">
        <v>504</v>
      </c>
      <c r="I199">
        <v>3</v>
      </c>
      <c r="J199" t="s">
        <v>505</v>
      </c>
      <c r="K199">
        <v>5</v>
      </c>
      <c r="L199">
        <v>24</v>
      </c>
      <c r="M199" t="s">
        <v>204</v>
      </c>
      <c r="N199" t="s">
        <v>205</v>
      </c>
      <c r="O199" t="s">
        <v>206</v>
      </c>
      <c r="P199" t="s">
        <v>207</v>
      </c>
      <c r="Q199">
        <v>0</v>
      </c>
      <c r="R199">
        <v>0</v>
      </c>
    </row>
    <row r="200" spans="1:18" x14ac:dyDescent="0.35">
      <c r="A200" t="s">
        <v>199</v>
      </c>
      <c r="B200">
        <v>660</v>
      </c>
      <c r="C200" s="50">
        <v>43070</v>
      </c>
      <c r="D200">
        <v>2019</v>
      </c>
      <c r="E200" t="s">
        <v>482</v>
      </c>
      <c r="F200">
        <v>36232</v>
      </c>
      <c r="G200" t="s">
        <v>483</v>
      </c>
      <c r="H200" t="s">
        <v>506</v>
      </c>
      <c r="I200">
        <v>3</v>
      </c>
      <c r="J200" t="s">
        <v>507</v>
      </c>
      <c r="K200">
        <v>5</v>
      </c>
      <c r="L200">
        <v>12</v>
      </c>
      <c r="M200" t="s">
        <v>204</v>
      </c>
      <c r="N200" t="s">
        <v>205</v>
      </c>
      <c r="O200" t="s">
        <v>206</v>
      </c>
      <c r="P200" t="s">
        <v>207</v>
      </c>
      <c r="Q200">
        <v>0</v>
      </c>
      <c r="R200">
        <v>0</v>
      </c>
    </row>
    <row r="201" spans="1:18" x14ac:dyDescent="0.35">
      <c r="A201" t="s">
        <v>199</v>
      </c>
      <c r="B201">
        <v>660</v>
      </c>
      <c r="C201" s="50">
        <v>43070</v>
      </c>
      <c r="D201">
        <v>2019</v>
      </c>
      <c r="E201" t="s">
        <v>482</v>
      </c>
      <c r="F201">
        <v>36232</v>
      </c>
      <c r="G201" t="s">
        <v>483</v>
      </c>
      <c r="H201" t="s">
        <v>508</v>
      </c>
      <c r="I201">
        <v>3</v>
      </c>
      <c r="J201" t="s">
        <v>509</v>
      </c>
      <c r="K201">
        <v>8</v>
      </c>
      <c r="L201">
        <v>24</v>
      </c>
      <c r="M201" t="s">
        <v>204</v>
      </c>
      <c r="N201" t="s">
        <v>205</v>
      </c>
      <c r="O201" t="s">
        <v>206</v>
      </c>
      <c r="P201" t="s">
        <v>207</v>
      </c>
      <c r="Q201">
        <v>13.5</v>
      </c>
      <c r="R201">
        <v>29</v>
      </c>
    </row>
    <row r="202" spans="1:18" x14ac:dyDescent="0.35">
      <c r="A202" t="s">
        <v>199</v>
      </c>
      <c r="B202">
        <v>660</v>
      </c>
      <c r="C202" s="50">
        <v>43070</v>
      </c>
      <c r="D202">
        <v>2019</v>
      </c>
      <c r="E202" t="s">
        <v>482</v>
      </c>
      <c r="F202">
        <v>36232</v>
      </c>
      <c r="G202" t="s">
        <v>483</v>
      </c>
      <c r="H202" t="s">
        <v>510</v>
      </c>
      <c r="I202">
        <v>3</v>
      </c>
      <c r="J202" t="s">
        <v>511</v>
      </c>
      <c r="K202">
        <v>8</v>
      </c>
      <c r="L202">
        <v>12</v>
      </c>
      <c r="M202" t="s">
        <v>204</v>
      </c>
      <c r="N202" t="s">
        <v>205</v>
      </c>
      <c r="O202" t="s">
        <v>206</v>
      </c>
      <c r="P202" t="s">
        <v>207</v>
      </c>
      <c r="Q202">
        <v>2.25</v>
      </c>
      <c r="R202">
        <v>11</v>
      </c>
    </row>
    <row r="203" spans="1:18" x14ac:dyDescent="0.35">
      <c r="A203" t="s">
        <v>199</v>
      </c>
      <c r="B203">
        <v>660</v>
      </c>
      <c r="C203" s="50">
        <v>43070</v>
      </c>
      <c r="D203">
        <v>2019</v>
      </c>
      <c r="E203" t="s">
        <v>482</v>
      </c>
      <c r="F203">
        <v>36232</v>
      </c>
      <c r="G203" t="s">
        <v>483</v>
      </c>
      <c r="H203" t="s">
        <v>512</v>
      </c>
      <c r="I203">
        <v>3</v>
      </c>
      <c r="J203" t="s">
        <v>513</v>
      </c>
      <c r="K203">
        <v>8</v>
      </c>
      <c r="L203">
        <v>24</v>
      </c>
      <c r="M203" t="s">
        <v>204</v>
      </c>
      <c r="N203" t="s">
        <v>205</v>
      </c>
      <c r="O203" t="s">
        <v>206</v>
      </c>
      <c r="P203" t="s">
        <v>207</v>
      </c>
      <c r="Q203">
        <v>1</v>
      </c>
      <c r="R203">
        <v>2</v>
      </c>
    </row>
    <row r="204" spans="1:18" x14ac:dyDescent="0.35">
      <c r="A204" t="s">
        <v>199</v>
      </c>
      <c r="B204">
        <v>660</v>
      </c>
      <c r="C204" s="50">
        <v>43070</v>
      </c>
      <c r="D204">
        <v>2019</v>
      </c>
      <c r="E204" t="s">
        <v>482</v>
      </c>
      <c r="F204">
        <v>36232</v>
      </c>
      <c r="G204" t="s">
        <v>483</v>
      </c>
      <c r="H204" t="s">
        <v>514</v>
      </c>
      <c r="I204">
        <v>3</v>
      </c>
      <c r="J204" t="s">
        <v>515</v>
      </c>
      <c r="K204">
        <v>8</v>
      </c>
      <c r="L204">
        <v>12</v>
      </c>
      <c r="M204" t="s">
        <v>204</v>
      </c>
      <c r="N204" t="s">
        <v>205</v>
      </c>
      <c r="O204" t="s">
        <v>206</v>
      </c>
      <c r="P204" t="s">
        <v>207</v>
      </c>
      <c r="Q204">
        <v>1</v>
      </c>
      <c r="R204">
        <v>4</v>
      </c>
    </row>
    <row r="205" spans="1:18" x14ac:dyDescent="0.35">
      <c r="A205" t="s">
        <v>199</v>
      </c>
      <c r="B205">
        <v>660</v>
      </c>
      <c r="C205" s="50">
        <v>43070</v>
      </c>
      <c r="D205">
        <v>2019</v>
      </c>
      <c r="E205" t="s">
        <v>482</v>
      </c>
      <c r="F205">
        <v>36232</v>
      </c>
      <c r="G205" t="s">
        <v>483</v>
      </c>
      <c r="H205" t="s">
        <v>516</v>
      </c>
      <c r="I205">
        <v>3</v>
      </c>
      <c r="J205" t="s">
        <v>517</v>
      </c>
      <c r="K205">
        <v>0</v>
      </c>
      <c r="L205">
        <v>24</v>
      </c>
      <c r="M205" t="s">
        <v>204</v>
      </c>
      <c r="N205" t="s">
        <v>205</v>
      </c>
      <c r="O205" t="s">
        <v>206</v>
      </c>
      <c r="P205" t="s">
        <v>207</v>
      </c>
      <c r="Q205">
        <v>0</v>
      </c>
      <c r="R205">
        <v>0</v>
      </c>
    </row>
    <row r="206" spans="1:18" x14ac:dyDescent="0.35">
      <c r="A206" t="s">
        <v>199</v>
      </c>
      <c r="B206">
        <v>660</v>
      </c>
      <c r="C206" s="50">
        <v>43070</v>
      </c>
      <c r="D206">
        <v>2019</v>
      </c>
      <c r="E206" t="s">
        <v>482</v>
      </c>
      <c r="F206">
        <v>36232</v>
      </c>
      <c r="G206" t="s">
        <v>483</v>
      </c>
      <c r="H206" t="s">
        <v>518</v>
      </c>
      <c r="I206">
        <v>3</v>
      </c>
      <c r="J206" t="s">
        <v>519</v>
      </c>
      <c r="K206">
        <v>0</v>
      </c>
      <c r="L206">
        <v>24</v>
      </c>
      <c r="M206" t="s">
        <v>204</v>
      </c>
      <c r="N206" t="s">
        <v>205</v>
      </c>
      <c r="O206" t="s">
        <v>206</v>
      </c>
      <c r="P206" t="s">
        <v>207</v>
      </c>
      <c r="Q206">
        <v>0</v>
      </c>
      <c r="R206">
        <v>0</v>
      </c>
    </row>
    <row r="207" spans="1:18" x14ac:dyDescent="0.35">
      <c r="A207" t="s">
        <v>199</v>
      </c>
      <c r="B207">
        <v>660</v>
      </c>
      <c r="C207" s="50">
        <v>43070</v>
      </c>
      <c r="D207">
        <v>2019</v>
      </c>
      <c r="E207" t="s">
        <v>482</v>
      </c>
      <c r="F207">
        <v>36232</v>
      </c>
      <c r="G207" t="s">
        <v>483</v>
      </c>
      <c r="H207" t="s">
        <v>520</v>
      </c>
      <c r="I207">
        <v>3</v>
      </c>
      <c r="J207" t="s">
        <v>521</v>
      </c>
      <c r="K207">
        <v>0</v>
      </c>
      <c r="L207">
        <v>12</v>
      </c>
      <c r="M207" t="s">
        <v>204</v>
      </c>
      <c r="N207" t="s">
        <v>205</v>
      </c>
      <c r="O207" t="s">
        <v>206</v>
      </c>
      <c r="P207" t="s">
        <v>207</v>
      </c>
      <c r="Q207">
        <v>0</v>
      </c>
      <c r="R207">
        <v>0</v>
      </c>
    </row>
    <row r="208" spans="1:18" x14ac:dyDescent="0.35">
      <c r="A208" t="s">
        <v>199</v>
      </c>
      <c r="B208">
        <v>660</v>
      </c>
      <c r="C208" s="50">
        <v>43070</v>
      </c>
      <c r="D208">
        <v>2019</v>
      </c>
      <c r="E208" t="s">
        <v>482</v>
      </c>
      <c r="F208">
        <v>36232</v>
      </c>
      <c r="G208" t="s">
        <v>483</v>
      </c>
      <c r="H208" t="s">
        <v>522</v>
      </c>
      <c r="I208">
        <v>3</v>
      </c>
      <c r="J208" t="s">
        <v>523</v>
      </c>
      <c r="K208">
        <v>0</v>
      </c>
      <c r="L208">
        <v>12</v>
      </c>
      <c r="M208" t="s">
        <v>204</v>
      </c>
      <c r="N208" t="s">
        <v>205</v>
      </c>
      <c r="O208" t="s">
        <v>206</v>
      </c>
      <c r="P208" t="s">
        <v>207</v>
      </c>
      <c r="Q208">
        <v>0</v>
      </c>
      <c r="R208">
        <v>0</v>
      </c>
    </row>
    <row r="209" spans="1:18" x14ac:dyDescent="0.35">
      <c r="A209" t="s">
        <v>199</v>
      </c>
      <c r="B209">
        <v>660</v>
      </c>
      <c r="C209" s="50">
        <v>43070</v>
      </c>
      <c r="D209">
        <v>2019</v>
      </c>
      <c r="E209" t="s">
        <v>482</v>
      </c>
      <c r="F209">
        <v>36232</v>
      </c>
      <c r="G209" t="s">
        <v>483</v>
      </c>
      <c r="H209" t="s">
        <v>524</v>
      </c>
      <c r="I209">
        <v>3</v>
      </c>
      <c r="J209" t="s">
        <v>525</v>
      </c>
      <c r="K209">
        <v>0</v>
      </c>
      <c r="L209">
        <v>12</v>
      </c>
      <c r="M209" t="s">
        <v>204</v>
      </c>
      <c r="N209" t="s">
        <v>205</v>
      </c>
      <c r="O209" t="s">
        <v>206</v>
      </c>
      <c r="P209" t="s">
        <v>207</v>
      </c>
      <c r="Q209">
        <v>0</v>
      </c>
      <c r="R209">
        <v>0</v>
      </c>
    </row>
    <row r="210" spans="1:18" x14ac:dyDescent="0.35">
      <c r="A210" t="s">
        <v>199</v>
      </c>
      <c r="B210">
        <v>660</v>
      </c>
      <c r="C210" s="50">
        <v>43070</v>
      </c>
      <c r="D210">
        <v>2019</v>
      </c>
      <c r="E210" t="s">
        <v>482</v>
      </c>
      <c r="F210">
        <v>36232</v>
      </c>
      <c r="G210" t="s">
        <v>483</v>
      </c>
      <c r="H210" t="s">
        <v>526</v>
      </c>
      <c r="I210">
        <v>3</v>
      </c>
      <c r="J210" t="s">
        <v>527</v>
      </c>
      <c r="K210">
        <v>0</v>
      </c>
      <c r="L210">
        <v>24</v>
      </c>
      <c r="M210" t="s">
        <v>204</v>
      </c>
      <c r="N210" t="s">
        <v>205</v>
      </c>
      <c r="O210" t="s">
        <v>206</v>
      </c>
      <c r="P210" t="s">
        <v>207</v>
      </c>
      <c r="Q210">
        <v>0</v>
      </c>
      <c r="R210">
        <v>0</v>
      </c>
    </row>
    <row r="211" spans="1:18" x14ac:dyDescent="0.35">
      <c r="A211" t="s">
        <v>199</v>
      </c>
      <c r="B211">
        <v>660</v>
      </c>
      <c r="C211" s="50">
        <v>43070</v>
      </c>
      <c r="D211">
        <v>2019</v>
      </c>
      <c r="E211" t="s">
        <v>482</v>
      </c>
      <c r="F211">
        <v>36232</v>
      </c>
      <c r="G211" t="s">
        <v>483</v>
      </c>
      <c r="H211" t="s">
        <v>528</v>
      </c>
      <c r="I211">
        <v>3</v>
      </c>
      <c r="J211" t="s">
        <v>529</v>
      </c>
      <c r="K211">
        <v>0</v>
      </c>
      <c r="L211">
        <v>24</v>
      </c>
      <c r="M211" t="s">
        <v>341</v>
      </c>
      <c r="N211" t="s">
        <v>342</v>
      </c>
      <c r="O211" t="s">
        <v>206</v>
      </c>
      <c r="P211" t="s">
        <v>207</v>
      </c>
      <c r="Q211">
        <v>0</v>
      </c>
      <c r="R211">
        <v>0</v>
      </c>
    </row>
    <row r="212" spans="1:18" x14ac:dyDescent="0.35">
      <c r="A212" t="s">
        <v>199</v>
      </c>
      <c r="B212">
        <v>660</v>
      </c>
      <c r="C212" s="50">
        <v>43070</v>
      </c>
      <c r="D212">
        <v>2019</v>
      </c>
      <c r="E212" t="s">
        <v>482</v>
      </c>
      <c r="F212">
        <v>36232</v>
      </c>
      <c r="G212" t="s">
        <v>483</v>
      </c>
      <c r="H212" t="s">
        <v>528</v>
      </c>
      <c r="I212">
        <v>3</v>
      </c>
      <c r="J212" t="s">
        <v>529</v>
      </c>
      <c r="K212">
        <v>0</v>
      </c>
      <c r="L212">
        <v>24</v>
      </c>
      <c r="M212" t="s">
        <v>204</v>
      </c>
      <c r="N212" t="s">
        <v>205</v>
      </c>
      <c r="O212" t="s">
        <v>206</v>
      </c>
      <c r="P212" t="s">
        <v>207</v>
      </c>
      <c r="Q212">
        <v>0.5</v>
      </c>
      <c r="R212">
        <v>1</v>
      </c>
    </row>
    <row r="213" spans="1:18" x14ac:dyDescent="0.35">
      <c r="A213" t="s">
        <v>199</v>
      </c>
      <c r="B213">
        <v>660</v>
      </c>
      <c r="C213" s="50">
        <v>43070</v>
      </c>
      <c r="D213">
        <v>2019</v>
      </c>
      <c r="E213" t="s">
        <v>482</v>
      </c>
      <c r="F213">
        <v>36232</v>
      </c>
      <c r="G213" t="s">
        <v>483</v>
      </c>
      <c r="H213" t="s">
        <v>530</v>
      </c>
      <c r="I213">
        <v>3</v>
      </c>
      <c r="J213" t="s">
        <v>531</v>
      </c>
      <c r="K213">
        <v>0</v>
      </c>
      <c r="L213">
        <v>24</v>
      </c>
      <c r="M213" t="s">
        <v>204</v>
      </c>
      <c r="N213" t="s">
        <v>205</v>
      </c>
      <c r="O213" t="s">
        <v>206</v>
      </c>
      <c r="P213" t="s">
        <v>207</v>
      </c>
      <c r="Q213">
        <v>0</v>
      </c>
      <c r="R213">
        <v>0</v>
      </c>
    </row>
    <row r="214" spans="1:18" x14ac:dyDescent="0.35">
      <c r="A214" t="s">
        <v>199</v>
      </c>
      <c r="B214">
        <v>660</v>
      </c>
      <c r="C214" s="50">
        <v>43070</v>
      </c>
      <c r="D214">
        <v>2019</v>
      </c>
      <c r="E214" t="s">
        <v>482</v>
      </c>
      <c r="F214">
        <v>36232</v>
      </c>
      <c r="G214" t="s">
        <v>483</v>
      </c>
      <c r="H214" t="s">
        <v>532</v>
      </c>
      <c r="I214">
        <v>3</v>
      </c>
      <c r="J214" t="s">
        <v>533</v>
      </c>
      <c r="K214">
        <v>0</v>
      </c>
      <c r="L214">
        <v>12</v>
      </c>
      <c r="M214" t="s">
        <v>204</v>
      </c>
      <c r="N214" t="s">
        <v>205</v>
      </c>
      <c r="O214" t="s">
        <v>206</v>
      </c>
      <c r="P214" t="s">
        <v>207</v>
      </c>
      <c r="Q214">
        <v>0</v>
      </c>
      <c r="R214">
        <v>0</v>
      </c>
    </row>
    <row r="215" spans="1:18" x14ac:dyDescent="0.35">
      <c r="A215" t="s">
        <v>199</v>
      </c>
      <c r="B215">
        <v>660</v>
      </c>
      <c r="C215" s="50">
        <v>43070</v>
      </c>
      <c r="D215">
        <v>2019</v>
      </c>
      <c r="E215" t="s">
        <v>482</v>
      </c>
      <c r="F215">
        <v>36232</v>
      </c>
      <c r="G215" t="s">
        <v>483</v>
      </c>
      <c r="H215" t="s">
        <v>534</v>
      </c>
      <c r="I215">
        <v>3</v>
      </c>
      <c r="J215" t="s">
        <v>535</v>
      </c>
      <c r="K215">
        <v>0</v>
      </c>
      <c r="L215">
        <v>12</v>
      </c>
      <c r="M215" t="s">
        <v>204</v>
      </c>
      <c r="N215" t="s">
        <v>205</v>
      </c>
      <c r="O215" t="s">
        <v>206</v>
      </c>
      <c r="P215" t="s">
        <v>207</v>
      </c>
      <c r="Q215">
        <v>0</v>
      </c>
      <c r="R215">
        <v>0</v>
      </c>
    </row>
    <row r="216" spans="1:18" x14ac:dyDescent="0.35">
      <c r="A216" t="s">
        <v>199</v>
      </c>
      <c r="B216">
        <v>660</v>
      </c>
      <c r="C216" s="50">
        <v>43070</v>
      </c>
      <c r="D216">
        <v>2019</v>
      </c>
      <c r="E216" t="s">
        <v>482</v>
      </c>
      <c r="F216">
        <v>36232</v>
      </c>
      <c r="G216" t="s">
        <v>483</v>
      </c>
      <c r="H216" t="s">
        <v>536</v>
      </c>
      <c r="I216">
        <v>3</v>
      </c>
      <c r="J216" t="s">
        <v>537</v>
      </c>
      <c r="K216">
        <v>5</v>
      </c>
      <c r="L216">
        <v>24</v>
      </c>
      <c r="M216" t="s">
        <v>204</v>
      </c>
      <c r="N216" t="s">
        <v>205</v>
      </c>
      <c r="O216" t="s">
        <v>206</v>
      </c>
      <c r="P216" t="s">
        <v>207</v>
      </c>
      <c r="Q216">
        <v>0</v>
      </c>
      <c r="R216">
        <v>0</v>
      </c>
    </row>
    <row r="217" spans="1:18" x14ac:dyDescent="0.35">
      <c r="A217" t="s">
        <v>199</v>
      </c>
      <c r="B217">
        <v>660</v>
      </c>
      <c r="C217" s="50">
        <v>43070</v>
      </c>
      <c r="D217">
        <v>2019</v>
      </c>
      <c r="E217" t="s">
        <v>482</v>
      </c>
      <c r="F217">
        <v>36232</v>
      </c>
      <c r="G217" t="s">
        <v>483</v>
      </c>
      <c r="H217" t="s">
        <v>538</v>
      </c>
      <c r="I217">
        <v>3</v>
      </c>
      <c r="J217" t="s">
        <v>539</v>
      </c>
      <c r="K217">
        <v>5</v>
      </c>
      <c r="L217">
        <v>24</v>
      </c>
      <c r="M217" t="s">
        <v>204</v>
      </c>
      <c r="N217" t="s">
        <v>205</v>
      </c>
      <c r="O217" t="s">
        <v>206</v>
      </c>
      <c r="P217" t="s">
        <v>207</v>
      </c>
      <c r="Q217">
        <v>0</v>
      </c>
      <c r="R217">
        <v>0</v>
      </c>
    </row>
    <row r="218" spans="1:18" x14ac:dyDescent="0.35">
      <c r="A218" t="s">
        <v>199</v>
      </c>
      <c r="B218">
        <v>660</v>
      </c>
      <c r="C218" s="50">
        <v>43070</v>
      </c>
      <c r="D218">
        <v>2019</v>
      </c>
      <c r="E218" t="s">
        <v>482</v>
      </c>
      <c r="F218">
        <v>36232</v>
      </c>
      <c r="G218" t="s">
        <v>483</v>
      </c>
      <c r="H218" t="s">
        <v>540</v>
      </c>
      <c r="I218">
        <v>3</v>
      </c>
      <c r="J218" t="s">
        <v>541</v>
      </c>
      <c r="K218">
        <v>5</v>
      </c>
      <c r="L218">
        <v>24</v>
      </c>
      <c r="M218" t="s">
        <v>204</v>
      </c>
      <c r="N218" t="s">
        <v>205</v>
      </c>
      <c r="O218" t="s">
        <v>206</v>
      </c>
      <c r="P218" t="s">
        <v>207</v>
      </c>
      <c r="Q218">
        <v>0</v>
      </c>
      <c r="R218">
        <v>0</v>
      </c>
    </row>
    <row r="219" spans="1:18" x14ac:dyDescent="0.35">
      <c r="A219" t="s">
        <v>199</v>
      </c>
      <c r="B219">
        <v>660</v>
      </c>
      <c r="C219" s="50">
        <v>43070</v>
      </c>
      <c r="D219">
        <v>2019</v>
      </c>
      <c r="E219" t="s">
        <v>482</v>
      </c>
      <c r="F219">
        <v>36232</v>
      </c>
      <c r="G219" t="s">
        <v>483</v>
      </c>
      <c r="H219" t="s">
        <v>542</v>
      </c>
      <c r="I219">
        <v>3</v>
      </c>
      <c r="J219" t="s">
        <v>543</v>
      </c>
      <c r="K219">
        <v>5</v>
      </c>
      <c r="L219">
        <v>12</v>
      </c>
      <c r="M219" t="s">
        <v>204</v>
      </c>
      <c r="N219" t="s">
        <v>205</v>
      </c>
      <c r="O219" t="s">
        <v>206</v>
      </c>
      <c r="P219" t="s">
        <v>207</v>
      </c>
      <c r="Q219">
        <v>0.25</v>
      </c>
      <c r="R219">
        <v>1</v>
      </c>
    </row>
    <row r="220" spans="1:18" x14ac:dyDescent="0.35">
      <c r="A220" t="s">
        <v>199</v>
      </c>
      <c r="B220">
        <v>660</v>
      </c>
      <c r="C220" s="50">
        <v>43070</v>
      </c>
      <c r="D220">
        <v>2019</v>
      </c>
      <c r="E220" t="s">
        <v>482</v>
      </c>
      <c r="F220">
        <v>36232</v>
      </c>
      <c r="G220" t="s">
        <v>483</v>
      </c>
      <c r="H220" t="s">
        <v>544</v>
      </c>
      <c r="I220">
        <v>3</v>
      </c>
      <c r="J220" t="s">
        <v>545</v>
      </c>
      <c r="K220">
        <v>5</v>
      </c>
      <c r="L220">
        <v>12</v>
      </c>
      <c r="M220" t="s">
        <v>204</v>
      </c>
      <c r="N220" t="s">
        <v>205</v>
      </c>
      <c r="O220" t="s">
        <v>206</v>
      </c>
      <c r="P220" t="s">
        <v>207</v>
      </c>
      <c r="Q220">
        <v>0</v>
      </c>
      <c r="R220">
        <v>0</v>
      </c>
    </row>
    <row r="221" spans="1:18" x14ac:dyDescent="0.35">
      <c r="A221" t="s">
        <v>199</v>
      </c>
      <c r="B221">
        <v>660</v>
      </c>
      <c r="C221" s="50">
        <v>43070</v>
      </c>
      <c r="D221">
        <v>2019</v>
      </c>
      <c r="E221" t="s">
        <v>482</v>
      </c>
      <c r="F221">
        <v>36232</v>
      </c>
      <c r="G221" t="s">
        <v>483</v>
      </c>
      <c r="H221" t="s">
        <v>546</v>
      </c>
      <c r="I221">
        <v>3</v>
      </c>
      <c r="J221" t="s">
        <v>547</v>
      </c>
      <c r="K221">
        <v>5</v>
      </c>
      <c r="L221">
        <v>12</v>
      </c>
      <c r="M221" t="s">
        <v>204</v>
      </c>
      <c r="N221" t="s">
        <v>205</v>
      </c>
      <c r="O221" t="s">
        <v>206</v>
      </c>
      <c r="P221" t="s">
        <v>207</v>
      </c>
      <c r="Q221">
        <v>0</v>
      </c>
      <c r="R221">
        <v>0</v>
      </c>
    </row>
    <row r="222" spans="1:18" x14ac:dyDescent="0.35">
      <c r="A222" t="s">
        <v>199</v>
      </c>
      <c r="B222">
        <v>660</v>
      </c>
      <c r="C222" s="50">
        <v>43070</v>
      </c>
      <c r="D222">
        <v>2019</v>
      </c>
      <c r="E222" t="s">
        <v>482</v>
      </c>
      <c r="F222">
        <v>36232</v>
      </c>
      <c r="G222" t="s">
        <v>483</v>
      </c>
      <c r="H222" t="s">
        <v>548</v>
      </c>
      <c r="I222">
        <v>3</v>
      </c>
      <c r="J222" t="s">
        <v>549</v>
      </c>
      <c r="K222">
        <v>8</v>
      </c>
      <c r="L222">
        <v>24</v>
      </c>
      <c r="M222" t="s">
        <v>204</v>
      </c>
      <c r="N222" t="s">
        <v>205</v>
      </c>
      <c r="O222" t="s">
        <v>206</v>
      </c>
      <c r="P222" t="s">
        <v>207</v>
      </c>
      <c r="Q222">
        <v>15</v>
      </c>
      <c r="R222">
        <v>38</v>
      </c>
    </row>
    <row r="223" spans="1:18" x14ac:dyDescent="0.35">
      <c r="A223" t="s">
        <v>199</v>
      </c>
      <c r="B223">
        <v>660</v>
      </c>
      <c r="C223" s="50">
        <v>43070</v>
      </c>
      <c r="D223">
        <v>2019</v>
      </c>
      <c r="E223" t="s">
        <v>482</v>
      </c>
      <c r="F223">
        <v>36232</v>
      </c>
      <c r="G223" t="s">
        <v>483</v>
      </c>
      <c r="H223" t="s">
        <v>550</v>
      </c>
      <c r="I223">
        <v>3</v>
      </c>
      <c r="J223" t="s">
        <v>551</v>
      </c>
      <c r="K223">
        <v>8</v>
      </c>
      <c r="L223">
        <v>12</v>
      </c>
      <c r="M223" t="s">
        <v>204</v>
      </c>
      <c r="N223" t="s">
        <v>205</v>
      </c>
      <c r="O223" t="s">
        <v>206</v>
      </c>
      <c r="P223" t="s">
        <v>207</v>
      </c>
      <c r="Q223">
        <v>0.75</v>
      </c>
      <c r="R223">
        <v>6</v>
      </c>
    </row>
    <row r="224" spans="1:18" x14ac:dyDescent="0.35">
      <c r="A224" t="s">
        <v>199</v>
      </c>
      <c r="B224">
        <v>660</v>
      </c>
      <c r="C224" s="50">
        <v>43070</v>
      </c>
      <c r="D224">
        <v>2019</v>
      </c>
      <c r="E224" t="s">
        <v>482</v>
      </c>
      <c r="F224">
        <v>36232</v>
      </c>
      <c r="G224" t="s">
        <v>483</v>
      </c>
      <c r="H224" t="s">
        <v>552</v>
      </c>
      <c r="I224">
        <v>3</v>
      </c>
      <c r="J224" t="s">
        <v>553</v>
      </c>
      <c r="K224">
        <v>8</v>
      </c>
      <c r="L224">
        <v>24</v>
      </c>
      <c r="M224" t="s">
        <v>204</v>
      </c>
      <c r="N224" t="s">
        <v>205</v>
      </c>
      <c r="O224" t="s">
        <v>206</v>
      </c>
      <c r="P224" t="s">
        <v>207</v>
      </c>
      <c r="Q224">
        <v>0.5</v>
      </c>
      <c r="R224">
        <v>1</v>
      </c>
    </row>
    <row r="225" spans="1:18" x14ac:dyDescent="0.35">
      <c r="A225" t="s">
        <v>199</v>
      </c>
      <c r="B225">
        <v>660</v>
      </c>
      <c r="C225" s="50">
        <v>43070</v>
      </c>
      <c r="D225">
        <v>2019</v>
      </c>
      <c r="E225" t="s">
        <v>482</v>
      </c>
      <c r="F225">
        <v>36232</v>
      </c>
      <c r="G225" t="s">
        <v>483</v>
      </c>
      <c r="H225" t="s">
        <v>554</v>
      </c>
      <c r="I225">
        <v>3</v>
      </c>
      <c r="J225" t="s">
        <v>555</v>
      </c>
      <c r="K225">
        <v>8</v>
      </c>
      <c r="L225">
        <v>12</v>
      </c>
      <c r="M225" t="s">
        <v>204</v>
      </c>
      <c r="N225" t="s">
        <v>205</v>
      </c>
      <c r="O225" t="s">
        <v>206</v>
      </c>
      <c r="P225" t="s">
        <v>207</v>
      </c>
      <c r="Q225">
        <v>0</v>
      </c>
      <c r="R225">
        <v>0</v>
      </c>
    </row>
    <row r="226" spans="1:18" x14ac:dyDescent="0.35">
      <c r="A226" t="s">
        <v>199</v>
      </c>
      <c r="B226">
        <v>660</v>
      </c>
      <c r="C226" s="50">
        <v>43070</v>
      </c>
      <c r="D226">
        <v>2019</v>
      </c>
      <c r="E226" t="s">
        <v>482</v>
      </c>
      <c r="F226">
        <v>36232</v>
      </c>
      <c r="G226" t="s">
        <v>483</v>
      </c>
      <c r="H226" t="s">
        <v>556</v>
      </c>
      <c r="I226">
        <v>3</v>
      </c>
      <c r="J226" t="s">
        <v>557</v>
      </c>
      <c r="K226">
        <v>8</v>
      </c>
      <c r="L226">
        <v>24</v>
      </c>
      <c r="M226" t="s">
        <v>204</v>
      </c>
      <c r="N226" t="s">
        <v>205</v>
      </c>
      <c r="O226" t="s">
        <v>206</v>
      </c>
      <c r="P226" t="s">
        <v>207</v>
      </c>
      <c r="Q226">
        <v>0</v>
      </c>
      <c r="R226">
        <v>0</v>
      </c>
    </row>
    <row r="227" spans="1:18" x14ac:dyDescent="0.35">
      <c r="A227" t="s">
        <v>199</v>
      </c>
      <c r="B227">
        <v>660</v>
      </c>
      <c r="C227" s="50">
        <v>43070</v>
      </c>
      <c r="D227">
        <v>2019</v>
      </c>
      <c r="E227" t="s">
        <v>482</v>
      </c>
      <c r="F227">
        <v>36232</v>
      </c>
      <c r="G227" t="s">
        <v>483</v>
      </c>
      <c r="H227" t="s">
        <v>558</v>
      </c>
      <c r="I227">
        <v>3</v>
      </c>
      <c r="J227" t="s">
        <v>559</v>
      </c>
      <c r="K227">
        <v>8</v>
      </c>
      <c r="L227">
        <v>12</v>
      </c>
      <c r="M227" t="s">
        <v>204</v>
      </c>
      <c r="N227" t="s">
        <v>205</v>
      </c>
      <c r="O227" t="s">
        <v>206</v>
      </c>
      <c r="P227" t="s">
        <v>207</v>
      </c>
      <c r="Q227">
        <v>0</v>
      </c>
      <c r="R227">
        <v>0</v>
      </c>
    </row>
    <row r="228" spans="1:18" x14ac:dyDescent="0.35">
      <c r="A228" t="s">
        <v>199</v>
      </c>
      <c r="B228">
        <v>660</v>
      </c>
      <c r="C228" s="50">
        <v>43070</v>
      </c>
      <c r="D228">
        <v>2019</v>
      </c>
      <c r="E228" t="s">
        <v>482</v>
      </c>
      <c r="F228">
        <v>36232</v>
      </c>
      <c r="G228" t="s">
        <v>483</v>
      </c>
      <c r="H228" t="s">
        <v>560</v>
      </c>
      <c r="I228">
        <v>3</v>
      </c>
      <c r="J228" t="s">
        <v>561</v>
      </c>
      <c r="K228">
        <v>0</v>
      </c>
      <c r="L228">
        <v>24</v>
      </c>
      <c r="M228" t="s">
        <v>204</v>
      </c>
      <c r="N228" t="s">
        <v>205</v>
      </c>
      <c r="O228" t="s">
        <v>206</v>
      </c>
      <c r="P228" t="s">
        <v>207</v>
      </c>
      <c r="Q228">
        <v>0</v>
      </c>
      <c r="R228">
        <v>0</v>
      </c>
    </row>
    <row r="229" spans="1:18" x14ac:dyDescent="0.35">
      <c r="A229" t="s">
        <v>199</v>
      </c>
      <c r="B229">
        <v>660</v>
      </c>
      <c r="C229" s="50">
        <v>43070</v>
      </c>
      <c r="D229">
        <v>2019</v>
      </c>
      <c r="E229" t="s">
        <v>482</v>
      </c>
      <c r="F229">
        <v>36232</v>
      </c>
      <c r="G229" t="s">
        <v>483</v>
      </c>
      <c r="H229" t="s">
        <v>562</v>
      </c>
      <c r="I229">
        <v>3</v>
      </c>
      <c r="J229" t="s">
        <v>563</v>
      </c>
      <c r="K229">
        <v>0</v>
      </c>
      <c r="L229">
        <v>24</v>
      </c>
      <c r="M229" t="s">
        <v>204</v>
      </c>
      <c r="N229" t="s">
        <v>205</v>
      </c>
      <c r="O229" t="s">
        <v>206</v>
      </c>
      <c r="P229" t="s">
        <v>207</v>
      </c>
      <c r="Q229">
        <v>0</v>
      </c>
      <c r="R229">
        <v>0</v>
      </c>
    </row>
    <row r="230" spans="1:18" x14ac:dyDescent="0.35">
      <c r="A230" t="s">
        <v>199</v>
      </c>
      <c r="B230">
        <v>660</v>
      </c>
      <c r="C230" s="50">
        <v>43070</v>
      </c>
      <c r="D230">
        <v>2019</v>
      </c>
      <c r="E230" t="s">
        <v>482</v>
      </c>
      <c r="F230">
        <v>36232</v>
      </c>
      <c r="G230" t="s">
        <v>483</v>
      </c>
      <c r="H230" t="s">
        <v>564</v>
      </c>
      <c r="I230">
        <v>3</v>
      </c>
      <c r="J230" t="s">
        <v>565</v>
      </c>
      <c r="K230">
        <v>0</v>
      </c>
      <c r="L230">
        <v>24</v>
      </c>
      <c r="M230" t="s">
        <v>204</v>
      </c>
      <c r="N230" t="s">
        <v>205</v>
      </c>
      <c r="O230" t="s">
        <v>206</v>
      </c>
      <c r="P230" t="s">
        <v>207</v>
      </c>
      <c r="Q230">
        <v>0</v>
      </c>
      <c r="R230">
        <v>0</v>
      </c>
    </row>
    <row r="231" spans="1:18" x14ac:dyDescent="0.35">
      <c r="A231" t="s">
        <v>199</v>
      </c>
      <c r="B231">
        <v>660</v>
      </c>
      <c r="C231" s="50">
        <v>43070</v>
      </c>
      <c r="D231">
        <v>2019</v>
      </c>
      <c r="E231" t="s">
        <v>482</v>
      </c>
      <c r="F231">
        <v>36232</v>
      </c>
      <c r="G231" t="s">
        <v>483</v>
      </c>
      <c r="H231" t="s">
        <v>566</v>
      </c>
      <c r="I231">
        <v>3</v>
      </c>
      <c r="J231" t="s">
        <v>567</v>
      </c>
      <c r="K231">
        <v>0</v>
      </c>
      <c r="L231">
        <v>24</v>
      </c>
      <c r="M231" t="s">
        <v>204</v>
      </c>
      <c r="N231" t="s">
        <v>205</v>
      </c>
      <c r="O231" t="s">
        <v>206</v>
      </c>
      <c r="P231" t="s">
        <v>207</v>
      </c>
      <c r="Q231">
        <v>0</v>
      </c>
      <c r="R231">
        <v>1</v>
      </c>
    </row>
    <row r="232" spans="1:18" x14ac:dyDescent="0.35">
      <c r="A232" t="s">
        <v>199</v>
      </c>
      <c r="B232">
        <v>660</v>
      </c>
      <c r="C232" s="50">
        <v>43070</v>
      </c>
      <c r="D232">
        <v>2019</v>
      </c>
      <c r="E232" t="s">
        <v>482</v>
      </c>
      <c r="F232">
        <v>36232</v>
      </c>
      <c r="G232" t="s">
        <v>483</v>
      </c>
      <c r="H232" t="s">
        <v>568</v>
      </c>
      <c r="I232">
        <v>3</v>
      </c>
      <c r="J232" t="s">
        <v>553</v>
      </c>
      <c r="K232">
        <v>0</v>
      </c>
      <c r="L232">
        <v>24</v>
      </c>
      <c r="M232" t="s">
        <v>204</v>
      </c>
      <c r="N232" t="s">
        <v>205</v>
      </c>
      <c r="O232" t="s">
        <v>206</v>
      </c>
      <c r="P232" t="s">
        <v>207</v>
      </c>
      <c r="Q232">
        <v>0</v>
      </c>
      <c r="R232">
        <v>0</v>
      </c>
    </row>
    <row r="233" spans="1:18" x14ac:dyDescent="0.35">
      <c r="A233" t="s">
        <v>199</v>
      </c>
      <c r="B233">
        <v>660</v>
      </c>
      <c r="C233" s="50">
        <v>43070</v>
      </c>
      <c r="D233">
        <v>2019</v>
      </c>
      <c r="E233" t="s">
        <v>482</v>
      </c>
      <c r="F233">
        <v>36232</v>
      </c>
      <c r="G233" t="s">
        <v>483</v>
      </c>
      <c r="H233" t="s">
        <v>569</v>
      </c>
      <c r="I233">
        <v>3</v>
      </c>
      <c r="J233" t="s">
        <v>570</v>
      </c>
      <c r="K233">
        <v>0</v>
      </c>
      <c r="L233">
        <v>24</v>
      </c>
      <c r="M233" t="s">
        <v>204</v>
      </c>
      <c r="N233" t="s">
        <v>205</v>
      </c>
      <c r="O233" t="s">
        <v>206</v>
      </c>
      <c r="P233" t="s">
        <v>207</v>
      </c>
      <c r="Q233">
        <v>0</v>
      </c>
      <c r="R233">
        <v>0</v>
      </c>
    </row>
    <row r="234" spans="1:18" x14ac:dyDescent="0.35">
      <c r="A234" t="s">
        <v>199</v>
      </c>
      <c r="B234">
        <v>660</v>
      </c>
      <c r="C234" s="50">
        <v>43070</v>
      </c>
      <c r="D234">
        <v>2019</v>
      </c>
      <c r="E234" t="s">
        <v>482</v>
      </c>
      <c r="F234">
        <v>36232</v>
      </c>
      <c r="G234" t="s">
        <v>483</v>
      </c>
      <c r="H234" t="s">
        <v>571</v>
      </c>
      <c r="I234">
        <v>3</v>
      </c>
      <c r="J234" t="s">
        <v>572</v>
      </c>
      <c r="K234">
        <v>0</v>
      </c>
      <c r="L234">
        <v>12</v>
      </c>
      <c r="M234" t="s">
        <v>204</v>
      </c>
      <c r="N234" t="s">
        <v>205</v>
      </c>
      <c r="O234" t="s">
        <v>206</v>
      </c>
      <c r="P234" t="s">
        <v>207</v>
      </c>
      <c r="Q234">
        <v>0</v>
      </c>
      <c r="R234">
        <v>0</v>
      </c>
    </row>
    <row r="235" spans="1:18" x14ac:dyDescent="0.35">
      <c r="A235" t="s">
        <v>199</v>
      </c>
      <c r="B235">
        <v>660</v>
      </c>
      <c r="C235" s="50">
        <v>43070</v>
      </c>
      <c r="D235">
        <v>2019</v>
      </c>
      <c r="E235" t="s">
        <v>482</v>
      </c>
      <c r="F235">
        <v>36232</v>
      </c>
      <c r="G235" t="s">
        <v>483</v>
      </c>
      <c r="H235" t="s">
        <v>573</v>
      </c>
      <c r="I235">
        <v>3</v>
      </c>
      <c r="J235" t="s">
        <v>574</v>
      </c>
      <c r="K235">
        <v>0</v>
      </c>
      <c r="L235">
        <v>12</v>
      </c>
      <c r="M235" t="s">
        <v>204</v>
      </c>
      <c r="N235" t="s">
        <v>205</v>
      </c>
      <c r="O235" t="s">
        <v>206</v>
      </c>
      <c r="P235" t="s">
        <v>207</v>
      </c>
      <c r="Q235">
        <v>0</v>
      </c>
      <c r="R235">
        <v>0</v>
      </c>
    </row>
    <row r="236" spans="1:18" x14ac:dyDescent="0.35">
      <c r="A236" t="s">
        <v>199</v>
      </c>
      <c r="B236">
        <v>660</v>
      </c>
      <c r="C236" s="50">
        <v>43070</v>
      </c>
      <c r="D236">
        <v>2019</v>
      </c>
      <c r="E236" t="s">
        <v>482</v>
      </c>
      <c r="F236">
        <v>36232</v>
      </c>
      <c r="G236" t="s">
        <v>483</v>
      </c>
      <c r="H236" t="s">
        <v>575</v>
      </c>
      <c r="I236">
        <v>3</v>
      </c>
      <c r="J236" t="s">
        <v>576</v>
      </c>
      <c r="K236">
        <v>0</v>
      </c>
      <c r="L236">
        <v>12</v>
      </c>
      <c r="M236" t="s">
        <v>204</v>
      </c>
      <c r="N236" t="s">
        <v>205</v>
      </c>
      <c r="O236" t="s">
        <v>206</v>
      </c>
      <c r="P236" t="s">
        <v>207</v>
      </c>
      <c r="Q236">
        <v>0</v>
      </c>
      <c r="R236">
        <v>0</v>
      </c>
    </row>
    <row r="237" spans="1:18" x14ac:dyDescent="0.35">
      <c r="A237" t="s">
        <v>199</v>
      </c>
      <c r="B237">
        <v>660</v>
      </c>
      <c r="C237" s="50">
        <v>43070</v>
      </c>
      <c r="D237">
        <v>2019</v>
      </c>
      <c r="E237" t="s">
        <v>482</v>
      </c>
      <c r="F237">
        <v>36232</v>
      </c>
      <c r="G237" t="s">
        <v>483</v>
      </c>
      <c r="H237" t="s">
        <v>577</v>
      </c>
      <c r="I237">
        <v>3</v>
      </c>
      <c r="J237" t="s">
        <v>551</v>
      </c>
      <c r="K237">
        <v>0</v>
      </c>
      <c r="L237">
        <v>12</v>
      </c>
      <c r="M237" t="s">
        <v>204</v>
      </c>
      <c r="N237" t="s">
        <v>205</v>
      </c>
      <c r="O237" t="s">
        <v>206</v>
      </c>
      <c r="P237" t="s">
        <v>207</v>
      </c>
      <c r="Q237">
        <v>0</v>
      </c>
      <c r="R237">
        <v>0</v>
      </c>
    </row>
    <row r="238" spans="1:18" x14ac:dyDescent="0.35">
      <c r="A238" t="s">
        <v>199</v>
      </c>
      <c r="B238">
        <v>660</v>
      </c>
      <c r="C238" s="50">
        <v>43070</v>
      </c>
      <c r="D238">
        <v>2019</v>
      </c>
      <c r="E238" t="s">
        <v>482</v>
      </c>
      <c r="F238">
        <v>36232</v>
      </c>
      <c r="G238" t="s">
        <v>483</v>
      </c>
      <c r="H238" t="s">
        <v>578</v>
      </c>
      <c r="I238">
        <v>3</v>
      </c>
      <c r="J238" t="s">
        <v>555</v>
      </c>
      <c r="K238">
        <v>0</v>
      </c>
      <c r="L238">
        <v>12</v>
      </c>
      <c r="M238" t="s">
        <v>204</v>
      </c>
      <c r="N238" t="s">
        <v>205</v>
      </c>
      <c r="O238" t="s">
        <v>206</v>
      </c>
      <c r="P238" t="s">
        <v>207</v>
      </c>
      <c r="Q238">
        <v>0</v>
      </c>
      <c r="R238">
        <v>0</v>
      </c>
    </row>
    <row r="239" spans="1:18" x14ac:dyDescent="0.35">
      <c r="A239" t="s">
        <v>199</v>
      </c>
      <c r="B239">
        <v>660</v>
      </c>
      <c r="C239" s="50">
        <v>43070</v>
      </c>
      <c r="D239">
        <v>2019</v>
      </c>
      <c r="E239" t="s">
        <v>482</v>
      </c>
      <c r="F239">
        <v>36232</v>
      </c>
      <c r="G239" t="s">
        <v>483</v>
      </c>
      <c r="H239" t="s">
        <v>579</v>
      </c>
      <c r="I239">
        <v>3</v>
      </c>
      <c r="J239" t="s">
        <v>580</v>
      </c>
      <c r="K239">
        <v>0</v>
      </c>
      <c r="L239">
        <v>12</v>
      </c>
      <c r="M239" t="s">
        <v>204</v>
      </c>
      <c r="N239" t="s">
        <v>205</v>
      </c>
      <c r="O239" t="s">
        <v>206</v>
      </c>
      <c r="P239" t="s">
        <v>207</v>
      </c>
      <c r="Q239">
        <v>0</v>
      </c>
      <c r="R239">
        <v>0</v>
      </c>
    </row>
    <row r="240" spans="1:18" x14ac:dyDescent="0.35">
      <c r="A240" t="s">
        <v>199</v>
      </c>
      <c r="B240">
        <v>660</v>
      </c>
      <c r="C240" s="50">
        <v>43070</v>
      </c>
      <c r="D240">
        <v>2019</v>
      </c>
      <c r="E240" t="s">
        <v>482</v>
      </c>
      <c r="F240">
        <v>36232</v>
      </c>
      <c r="G240" t="s">
        <v>483</v>
      </c>
      <c r="H240" t="s">
        <v>581</v>
      </c>
      <c r="I240">
        <v>4</v>
      </c>
      <c r="J240" t="s">
        <v>582</v>
      </c>
      <c r="K240">
        <v>5</v>
      </c>
      <c r="L240">
        <v>12</v>
      </c>
      <c r="M240" t="s">
        <v>204</v>
      </c>
      <c r="N240" t="s">
        <v>205</v>
      </c>
      <c r="O240" t="s">
        <v>206</v>
      </c>
      <c r="P240" t="s">
        <v>207</v>
      </c>
      <c r="Q240">
        <v>0</v>
      </c>
      <c r="R240">
        <v>0</v>
      </c>
    </row>
    <row r="241" spans="1:18" x14ac:dyDescent="0.35">
      <c r="A241" t="s">
        <v>199</v>
      </c>
      <c r="B241">
        <v>660</v>
      </c>
      <c r="C241" s="50">
        <v>43070</v>
      </c>
      <c r="D241">
        <v>2019</v>
      </c>
      <c r="E241" t="s">
        <v>482</v>
      </c>
      <c r="F241">
        <v>36232</v>
      </c>
      <c r="G241" t="s">
        <v>483</v>
      </c>
      <c r="H241" t="s">
        <v>583</v>
      </c>
      <c r="I241">
        <v>4</v>
      </c>
      <c r="J241" t="s">
        <v>584</v>
      </c>
      <c r="K241">
        <v>5</v>
      </c>
      <c r="L241">
        <v>12</v>
      </c>
      <c r="M241" t="s">
        <v>204</v>
      </c>
      <c r="N241" t="s">
        <v>205</v>
      </c>
      <c r="O241" t="s">
        <v>206</v>
      </c>
      <c r="P241" t="s">
        <v>207</v>
      </c>
      <c r="Q241">
        <v>0</v>
      </c>
      <c r="R241">
        <v>0</v>
      </c>
    </row>
    <row r="242" spans="1:18" x14ac:dyDescent="0.35">
      <c r="A242" t="s">
        <v>199</v>
      </c>
      <c r="B242">
        <v>660</v>
      </c>
      <c r="C242" s="50">
        <v>43070</v>
      </c>
      <c r="D242">
        <v>2019</v>
      </c>
      <c r="E242" t="s">
        <v>482</v>
      </c>
      <c r="F242">
        <v>36232</v>
      </c>
      <c r="G242" t="s">
        <v>483</v>
      </c>
      <c r="H242" t="s">
        <v>585</v>
      </c>
      <c r="I242">
        <v>4</v>
      </c>
      <c r="J242" t="s">
        <v>586</v>
      </c>
      <c r="K242">
        <v>5</v>
      </c>
      <c r="L242">
        <v>12</v>
      </c>
      <c r="M242" t="s">
        <v>204</v>
      </c>
      <c r="N242" t="s">
        <v>205</v>
      </c>
      <c r="O242" t="s">
        <v>206</v>
      </c>
      <c r="P242" t="s">
        <v>207</v>
      </c>
      <c r="Q242">
        <v>0</v>
      </c>
      <c r="R242">
        <v>0</v>
      </c>
    </row>
    <row r="243" spans="1:18" x14ac:dyDescent="0.35">
      <c r="A243" t="s">
        <v>199</v>
      </c>
      <c r="B243">
        <v>660</v>
      </c>
      <c r="C243" s="50">
        <v>43070</v>
      </c>
      <c r="D243">
        <v>2019</v>
      </c>
      <c r="E243" t="s">
        <v>482</v>
      </c>
      <c r="F243">
        <v>36232</v>
      </c>
      <c r="G243" t="s">
        <v>483</v>
      </c>
      <c r="H243" t="s">
        <v>587</v>
      </c>
      <c r="I243">
        <v>4</v>
      </c>
      <c r="J243" t="s">
        <v>588</v>
      </c>
      <c r="K243">
        <v>5</v>
      </c>
      <c r="L243">
        <v>24</v>
      </c>
      <c r="M243" t="s">
        <v>204</v>
      </c>
      <c r="N243" t="s">
        <v>205</v>
      </c>
      <c r="O243" t="s">
        <v>206</v>
      </c>
      <c r="P243" t="s">
        <v>207</v>
      </c>
      <c r="Q243">
        <v>0.5</v>
      </c>
      <c r="R243">
        <v>1</v>
      </c>
    </row>
    <row r="244" spans="1:18" x14ac:dyDescent="0.35">
      <c r="A244" t="s">
        <v>199</v>
      </c>
      <c r="B244">
        <v>660</v>
      </c>
      <c r="C244" s="50">
        <v>43070</v>
      </c>
      <c r="D244">
        <v>2019</v>
      </c>
      <c r="E244" t="s">
        <v>482</v>
      </c>
      <c r="F244">
        <v>36232</v>
      </c>
      <c r="G244" t="s">
        <v>483</v>
      </c>
      <c r="H244" t="s">
        <v>589</v>
      </c>
      <c r="I244">
        <v>4</v>
      </c>
      <c r="J244" t="s">
        <v>590</v>
      </c>
      <c r="K244">
        <v>5</v>
      </c>
      <c r="L244">
        <v>24</v>
      </c>
      <c r="M244" t="s">
        <v>204</v>
      </c>
      <c r="N244" t="s">
        <v>205</v>
      </c>
      <c r="O244" t="s">
        <v>206</v>
      </c>
      <c r="P244" t="s">
        <v>207</v>
      </c>
      <c r="Q244">
        <v>0</v>
      </c>
      <c r="R244">
        <v>0</v>
      </c>
    </row>
    <row r="245" spans="1:18" x14ac:dyDescent="0.35">
      <c r="A245" t="s">
        <v>199</v>
      </c>
      <c r="B245">
        <v>660</v>
      </c>
      <c r="C245" s="50">
        <v>43070</v>
      </c>
      <c r="D245">
        <v>2019</v>
      </c>
      <c r="E245" t="s">
        <v>482</v>
      </c>
      <c r="F245">
        <v>36232</v>
      </c>
      <c r="G245" t="s">
        <v>483</v>
      </c>
      <c r="H245" t="s">
        <v>591</v>
      </c>
      <c r="I245">
        <v>4</v>
      </c>
      <c r="J245" t="s">
        <v>592</v>
      </c>
      <c r="K245">
        <v>5</v>
      </c>
      <c r="L245">
        <v>24</v>
      </c>
      <c r="M245" t="s">
        <v>204</v>
      </c>
      <c r="N245" t="s">
        <v>205</v>
      </c>
      <c r="O245" t="s">
        <v>206</v>
      </c>
      <c r="P245" t="s">
        <v>207</v>
      </c>
      <c r="Q245">
        <v>0</v>
      </c>
      <c r="R245">
        <v>0</v>
      </c>
    </row>
    <row r="246" spans="1:18" x14ac:dyDescent="0.35">
      <c r="A246" t="s">
        <v>199</v>
      </c>
      <c r="B246">
        <v>660</v>
      </c>
      <c r="C246" s="50">
        <v>43070</v>
      </c>
      <c r="D246">
        <v>2019</v>
      </c>
      <c r="E246" t="s">
        <v>482</v>
      </c>
      <c r="F246">
        <v>36232</v>
      </c>
      <c r="G246" t="s">
        <v>483</v>
      </c>
      <c r="H246" t="s">
        <v>593</v>
      </c>
      <c r="I246">
        <v>3</v>
      </c>
      <c r="J246" t="s">
        <v>594</v>
      </c>
      <c r="K246">
        <v>8</v>
      </c>
      <c r="L246">
        <v>24</v>
      </c>
      <c r="M246" t="s">
        <v>204</v>
      </c>
      <c r="N246" t="s">
        <v>205</v>
      </c>
      <c r="O246" t="s">
        <v>206</v>
      </c>
      <c r="P246" t="s">
        <v>207</v>
      </c>
      <c r="Q246">
        <v>1.5</v>
      </c>
      <c r="R246">
        <v>4</v>
      </c>
    </row>
    <row r="247" spans="1:18" x14ac:dyDescent="0.35">
      <c r="A247" t="s">
        <v>199</v>
      </c>
      <c r="B247">
        <v>660</v>
      </c>
      <c r="C247" s="50">
        <v>43070</v>
      </c>
      <c r="D247">
        <v>2019</v>
      </c>
      <c r="E247" t="s">
        <v>482</v>
      </c>
      <c r="F247">
        <v>36232</v>
      </c>
      <c r="G247" t="s">
        <v>483</v>
      </c>
      <c r="H247" t="s">
        <v>595</v>
      </c>
      <c r="I247">
        <v>3</v>
      </c>
      <c r="J247" t="s">
        <v>596</v>
      </c>
      <c r="K247">
        <v>8</v>
      </c>
      <c r="L247">
        <v>12</v>
      </c>
      <c r="M247" t="s">
        <v>204</v>
      </c>
      <c r="N247" t="s">
        <v>205</v>
      </c>
      <c r="O247" t="s">
        <v>206</v>
      </c>
      <c r="P247" t="s">
        <v>207</v>
      </c>
      <c r="Q247">
        <v>0.25</v>
      </c>
      <c r="R247">
        <v>2</v>
      </c>
    </row>
    <row r="248" spans="1:18" x14ac:dyDescent="0.35">
      <c r="A248" t="s">
        <v>199</v>
      </c>
      <c r="B248">
        <v>660</v>
      </c>
      <c r="C248" s="50">
        <v>43070</v>
      </c>
      <c r="D248">
        <v>2019</v>
      </c>
      <c r="E248" t="s">
        <v>482</v>
      </c>
      <c r="F248">
        <v>36232</v>
      </c>
      <c r="G248" t="s">
        <v>483</v>
      </c>
      <c r="H248" t="s">
        <v>597</v>
      </c>
      <c r="I248">
        <v>3</v>
      </c>
      <c r="J248" t="s">
        <v>598</v>
      </c>
      <c r="K248">
        <v>8</v>
      </c>
      <c r="L248">
        <v>24</v>
      </c>
      <c r="M248" t="s">
        <v>204</v>
      </c>
      <c r="N248" t="s">
        <v>205</v>
      </c>
      <c r="O248" t="s">
        <v>206</v>
      </c>
      <c r="P248" t="s">
        <v>207</v>
      </c>
      <c r="Q248">
        <v>0</v>
      </c>
      <c r="R248">
        <v>0</v>
      </c>
    </row>
    <row r="249" spans="1:18" x14ac:dyDescent="0.35">
      <c r="A249" t="s">
        <v>199</v>
      </c>
      <c r="B249">
        <v>660</v>
      </c>
      <c r="C249" s="50">
        <v>43070</v>
      </c>
      <c r="D249">
        <v>2019</v>
      </c>
      <c r="E249" t="s">
        <v>482</v>
      </c>
      <c r="F249">
        <v>36232</v>
      </c>
      <c r="G249" t="s">
        <v>483</v>
      </c>
      <c r="H249" t="s">
        <v>599</v>
      </c>
      <c r="I249">
        <v>3</v>
      </c>
      <c r="J249" t="s">
        <v>600</v>
      </c>
      <c r="K249">
        <v>8</v>
      </c>
      <c r="L249">
        <v>12</v>
      </c>
      <c r="M249" t="s">
        <v>204</v>
      </c>
      <c r="N249" t="s">
        <v>205</v>
      </c>
      <c r="O249" t="s">
        <v>206</v>
      </c>
      <c r="P249" t="s">
        <v>207</v>
      </c>
      <c r="Q249">
        <v>0</v>
      </c>
      <c r="R249">
        <v>0</v>
      </c>
    </row>
    <row r="250" spans="1:18" x14ac:dyDescent="0.35">
      <c r="A250" t="s">
        <v>199</v>
      </c>
      <c r="B250">
        <v>660</v>
      </c>
      <c r="C250" s="50">
        <v>43070</v>
      </c>
      <c r="D250">
        <v>2019</v>
      </c>
      <c r="E250" t="s">
        <v>482</v>
      </c>
      <c r="F250">
        <v>36232</v>
      </c>
      <c r="G250" t="s">
        <v>483</v>
      </c>
      <c r="H250" t="s">
        <v>601</v>
      </c>
      <c r="I250">
        <v>3</v>
      </c>
      <c r="J250" t="s">
        <v>602</v>
      </c>
      <c r="K250">
        <v>8</v>
      </c>
      <c r="L250">
        <v>24</v>
      </c>
      <c r="M250" t="s">
        <v>204</v>
      </c>
      <c r="N250" t="s">
        <v>205</v>
      </c>
      <c r="O250" t="s">
        <v>206</v>
      </c>
      <c r="P250" t="s">
        <v>207</v>
      </c>
      <c r="Q250">
        <v>0</v>
      </c>
      <c r="R250">
        <v>0</v>
      </c>
    </row>
    <row r="251" spans="1:18" x14ac:dyDescent="0.35">
      <c r="A251" t="s">
        <v>199</v>
      </c>
      <c r="B251">
        <v>660</v>
      </c>
      <c r="C251" s="50">
        <v>43070</v>
      </c>
      <c r="D251">
        <v>2019</v>
      </c>
      <c r="E251" t="s">
        <v>482</v>
      </c>
      <c r="F251">
        <v>36232</v>
      </c>
      <c r="G251" t="s">
        <v>483</v>
      </c>
      <c r="H251" t="s">
        <v>603</v>
      </c>
      <c r="I251">
        <v>3</v>
      </c>
      <c r="J251" t="s">
        <v>604</v>
      </c>
      <c r="K251">
        <v>8</v>
      </c>
      <c r="L251">
        <v>12</v>
      </c>
      <c r="M251" t="s">
        <v>204</v>
      </c>
      <c r="N251" t="s">
        <v>205</v>
      </c>
      <c r="O251" t="s">
        <v>206</v>
      </c>
      <c r="P251" t="s">
        <v>207</v>
      </c>
      <c r="Q251">
        <v>0</v>
      </c>
      <c r="R251">
        <v>0</v>
      </c>
    </row>
    <row r="252" spans="1:18" x14ac:dyDescent="0.35">
      <c r="A252" t="s">
        <v>199</v>
      </c>
      <c r="B252">
        <v>660</v>
      </c>
      <c r="C252" s="50">
        <v>43070</v>
      </c>
      <c r="D252">
        <v>2019</v>
      </c>
      <c r="E252" t="s">
        <v>482</v>
      </c>
      <c r="F252">
        <v>36232</v>
      </c>
      <c r="G252" t="s">
        <v>483</v>
      </c>
      <c r="H252" t="s">
        <v>605</v>
      </c>
      <c r="I252">
        <v>4</v>
      </c>
      <c r="J252" t="s">
        <v>606</v>
      </c>
      <c r="K252">
        <v>0</v>
      </c>
      <c r="L252">
        <v>12</v>
      </c>
      <c r="M252" t="s">
        <v>204</v>
      </c>
      <c r="N252" t="s">
        <v>205</v>
      </c>
      <c r="O252" t="s">
        <v>206</v>
      </c>
      <c r="P252" t="s">
        <v>207</v>
      </c>
      <c r="Q252">
        <v>0</v>
      </c>
      <c r="R252">
        <v>0</v>
      </c>
    </row>
    <row r="253" spans="1:18" x14ac:dyDescent="0.35">
      <c r="A253" t="s">
        <v>199</v>
      </c>
      <c r="B253">
        <v>660</v>
      </c>
      <c r="C253" s="50">
        <v>43070</v>
      </c>
      <c r="D253">
        <v>2019</v>
      </c>
      <c r="E253" t="s">
        <v>482</v>
      </c>
      <c r="F253">
        <v>36232</v>
      </c>
      <c r="G253" t="s">
        <v>483</v>
      </c>
      <c r="H253" t="s">
        <v>607</v>
      </c>
      <c r="I253">
        <v>4</v>
      </c>
      <c r="J253" t="s">
        <v>608</v>
      </c>
      <c r="K253">
        <v>0</v>
      </c>
      <c r="L253">
        <v>12</v>
      </c>
      <c r="M253" t="s">
        <v>204</v>
      </c>
      <c r="N253" t="s">
        <v>205</v>
      </c>
      <c r="O253" t="s">
        <v>206</v>
      </c>
      <c r="P253" t="s">
        <v>207</v>
      </c>
      <c r="Q253">
        <v>0</v>
      </c>
      <c r="R253">
        <v>0</v>
      </c>
    </row>
    <row r="254" spans="1:18" x14ac:dyDescent="0.35">
      <c r="A254" t="s">
        <v>199</v>
      </c>
      <c r="B254">
        <v>660</v>
      </c>
      <c r="C254" s="50">
        <v>43070</v>
      </c>
      <c r="D254">
        <v>2019</v>
      </c>
      <c r="E254" t="s">
        <v>482</v>
      </c>
      <c r="F254">
        <v>36232</v>
      </c>
      <c r="G254" t="s">
        <v>483</v>
      </c>
      <c r="H254" t="s">
        <v>609</v>
      </c>
      <c r="I254">
        <v>4</v>
      </c>
      <c r="J254" t="s">
        <v>600</v>
      </c>
      <c r="K254">
        <v>0</v>
      </c>
      <c r="L254">
        <v>12</v>
      </c>
      <c r="M254" t="s">
        <v>204</v>
      </c>
      <c r="N254" t="s">
        <v>205</v>
      </c>
      <c r="O254" t="s">
        <v>206</v>
      </c>
      <c r="P254" t="s">
        <v>207</v>
      </c>
      <c r="Q254">
        <v>0</v>
      </c>
      <c r="R254">
        <v>0</v>
      </c>
    </row>
    <row r="255" spans="1:18" x14ac:dyDescent="0.35">
      <c r="A255" t="s">
        <v>199</v>
      </c>
      <c r="B255">
        <v>660</v>
      </c>
      <c r="C255" s="50">
        <v>43070</v>
      </c>
      <c r="D255">
        <v>2019</v>
      </c>
      <c r="E255" t="s">
        <v>482</v>
      </c>
      <c r="F255">
        <v>36232</v>
      </c>
      <c r="G255" t="s">
        <v>483</v>
      </c>
      <c r="H255" t="s">
        <v>610</v>
      </c>
      <c r="I255">
        <v>4</v>
      </c>
      <c r="J255" t="s">
        <v>604</v>
      </c>
      <c r="K255">
        <v>0</v>
      </c>
      <c r="L255">
        <v>12</v>
      </c>
      <c r="M255" t="s">
        <v>204</v>
      </c>
      <c r="N255" t="s">
        <v>205</v>
      </c>
      <c r="O255" t="s">
        <v>206</v>
      </c>
      <c r="P255" t="s">
        <v>207</v>
      </c>
      <c r="Q255">
        <v>0</v>
      </c>
      <c r="R255">
        <v>0</v>
      </c>
    </row>
    <row r="256" spans="1:18" x14ac:dyDescent="0.35">
      <c r="A256" t="s">
        <v>199</v>
      </c>
      <c r="B256">
        <v>660</v>
      </c>
      <c r="C256" s="50">
        <v>43070</v>
      </c>
      <c r="D256">
        <v>2019</v>
      </c>
      <c r="E256" t="s">
        <v>482</v>
      </c>
      <c r="F256">
        <v>36232</v>
      </c>
      <c r="G256" t="s">
        <v>483</v>
      </c>
      <c r="H256" t="s">
        <v>611</v>
      </c>
      <c r="I256">
        <v>4</v>
      </c>
      <c r="J256" t="s">
        <v>596</v>
      </c>
      <c r="K256">
        <v>0</v>
      </c>
      <c r="L256">
        <v>12</v>
      </c>
      <c r="M256" t="s">
        <v>204</v>
      </c>
      <c r="N256" t="s">
        <v>205</v>
      </c>
      <c r="O256" t="s">
        <v>206</v>
      </c>
      <c r="P256" t="s">
        <v>207</v>
      </c>
      <c r="Q256">
        <v>0</v>
      </c>
      <c r="R256">
        <v>0</v>
      </c>
    </row>
    <row r="257" spans="1:18" x14ac:dyDescent="0.35">
      <c r="A257" t="s">
        <v>199</v>
      </c>
      <c r="B257">
        <v>660</v>
      </c>
      <c r="C257" s="50">
        <v>43070</v>
      </c>
      <c r="D257">
        <v>2019</v>
      </c>
      <c r="E257" t="s">
        <v>482</v>
      </c>
      <c r="F257">
        <v>36232</v>
      </c>
      <c r="G257" t="s">
        <v>483</v>
      </c>
      <c r="H257" t="s">
        <v>612</v>
      </c>
      <c r="I257">
        <v>4</v>
      </c>
      <c r="J257" t="s">
        <v>613</v>
      </c>
      <c r="K257">
        <v>0</v>
      </c>
      <c r="L257">
        <v>12</v>
      </c>
      <c r="M257" t="s">
        <v>204</v>
      </c>
      <c r="N257" t="s">
        <v>205</v>
      </c>
      <c r="O257" t="s">
        <v>206</v>
      </c>
      <c r="P257" t="s">
        <v>207</v>
      </c>
      <c r="Q257">
        <v>0</v>
      </c>
      <c r="R257">
        <v>0</v>
      </c>
    </row>
    <row r="258" spans="1:18" x14ac:dyDescent="0.35">
      <c r="A258" t="s">
        <v>199</v>
      </c>
      <c r="B258">
        <v>660</v>
      </c>
      <c r="C258" s="50">
        <v>43070</v>
      </c>
      <c r="D258">
        <v>2019</v>
      </c>
      <c r="E258" t="s">
        <v>482</v>
      </c>
      <c r="F258">
        <v>36232</v>
      </c>
      <c r="G258" t="s">
        <v>483</v>
      </c>
      <c r="H258" t="s">
        <v>614</v>
      </c>
      <c r="I258">
        <v>4</v>
      </c>
      <c r="J258" t="s">
        <v>615</v>
      </c>
      <c r="K258">
        <v>0</v>
      </c>
      <c r="L258">
        <v>24</v>
      </c>
      <c r="M258" t="s">
        <v>204</v>
      </c>
      <c r="N258" t="s">
        <v>205</v>
      </c>
      <c r="O258" t="s">
        <v>206</v>
      </c>
      <c r="P258" t="s">
        <v>207</v>
      </c>
      <c r="Q258">
        <v>0</v>
      </c>
      <c r="R258">
        <v>0</v>
      </c>
    </row>
    <row r="259" spans="1:18" x14ac:dyDescent="0.35">
      <c r="A259" t="s">
        <v>199</v>
      </c>
      <c r="B259">
        <v>660</v>
      </c>
      <c r="C259" s="50">
        <v>43070</v>
      </c>
      <c r="D259">
        <v>2019</v>
      </c>
      <c r="E259" t="s">
        <v>482</v>
      </c>
      <c r="F259">
        <v>36232</v>
      </c>
      <c r="G259" t="s">
        <v>483</v>
      </c>
      <c r="H259" t="s">
        <v>616</v>
      </c>
      <c r="I259">
        <v>4</v>
      </c>
      <c r="J259" t="s">
        <v>617</v>
      </c>
      <c r="K259">
        <v>0</v>
      </c>
      <c r="L259">
        <v>24</v>
      </c>
      <c r="M259" t="s">
        <v>204</v>
      </c>
      <c r="N259" t="s">
        <v>205</v>
      </c>
      <c r="O259" t="s">
        <v>206</v>
      </c>
      <c r="P259" t="s">
        <v>207</v>
      </c>
      <c r="Q259">
        <v>0</v>
      </c>
      <c r="R259">
        <v>0</v>
      </c>
    </row>
    <row r="260" spans="1:18" x14ac:dyDescent="0.35">
      <c r="A260" t="s">
        <v>199</v>
      </c>
      <c r="B260">
        <v>660</v>
      </c>
      <c r="C260" s="50">
        <v>43070</v>
      </c>
      <c r="D260">
        <v>2019</v>
      </c>
      <c r="E260" t="s">
        <v>482</v>
      </c>
      <c r="F260">
        <v>36232</v>
      </c>
      <c r="G260" t="s">
        <v>483</v>
      </c>
      <c r="H260" t="s">
        <v>618</v>
      </c>
      <c r="I260">
        <v>4</v>
      </c>
      <c r="J260" t="s">
        <v>619</v>
      </c>
      <c r="K260">
        <v>0</v>
      </c>
      <c r="L260">
        <v>24</v>
      </c>
      <c r="M260" t="s">
        <v>204</v>
      </c>
      <c r="N260" t="s">
        <v>205</v>
      </c>
      <c r="O260" t="s">
        <v>206</v>
      </c>
      <c r="P260" t="s">
        <v>207</v>
      </c>
      <c r="Q260">
        <v>0</v>
      </c>
      <c r="R260">
        <v>0</v>
      </c>
    </row>
    <row r="261" spans="1:18" x14ac:dyDescent="0.35">
      <c r="A261" t="s">
        <v>199</v>
      </c>
      <c r="B261">
        <v>660</v>
      </c>
      <c r="C261" s="50">
        <v>43070</v>
      </c>
      <c r="D261">
        <v>2019</v>
      </c>
      <c r="E261" t="s">
        <v>482</v>
      </c>
      <c r="F261">
        <v>36232</v>
      </c>
      <c r="G261" t="s">
        <v>483</v>
      </c>
      <c r="H261" t="s">
        <v>620</v>
      </c>
      <c r="I261">
        <v>4</v>
      </c>
      <c r="J261" t="s">
        <v>594</v>
      </c>
      <c r="K261">
        <v>0</v>
      </c>
      <c r="L261">
        <v>24</v>
      </c>
      <c r="M261" t="s">
        <v>204</v>
      </c>
      <c r="N261" t="s">
        <v>205</v>
      </c>
      <c r="O261" t="s">
        <v>206</v>
      </c>
      <c r="P261" t="s">
        <v>207</v>
      </c>
      <c r="Q261">
        <v>0.5</v>
      </c>
      <c r="R261">
        <v>1</v>
      </c>
    </row>
    <row r="262" spans="1:18" x14ac:dyDescent="0.35">
      <c r="A262" t="s">
        <v>199</v>
      </c>
      <c r="B262">
        <v>660</v>
      </c>
      <c r="C262" s="50">
        <v>43070</v>
      </c>
      <c r="D262">
        <v>2019</v>
      </c>
      <c r="E262" t="s">
        <v>482</v>
      </c>
      <c r="F262">
        <v>36232</v>
      </c>
      <c r="G262" t="s">
        <v>483</v>
      </c>
      <c r="H262" t="s">
        <v>621</v>
      </c>
      <c r="I262">
        <v>4</v>
      </c>
      <c r="J262" t="s">
        <v>598</v>
      </c>
      <c r="K262">
        <v>0</v>
      </c>
      <c r="L262">
        <v>24</v>
      </c>
      <c r="M262" t="s">
        <v>204</v>
      </c>
      <c r="N262" t="s">
        <v>205</v>
      </c>
      <c r="O262" t="s">
        <v>206</v>
      </c>
      <c r="P262" t="s">
        <v>207</v>
      </c>
      <c r="Q262">
        <v>0</v>
      </c>
      <c r="R262">
        <v>0</v>
      </c>
    </row>
    <row r="263" spans="1:18" x14ac:dyDescent="0.35">
      <c r="A263" t="s">
        <v>199</v>
      </c>
      <c r="B263">
        <v>660</v>
      </c>
      <c r="C263" s="50">
        <v>43070</v>
      </c>
      <c r="D263">
        <v>2019</v>
      </c>
      <c r="E263" t="s">
        <v>482</v>
      </c>
      <c r="F263">
        <v>36232</v>
      </c>
      <c r="G263" t="s">
        <v>483</v>
      </c>
      <c r="H263" t="s">
        <v>622</v>
      </c>
      <c r="I263">
        <v>4</v>
      </c>
      <c r="J263" t="s">
        <v>602</v>
      </c>
      <c r="K263">
        <v>0</v>
      </c>
      <c r="L263">
        <v>24</v>
      </c>
      <c r="M263" t="s">
        <v>204</v>
      </c>
      <c r="N263" t="s">
        <v>205</v>
      </c>
      <c r="O263" t="s">
        <v>206</v>
      </c>
      <c r="P263" t="s">
        <v>207</v>
      </c>
      <c r="Q263">
        <v>0</v>
      </c>
      <c r="R263">
        <v>0</v>
      </c>
    </row>
    <row r="264" spans="1:18" x14ac:dyDescent="0.35">
      <c r="A264" t="s">
        <v>199</v>
      </c>
      <c r="B264">
        <v>660</v>
      </c>
      <c r="C264" s="50">
        <v>43070</v>
      </c>
      <c r="D264">
        <v>2019</v>
      </c>
      <c r="E264" t="s">
        <v>482</v>
      </c>
      <c r="F264">
        <v>36232</v>
      </c>
      <c r="G264" t="s">
        <v>483</v>
      </c>
      <c r="H264" t="s">
        <v>623</v>
      </c>
      <c r="I264">
        <v>3</v>
      </c>
      <c r="J264" t="s">
        <v>624</v>
      </c>
      <c r="K264">
        <v>0</v>
      </c>
      <c r="L264">
        <v>0</v>
      </c>
      <c r="M264" t="s">
        <v>204</v>
      </c>
      <c r="N264" t="s">
        <v>205</v>
      </c>
      <c r="O264" t="s">
        <v>206</v>
      </c>
      <c r="P264" t="s">
        <v>207</v>
      </c>
      <c r="Q264">
        <v>0</v>
      </c>
      <c r="R264">
        <v>0</v>
      </c>
    </row>
    <row r="265" spans="1:18" x14ac:dyDescent="0.35">
      <c r="A265" t="s">
        <v>199</v>
      </c>
      <c r="B265">
        <v>660</v>
      </c>
      <c r="C265" s="50">
        <v>43070</v>
      </c>
      <c r="D265">
        <v>2019</v>
      </c>
      <c r="E265" t="s">
        <v>482</v>
      </c>
      <c r="F265">
        <v>36232</v>
      </c>
      <c r="G265" t="s">
        <v>483</v>
      </c>
      <c r="H265" t="s">
        <v>625</v>
      </c>
      <c r="I265">
        <v>3</v>
      </c>
      <c r="J265" t="s">
        <v>626</v>
      </c>
      <c r="K265">
        <v>5</v>
      </c>
      <c r="L265">
        <v>24</v>
      </c>
      <c r="M265" t="s">
        <v>204</v>
      </c>
      <c r="N265" t="s">
        <v>205</v>
      </c>
      <c r="O265" t="s">
        <v>206</v>
      </c>
      <c r="P265" t="s">
        <v>207</v>
      </c>
      <c r="Q265">
        <v>0</v>
      </c>
      <c r="R265">
        <v>0</v>
      </c>
    </row>
    <row r="266" spans="1:18" x14ac:dyDescent="0.35">
      <c r="A266" t="s">
        <v>199</v>
      </c>
      <c r="B266">
        <v>660</v>
      </c>
      <c r="C266" s="50">
        <v>43070</v>
      </c>
      <c r="D266">
        <v>2019</v>
      </c>
      <c r="E266" t="s">
        <v>482</v>
      </c>
      <c r="F266">
        <v>36232</v>
      </c>
      <c r="G266" t="s">
        <v>483</v>
      </c>
      <c r="H266" t="s">
        <v>627</v>
      </c>
      <c r="I266">
        <v>3</v>
      </c>
      <c r="J266" t="s">
        <v>628</v>
      </c>
      <c r="K266">
        <v>5</v>
      </c>
      <c r="L266">
        <v>12</v>
      </c>
      <c r="M266" t="s">
        <v>204</v>
      </c>
      <c r="N266" t="s">
        <v>205</v>
      </c>
      <c r="O266" t="s">
        <v>206</v>
      </c>
      <c r="P266" t="s">
        <v>207</v>
      </c>
      <c r="Q266">
        <v>0</v>
      </c>
      <c r="R266">
        <v>0</v>
      </c>
    </row>
    <row r="267" spans="1:18" x14ac:dyDescent="0.35">
      <c r="A267" t="s">
        <v>199</v>
      </c>
      <c r="B267">
        <v>660</v>
      </c>
      <c r="C267" s="50">
        <v>43070</v>
      </c>
      <c r="D267">
        <v>2019</v>
      </c>
      <c r="E267" t="s">
        <v>482</v>
      </c>
      <c r="F267">
        <v>36232</v>
      </c>
      <c r="G267" t="s">
        <v>483</v>
      </c>
      <c r="H267" t="s">
        <v>629</v>
      </c>
      <c r="I267">
        <v>3</v>
      </c>
      <c r="J267" t="s">
        <v>630</v>
      </c>
      <c r="K267">
        <v>8</v>
      </c>
      <c r="L267">
        <v>24</v>
      </c>
      <c r="M267" t="s">
        <v>204</v>
      </c>
      <c r="N267" t="s">
        <v>205</v>
      </c>
      <c r="O267" t="s">
        <v>206</v>
      </c>
      <c r="P267" t="s">
        <v>207</v>
      </c>
      <c r="Q267">
        <v>1.5</v>
      </c>
      <c r="R267">
        <v>3</v>
      </c>
    </row>
    <row r="268" spans="1:18" x14ac:dyDescent="0.35">
      <c r="A268" t="s">
        <v>199</v>
      </c>
      <c r="B268">
        <v>660</v>
      </c>
      <c r="C268" s="50">
        <v>43070</v>
      </c>
      <c r="D268">
        <v>2019</v>
      </c>
      <c r="E268" t="s">
        <v>482</v>
      </c>
      <c r="F268">
        <v>36232</v>
      </c>
      <c r="G268" t="s">
        <v>483</v>
      </c>
      <c r="H268" t="s">
        <v>631</v>
      </c>
      <c r="I268">
        <v>3</v>
      </c>
      <c r="J268" t="s">
        <v>632</v>
      </c>
      <c r="K268">
        <v>8</v>
      </c>
      <c r="L268">
        <v>12</v>
      </c>
      <c r="M268" t="s">
        <v>204</v>
      </c>
      <c r="N268" t="s">
        <v>205</v>
      </c>
      <c r="O268" t="s">
        <v>206</v>
      </c>
      <c r="P268" t="s">
        <v>207</v>
      </c>
      <c r="Q268">
        <v>0</v>
      </c>
      <c r="R268">
        <v>0</v>
      </c>
    </row>
    <row r="269" spans="1:18" x14ac:dyDescent="0.35">
      <c r="A269" t="s">
        <v>199</v>
      </c>
      <c r="B269">
        <v>660</v>
      </c>
      <c r="C269" s="50">
        <v>43070</v>
      </c>
      <c r="D269">
        <v>2019</v>
      </c>
      <c r="E269" t="s">
        <v>482</v>
      </c>
      <c r="F269">
        <v>36232</v>
      </c>
      <c r="G269" t="s">
        <v>483</v>
      </c>
      <c r="H269" t="s">
        <v>633</v>
      </c>
      <c r="I269">
        <v>3</v>
      </c>
      <c r="J269" t="s">
        <v>634</v>
      </c>
      <c r="K269">
        <v>0</v>
      </c>
      <c r="L269">
        <v>24</v>
      </c>
      <c r="M269" t="s">
        <v>204</v>
      </c>
      <c r="N269" t="s">
        <v>205</v>
      </c>
      <c r="O269" t="s">
        <v>206</v>
      </c>
      <c r="P269" t="s">
        <v>207</v>
      </c>
      <c r="Q269">
        <v>0</v>
      </c>
      <c r="R269">
        <v>0</v>
      </c>
    </row>
    <row r="270" spans="1:18" x14ac:dyDescent="0.35">
      <c r="A270" t="s">
        <v>199</v>
      </c>
      <c r="B270">
        <v>660</v>
      </c>
      <c r="C270" s="50">
        <v>43070</v>
      </c>
      <c r="D270">
        <v>2019</v>
      </c>
      <c r="E270" t="s">
        <v>482</v>
      </c>
      <c r="F270">
        <v>36232</v>
      </c>
      <c r="G270" t="s">
        <v>483</v>
      </c>
      <c r="H270" t="s">
        <v>635</v>
      </c>
      <c r="I270">
        <v>3</v>
      </c>
      <c r="J270" t="s">
        <v>630</v>
      </c>
      <c r="K270">
        <v>0</v>
      </c>
      <c r="L270">
        <v>24</v>
      </c>
      <c r="M270" t="s">
        <v>204</v>
      </c>
      <c r="N270" t="s">
        <v>205</v>
      </c>
      <c r="O270" t="s">
        <v>206</v>
      </c>
      <c r="P270" t="s">
        <v>207</v>
      </c>
      <c r="Q270">
        <v>0</v>
      </c>
      <c r="R270">
        <v>0</v>
      </c>
    </row>
    <row r="271" spans="1:18" x14ac:dyDescent="0.35">
      <c r="A271" t="s">
        <v>199</v>
      </c>
      <c r="B271">
        <v>660</v>
      </c>
      <c r="C271" s="50">
        <v>43070</v>
      </c>
      <c r="D271">
        <v>2019</v>
      </c>
      <c r="E271" t="s">
        <v>482</v>
      </c>
      <c r="F271">
        <v>36232</v>
      </c>
      <c r="G271" t="s">
        <v>483</v>
      </c>
      <c r="H271" t="s">
        <v>636</v>
      </c>
      <c r="I271">
        <v>3</v>
      </c>
      <c r="J271" t="s">
        <v>632</v>
      </c>
      <c r="K271">
        <v>0</v>
      </c>
      <c r="L271">
        <v>12</v>
      </c>
      <c r="M271" t="s">
        <v>204</v>
      </c>
      <c r="N271" t="s">
        <v>205</v>
      </c>
      <c r="O271" t="s">
        <v>206</v>
      </c>
      <c r="P271" t="s">
        <v>207</v>
      </c>
      <c r="Q271">
        <v>0</v>
      </c>
      <c r="R271">
        <v>0</v>
      </c>
    </row>
    <row r="272" spans="1:18" x14ac:dyDescent="0.35">
      <c r="A272" t="s">
        <v>199</v>
      </c>
      <c r="B272">
        <v>660</v>
      </c>
      <c r="C272" s="50">
        <v>43070</v>
      </c>
      <c r="D272">
        <v>2019</v>
      </c>
      <c r="E272" t="s">
        <v>482</v>
      </c>
      <c r="F272">
        <v>36232</v>
      </c>
      <c r="G272" t="s">
        <v>483</v>
      </c>
      <c r="H272" t="s">
        <v>637</v>
      </c>
      <c r="I272">
        <v>3</v>
      </c>
      <c r="J272" t="s">
        <v>638</v>
      </c>
      <c r="K272">
        <v>0</v>
      </c>
      <c r="L272">
        <v>12</v>
      </c>
      <c r="M272" t="s">
        <v>204</v>
      </c>
      <c r="N272" t="s">
        <v>205</v>
      </c>
      <c r="O272" t="s">
        <v>206</v>
      </c>
      <c r="P272" t="s">
        <v>207</v>
      </c>
      <c r="Q272">
        <v>0</v>
      </c>
      <c r="R272">
        <v>0</v>
      </c>
    </row>
    <row r="273" spans="1:18" x14ac:dyDescent="0.35">
      <c r="A273" t="s">
        <v>199</v>
      </c>
      <c r="B273">
        <v>660</v>
      </c>
      <c r="C273" s="50">
        <v>43070</v>
      </c>
      <c r="D273">
        <v>2019</v>
      </c>
      <c r="E273" t="s">
        <v>482</v>
      </c>
      <c r="F273">
        <v>36232</v>
      </c>
      <c r="G273" t="s">
        <v>483</v>
      </c>
      <c r="H273" t="s">
        <v>639</v>
      </c>
      <c r="I273">
        <v>3</v>
      </c>
      <c r="J273" t="s">
        <v>640</v>
      </c>
      <c r="K273">
        <v>5</v>
      </c>
      <c r="L273">
        <v>24</v>
      </c>
      <c r="M273" t="s">
        <v>204</v>
      </c>
      <c r="N273" t="s">
        <v>205</v>
      </c>
      <c r="O273" t="s">
        <v>206</v>
      </c>
      <c r="P273" t="s">
        <v>207</v>
      </c>
      <c r="Q273">
        <v>0.5</v>
      </c>
      <c r="R273">
        <v>1</v>
      </c>
    </row>
    <row r="274" spans="1:18" x14ac:dyDescent="0.35">
      <c r="A274" t="s">
        <v>199</v>
      </c>
      <c r="B274">
        <v>660</v>
      </c>
      <c r="C274" s="50">
        <v>43070</v>
      </c>
      <c r="D274">
        <v>2019</v>
      </c>
      <c r="E274" t="s">
        <v>482</v>
      </c>
      <c r="F274">
        <v>36232</v>
      </c>
      <c r="G274" t="s">
        <v>483</v>
      </c>
      <c r="H274" t="s">
        <v>641</v>
      </c>
      <c r="I274">
        <v>3</v>
      </c>
      <c r="J274" t="s">
        <v>642</v>
      </c>
      <c r="K274">
        <v>5</v>
      </c>
      <c r="L274">
        <v>12</v>
      </c>
      <c r="M274" t="s">
        <v>204</v>
      </c>
      <c r="N274" t="s">
        <v>205</v>
      </c>
      <c r="O274" t="s">
        <v>206</v>
      </c>
      <c r="P274" t="s">
        <v>207</v>
      </c>
      <c r="Q274">
        <v>0</v>
      </c>
      <c r="R274">
        <v>0</v>
      </c>
    </row>
    <row r="275" spans="1:18" x14ac:dyDescent="0.35">
      <c r="A275" t="s">
        <v>199</v>
      </c>
      <c r="B275">
        <v>660</v>
      </c>
      <c r="C275" s="50">
        <v>43070</v>
      </c>
      <c r="D275">
        <v>2019</v>
      </c>
      <c r="E275" t="s">
        <v>482</v>
      </c>
      <c r="F275">
        <v>36232</v>
      </c>
      <c r="G275" t="s">
        <v>483</v>
      </c>
      <c r="H275" t="s">
        <v>643</v>
      </c>
      <c r="I275">
        <v>3</v>
      </c>
      <c r="J275" t="s">
        <v>644</v>
      </c>
      <c r="K275">
        <v>8</v>
      </c>
      <c r="L275">
        <v>24</v>
      </c>
      <c r="M275" t="s">
        <v>204</v>
      </c>
      <c r="N275" t="s">
        <v>205</v>
      </c>
      <c r="O275" t="s">
        <v>206</v>
      </c>
      <c r="P275" t="s">
        <v>207</v>
      </c>
      <c r="Q275">
        <v>16</v>
      </c>
      <c r="R275">
        <v>38</v>
      </c>
    </row>
    <row r="276" spans="1:18" x14ac:dyDescent="0.35">
      <c r="A276" t="s">
        <v>199</v>
      </c>
      <c r="B276">
        <v>660</v>
      </c>
      <c r="C276" s="50">
        <v>43070</v>
      </c>
      <c r="D276">
        <v>2019</v>
      </c>
      <c r="E276" t="s">
        <v>482</v>
      </c>
      <c r="F276">
        <v>36232</v>
      </c>
      <c r="G276" t="s">
        <v>483</v>
      </c>
      <c r="H276" t="s">
        <v>645</v>
      </c>
      <c r="I276">
        <v>3</v>
      </c>
      <c r="J276" t="s">
        <v>646</v>
      </c>
      <c r="K276">
        <v>8</v>
      </c>
      <c r="L276">
        <v>12</v>
      </c>
      <c r="M276" t="s">
        <v>204</v>
      </c>
      <c r="N276" t="s">
        <v>205</v>
      </c>
      <c r="O276" t="s">
        <v>206</v>
      </c>
      <c r="P276" t="s">
        <v>207</v>
      </c>
      <c r="Q276">
        <v>1.125</v>
      </c>
      <c r="R276">
        <v>6</v>
      </c>
    </row>
    <row r="277" spans="1:18" x14ac:dyDescent="0.35">
      <c r="A277" t="s">
        <v>199</v>
      </c>
      <c r="B277">
        <v>660</v>
      </c>
      <c r="C277" s="50">
        <v>43070</v>
      </c>
      <c r="D277">
        <v>2019</v>
      </c>
      <c r="E277" t="s">
        <v>482</v>
      </c>
      <c r="F277">
        <v>36232</v>
      </c>
      <c r="G277" t="s">
        <v>483</v>
      </c>
      <c r="H277" t="s">
        <v>647</v>
      </c>
      <c r="I277">
        <v>3</v>
      </c>
      <c r="J277" t="s">
        <v>648</v>
      </c>
      <c r="K277">
        <v>0</v>
      </c>
      <c r="L277">
        <v>24</v>
      </c>
      <c r="M277" t="s">
        <v>204</v>
      </c>
      <c r="N277" t="s">
        <v>205</v>
      </c>
      <c r="O277" t="s">
        <v>206</v>
      </c>
      <c r="P277" t="s">
        <v>207</v>
      </c>
      <c r="Q277">
        <v>0</v>
      </c>
      <c r="R277">
        <v>0</v>
      </c>
    </row>
    <row r="278" spans="1:18" x14ac:dyDescent="0.35">
      <c r="A278" t="s">
        <v>199</v>
      </c>
      <c r="B278">
        <v>660</v>
      </c>
      <c r="C278" s="50">
        <v>43070</v>
      </c>
      <c r="D278">
        <v>2019</v>
      </c>
      <c r="E278" t="s">
        <v>482</v>
      </c>
      <c r="F278">
        <v>36232</v>
      </c>
      <c r="G278" t="s">
        <v>483</v>
      </c>
      <c r="H278" t="s">
        <v>649</v>
      </c>
      <c r="I278">
        <v>3</v>
      </c>
      <c r="J278" t="s">
        <v>650</v>
      </c>
      <c r="K278">
        <v>0</v>
      </c>
      <c r="L278">
        <v>24</v>
      </c>
      <c r="M278" t="s">
        <v>204</v>
      </c>
      <c r="N278" t="s">
        <v>205</v>
      </c>
      <c r="O278" t="s">
        <v>206</v>
      </c>
      <c r="P278" t="s">
        <v>207</v>
      </c>
      <c r="Q278">
        <v>0</v>
      </c>
      <c r="R278">
        <v>0</v>
      </c>
    </row>
    <row r="279" spans="1:18" x14ac:dyDescent="0.35">
      <c r="A279" t="s">
        <v>199</v>
      </c>
      <c r="B279">
        <v>660</v>
      </c>
      <c r="C279" s="50">
        <v>43070</v>
      </c>
      <c r="D279">
        <v>2019</v>
      </c>
      <c r="E279" t="s">
        <v>482</v>
      </c>
      <c r="F279">
        <v>36232</v>
      </c>
      <c r="G279" t="s">
        <v>483</v>
      </c>
      <c r="H279" t="s">
        <v>651</v>
      </c>
      <c r="I279">
        <v>3</v>
      </c>
      <c r="J279" t="s">
        <v>652</v>
      </c>
      <c r="K279">
        <v>0</v>
      </c>
      <c r="L279">
        <v>12</v>
      </c>
      <c r="M279" t="s">
        <v>204</v>
      </c>
      <c r="N279" t="s">
        <v>205</v>
      </c>
      <c r="O279" t="s">
        <v>206</v>
      </c>
      <c r="P279" t="s">
        <v>207</v>
      </c>
      <c r="Q279">
        <v>0</v>
      </c>
      <c r="R279">
        <v>0</v>
      </c>
    </row>
    <row r="280" spans="1:18" x14ac:dyDescent="0.35">
      <c r="A280" t="s">
        <v>199</v>
      </c>
      <c r="B280">
        <v>660</v>
      </c>
      <c r="C280" s="50">
        <v>43070</v>
      </c>
      <c r="D280">
        <v>2019</v>
      </c>
      <c r="E280" t="s">
        <v>482</v>
      </c>
      <c r="F280">
        <v>36232</v>
      </c>
      <c r="G280" t="s">
        <v>483</v>
      </c>
      <c r="H280" t="s">
        <v>653</v>
      </c>
      <c r="I280">
        <v>3</v>
      </c>
      <c r="J280" t="s">
        <v>654</v>
      </c>
      <c r="K280">
        <v>0</v>
      </c>
      <c r="L280">
        <v>12</v>
      </c>
      <c r="M280" t="s">
        <v>204</v>
      </c>
      <c r="N280" t="s">
        <v>205</v>
      </c>
      <c r="O280" t="s">
        <v>206</v>
      </c>
      <c r="P280" t="s">
        <v>207</v>
      </c>
      <c r="Q280">
        <v>0</v>
      </c>
      <c r="R280">
        <v>0</v>
      </c>
    </row>
    <row r="281" spans="1:18" x14ac:dyDescent="0.35">
      <c r="A281" t="s">
        <v>199</v>
      </c>
      <c r="B281">
        <v>660</v>
      </c>
      <c r="C281" s="50">
        <v>43070</v>
      </c>
      <c r="D281">
        <v>2019</v>
      </c>
      <c r="E281" t="s">
        <v>482</v>
      </c>
      <c r="F281">
        <v>36232</v>
      </c>
      <c r="G281" t="s">
        <v>483</v>
      </c>
      <c r="H281" t="s">
        <v>655</v>
      </c>
      <c r="I281">
        <v>3</v>
      </c>
      <c r="J281" t="s">
        <v>656</v>
      </c>
      <c r="K281">
        <v>0</v>
      </c>
      <c r="L281">
        <v>12</v>
      </c>
      <c r="M281" t="s">
        <v>204</v>
      </c>
      <c r="N281" t="s">
        <v>205</v>
      </c>
      <c r="O281" t="s">
        <v>206</v>
      </c>
      <c r="P281" t="s">
        <v>207</v>
      </c>
      <c r="Q281">
        <v>0</v>
      </c>
      <c r="R281">
        <v>0</v>
      </c>
    </row>
    <row r="282" spans="1:18" x14ac:dyDescent="0.35">
      <c r="A282" t="s">
        <v>199</v>
      </c>
      <c r="B282">
        <v>660</v>
      </c>
      <c r="C282" s="50">
        <v>43070</v>
      </c>
      <c r="D282">
        <v>2019</v>
      </c>
      <c r="E282" t="s">
        <v>482</v>
      </c>
      <c r="F282">
        <v>36232</v>
      </c>
      <c r="G282" t="s">
        <v>483</v>
      </c>
      <c r="H282" t="s">
        <v>657</v>
      </c>
      <c r="I282">
        <v>3</v>
      </c>
      <c r="J282" t="s">
        <v>658</v>
      </c>
      <c r="K282">
        <v>0</v>
      </c>
      <c r="L282">
        <v>24</v>
      </c>
      <c r="M282" t="s">
        <v>204</v>
      </c>
      <c r="N282" t="s">
        <v>205</v>
      </c>
      <c r="O282" t="s">
        <v>206</v>
      </c>
      <c r="P282" t="s">
        <v>207</v>
      </c>
      <c r="Q282">
        <v>0</v>
      </c>
      <c r="R282">
        <v>0</v>
      </c>
    </row>
    <row r="283" spans="1:18" x14ac:dyDescent="0.35">
      <c r="A283" t="s">
        <v>199</v>
      </c>
      <c r="B283">
        <v>660</v>
      </c>
      <c r="C283" s="50">
        <v>43070</v>
      </c>
      <c r="D283">
        <v>2019</v>
      </c>
      <c r="E283" t="s">
        <v>482</v>
      </c>
      <c r="F283">
        <v>36232</v>
      </c>
      <c r="G283" t="s">
        <v>483</v>
      </c>
      <c r="H283" t="s">
        <v>659</v>
      </c>
      <c r="I283">
        <v>3</v>
      </c>
      <c r="J283" t="s">
        <v>660</v>
      </c>
      <c r="K283">
        <v>5</v>
      </c>
      <c r="L283">
        <v>24</v>
      </c>
      <c r="M283" t="s">
        <v>204</v>
      </c>
      <c r="N283" t="s">
        <v>205</v>
      </c>
      <c r="O283" t="s">
        <v>206</v>
      </c>
      <c r="P283" t="s">
        <v>207</v>
      </c>
      <c r="Q283">
        <v>1</v>
      </c>
      <c r="R283">
        <v>2</v>
      </c>
    </row>
    <row r="284" spans="1:18" x14ac:dyDescent="0.35">
      <c r="A284" t="s">
        <v>199</v>
      </c>
      <c r="B284">
        <v>660</v>
      </c>
      <c r="C284" s="50">
        <v>43070</v>
      </c>
      <c r="D284">
        <v>2019</v>
      </c>
      <c r="E284" t="s">
        <v>482</v>
      </c>
      <c r="F284">
        <v>36232</v>
      </c>
      <c r="G284" t="s">
        <v>483</v>
      </c>
      <c r="H284" t="s">
        <v>661</v>
      </c>
      <c r="I284">
        <v>3</v>
      </c>
      <c r="J284" t="s">
        <v>662</v>
      </c>
      <c r="K284">
        <v>5</v>
      </c>
      <c r="L284">
        <v>12</v>
      </c>
      <c r="M284" t="s">
        <v>204</v>
      </c>
      <c r="N284" t="s">
        <v>205</v>
      </c>
      <c r="O284" t="s">
        <v>206</v>
      </c>
      <c r="P284" t="s">
        <v>207</v>
      </c>
      <c r="Q284">
        <v>0.25</v>
      </c>
      <c r="R284">
        <v>1</v>
      </c>
    </row>
    <row r="285" spans="1:18" x14ac:dyDescent="0.35">
      <c r="A285" t="s">
        <v>199</v>
      </c>
      <c r="B285">
        <v>660</v>
      </c>
      <c r="C285" s="50">
        <v>43070</v>
      </c>
      <c r="D285">
        <v>2019</v>
      </c>
      <c r="E285" t="s">
        <v>482</v>
      </c>
      <c r="F285">
        <v>36232</v>
      </c>
      <c r="G285" t="s">
        <v>483</v>
      </c>
      <c r="H285" t="s">
        <v>663</v>
      </c>
      <c r="I285">
        <v>3</v>
      </c>
      <c r="J285" t="s">
        <v>664</v>
      </c>
      <c r="K285">
        <v>8</v>
      </c>
      <c r="L285">
        <v>24</v>
      </c>
      <c r="M285" t="s">
        <v>204</v>
      </c>
      <c r="N285" t="s">
        <v>205</v>
      </c>
      <c r="O285" t="s">
        <v>206</v>
      </c>
      <c r="P285" t="s">
        <v>207</v>
      </c>
      <c r="Q285">
        <v>2.5</v>
      </c>
      <c r="R285">
        <v>6</v>
      </c>
    </row>
    <row r="286" spans="1:18" x14ac:dyDescent="0.35">
      <c r="A286" t="s">
        <v>199</v>
      </c>
      <c r="B286">
        <v>660</v>
      </c>
      <c r="C286" s="50">
        <v>43070</v>
      </c>
      <c r="D286">
        <v>2019</v>
      </c>
      <c r="E286" t="s">
        <v>482</v>
      </c>
      <c r="F286">
        <v>36232</v>
      </c>
      <c r="G286" t="s">
        <v>483</v>
      </c>
      <c r="H286" t="s">
        <v>665</v>
      </c>
      <c r="I286">
        <v>3</v>
      </c>
      <c r="J286" t="s">
        <v>666</v>
      </c>
      <c r="K286">
        <v>8</v>
      </c>
      <c r="L286">
        <v>12</v>
      </c>
      <c r="M286" t="s">
        <v>204</v>
      </c>
      <c r="N286" t="s">
        <v>205</v>
      </c>
      <c r="O286" t="s">
        <v>206</v>
      </c>
      <c r="P286" t="s">
        <v>207</v>
      </c>
      <c r="Q286">
        <v>0</v>
      </c>
      <c r="R286">
        <v>0</v>
      </c>
    </row>
    <row r="287" spans="1:18" x14ac:dyDescent="0.35">
      <c r="A287" t="s">
        <v>199</v>
      </c>
      <c r="B287">
        <v>660</v>
      </c>
      <c r="C287" s="50">
        <v>43070</v>
      </c>
      <c r="D287">
        <v>2019</v>
      </c>
      <c r="E287" t="s">
        <v>482</v>
      </c>
      <c r="F287">
        <v>36232</v>
      </c>
      <c r="G287" t="s">
        <v>483</v>
      </c>
      <c r="H287" t="s">
        <v>667</v>
      </c>
      <c r="I287">
        <v>4</v>
      </c>
      <c r="J287" t="s">
        <v>668</v>
      </c>
      <c r="K287">
        <v>0</v>
      </c>
      <c r="L287">
        <v>24</v>
      </c>
      <c r="M287" t="s">
        <v>204</v>
      </c>
      <c r="N287" t="s">
        <v>205</v>
      </c>
      <c r="O287" t="s">
        <v>206</v>
      </c>
      <c r="P287" t="s">
        <v>207</v>
      </c>
      <c r="Q287">
        <v>0</v>
      </c>
      <c r="R287">
        <v>0</v>
      </c>
    </row>
    <row r="288" spans="1:18" x14ac:dyDescent="0.35">
      <c r="A288" t="s">
        <v>199</v>
      </c>
      <c r="B288">
        <v>660</v>
      </c>
      <c r="C288" s="50">
        <v>43070</v>
      </c>
      <c r="D288">
        <v>2019</v>
      </c>
      <c r="E288" t="s">
        <v>482</v>
      </c>
      <c r="F288">
        <v>36232</v>
      </c>
      <c r="G288" t="s">
        <v>483</v>
      </c>
      <c r="H288" t="s">
        <v>669</v>
      </c>
      <c r="I288">
        <v>4</v>
      </c>
      <c r="J288" t="s">
        <v>670</v>
      </c>
      <c r="K288">
        <v>0</v>
      </c>
      <c r="L288">
        <v>24</v>
      </c>
      <c r="M288" t="s">
        <v>204</v>
      </c>
      <c r="N288" t="s">
        <v>205</v>
      </c>
      <c r="O288" t="s">
        <v>206</v>
      </c>
      <c r="P288" t="s">
        <v>207</v>
      </c>
      <c r="Q288">
        <v>0</v>
      </c>
      <c r="R288">
        <v>0</v>
      </c>
    </row>
    <row r="289" spans="1:18" x14ac:dyDescent="0.35">
      <c r="A289" t="s">
        <v>199</v>
      </c>
      <c r="B289">
        <v>660</v>
      </c>
      <c r="C289" s="50">
        <v>43070</v>
      </c>
      <c r="D289">
        <v>2019</v>
      </c>
      <c r="E289" t="s">
        <v>482</v>
      </c>
      <c r="F289">
        <v>36232</v>
      </c>
      <c r="G289" t="s">
        <v>483</v>
      </c>
      <c r="H289" t="s">
        <v>671</v>
      </c>
      <c r="I289">
        <v>4</v>
      </c>
      <c r="J289" t="s">
        <v>664</v>
      </c>
      <c r="K289">
        <v>0</v>
      </c>
      <c r="L289">
        <v>24</v>
      </c>
      <c r="M289" t="s">
        <v>204</v>
      </c>
      <c r="N289" t="s">
        <v>205</v>
      </c>
      <c r="O289" t="s">
        <v>206</v>
      </c>
      <c r="P289" t="s">
        <v>207</v>
      </c>
      <c r="Q289">
        <v>0</v>
      </c>
      <c r="R289">
        <v>0</v>
      </c>
    </row>
    <row r="290" spans="1:18" x14ac:dyDescent="0.35">
      <c r="A290" t="s">
        <v>199</v>
      </c>
      <c r="B290">
        <v>660</v>
      </c>
      <c r="C290" s="50">
        <v>43070</v>
      </c>
      <c r="D290">
        <v>2019</v>
      </c>
      <c r="E290" t="s">
        <v>482</v>
      </c>
      <c r="F290">
        <v>36232</v>
      </c>
      <c r="G290" t="s">
        <v>483</v>
      </c>
      <c r="H290" t="s">
        <v>672</v>
      </c>
      <c r="I290">
        <v>4</v>
      </c>
      <c r="J290" t="s">
        <v>673</v>
      </c>
      <c r="K290">
        <v>0</v>
      </c>
      <c r="L290">
        <v>12</v>
      </c>
      <c r="M290" t="s">
        <v>204</v>
      </c>
      <c r="N290" t="s">
        <v>205</v>
      </c>
      <c r="O290" t="s">
        <v>206</v>
      </c>
      <c r="P290" t="s">
        <v>207</v>
      </c>
      <c r="Q290">
        <v>0</v>
      </c>
      <c r="R290">
        <v>0</v>
      </c>
    </row>
    <row r="291" spans="1:18" x14ac:dyDescent="0.35">
      <c r="A291" t="s">
        <v>199</v>
      </c>
      <c r="B291">
        <v>660</v>
      </c>
      <c r="C291" s="50">
        <v>43070</v>
      </c>
      <c r="D291">
        <v>2019</v>
      </c>
      <c r="E291" t="s">
        <v>482</v>
      </c>
      <c r="F291">
        <v>36232</v>
      </c>
      <c r="G291" t="s">
        <v>483</v>
      </c>
      <c r="H291" t="s">
        <v>674</v>
      </c>
      <c r="I291">
        <v>4</v>
      </c>
      <c r="J291" t="s">
        <v>675</v>
      </c>
      <c r="K291">
        <v>0</v>
      </c>
      <c r="L291">
        <v>12</v>
      </c>
      <c r="M291" t="s">
        <v>204</v>
      </c>
      <c r="N291" t="s">
        <v>205</v>
      </c>
      <c r="O291" t="s">
        <v>206</v>
      </c>
      <c r="P291" t="s">
        <v>207</v>
      </c>
      <c r="Q291">
        <v>0</v>
      </c>
      <c r="R291">
        <v>0</v>
      </c>
    </row>
    <row r="292" spans="1:18" x14ac:dyDescent="0.35">
      <c r="A292" t="s">
        <v>199</v>
      </c>
      <c r="B292">
        <v>660</v>
      </c>
      <c r="C292" s="50">
        <v>43070</v>
      </c>
      <c r="D292">
        <v>2019</v>
      </c>
      <c r="E292" t="s">
        <v>482</v>
      </c>
      <c r="F292">
        <v>36232</v>
      </c>
      <c r="G292" t="s">
        <v>483</v>
      </c>
      <c r="H292" t="s">
        <v>676</v>
      </c>
      <c r="I292">
        <v>4</v>
      </c>
      <c r="J292" t="s">
        <v>666</v>
      </c>
      <c r="K292">
        <v>0</v>
      </c>
      <c r="L292">
        <v>12</v>
      </c>
      <c r="M292" t="s">
        <v>204</v>
      </c>
      <c r="N292" t="s">
        <v>205</v>
      </c>
      <c r="O292" t="s">
        <v>206</v>
      </c>
      <c r="P292" t="s">
        <v>207</v>
      </c>
      <c r="Q292">
        <v>0</v>
      </c>
      <c r="R292">
        <v>0</v>
      </c>
    </row>
    <row r="293" spans="1:18" x14ac:dyDescent="0.35">
      <c r="A293" t="s">
        <v>199</v>
      </c>
      <c r="B293">
        <v>660</v>
      </c>
      <c r="C293" s="50">
        <v>43070</v>
      </c>
      <c r="D293">
        <v>2019</v>
      </c>
      <c r="E293" t="s">
        <v>677</v>
      </c>
      <c r="F293">
        <v>36233</v>
      </c>
      <c r="G293" t="s">
        <v>678</v>
      </c>
      <c r="H293" t="s">
        <v>484</v>
      </c>
      <c r="I293">
        <v>3</v>
      </c>
      <c r="J293" t="s">
        <v>485</v>
      </c>
      <c r="K293">
        <v>5</v>
      </c>
      <c r="L293">
        <v>24</v>
      </c>
      <c r="M293" t="s">
        <v>204</v>
      </c>
      <c r="N293" t="s">
        <v>205</v>
      </c>
      <c r="O293" t="s">
        <v>206</v>
      </c>
      <c r="P293" t="s">
        <v>207</v>
      </c>
      <c r="Q293">
        <v>0.5</v>
      </c>
      <c r="R293">
        <v>1</v>
      </c>
    </row>
    <row r="294" spans="1:18" x14ac:dyDescent="0.35">
      <c r="A294" t="s">
        <v>199</v>
      </c>
      <c r="B294">
        <v>660</v>
      </c>
      <c r="C294" s="50">
        <v>43070</v>
      </c>
      <c r="D294">
        <v>2019</v>
      </c>
      <c r="E294" t="s">
        <v>677</v>
      </c>
      <c r="F294">
        <v>36233</v>
      </c>
      <c r="G294" t="s">
        <v>678</v>
      </c>
      <c r="H294" t="s">
        <v>486</v>
      </c>
      <c r="I294">
        <v>3</v>
      </c>
      <c r="J294" t="s">
        <v>487</v>
      </c>
      <c r="K294">
        <v>5</v>
      </c>
      <c r="L294">
        <v>12</v>
      </c>
      <c r="M294" t="s">
        <v>204</v>
      </c>
      <c r="N294" t="s">
        <v>205</v>
      </c>
      <c r="O294" t="s">
        <v>206</v>
      </c>
      <c r="P294" t="s">
        <v>207</v>
      </c>
      <c r="Q294">
        <v>0</v>
      </c>
      <c r="R294">
        <v>0</v>
      </c>
    </row>
    <row r="295" spans="1:18" x14ac:dyDescent="0.35">
      <c r="A295" t="s">
        <v>199</v>
      </c>
      <c r="B295">
        <v>660</v>
      </c>
      <c r="C295" s="50">
        <v>43070</v>
      </c>
      <c r="D295">
        <v>2019</v>
      </c>
      <c r="E295" t="s">
        <v>677</v>
      </c>
      <c r="F295">
        <v>36233</v>
      </c>
      <c r="G295" t="s">
        <v>678</v>
      </c>
      <c r="H295" t="s">
        <v>488</v>
      </c>
      <c r="I295">
        <v>3</v>
      </c>
      <c r="J295" t="s">
        <v>489</v>
      </c>
      <c r="K295">
        <v>8</v>
      </c>
      <c r="L295">
        <v>24</v>
      </c>
      <c r="M295" t="s">
        <v>204</v>
      </c>
      <c r="N295" t="s">
        <v>205</v>
      </c>
      <c r="O295" t="s">
        <v>206</v>
      </c>
      <c r="P295" t="s">
        <v>207</v>
      </c>
      <c r="Q295">
        <v>11</v>
      </c>
      <c r="R295">
        <v>25</v>
      </c>
    </row>
    <row r="296" spans="1:18" x14ac:dyDescent="0.35">
      <c r="A296" t="s">
        <v>199</v>
      </c>
      <c r="B296">
        <v>660</v>
      </c>
      <c r="C296" s="50">
        <v>43070</v>
      </c>
      <c r="D296">
        <v>2019</v>
      </c>
      <c r="E296" t="s">
        <v>677</v>
      </c>
      <c r="F296">
        <v>36233</v>
      </c>
      <c r="G296" t="s">
        <v>678</v>
      </c>
      <c r="H296" t="s">
        <v>490</v>
      </c>
      <c r="I296">
        <v>3</v>
      </c>
      <c r="J296" t="s">
        <v>491</v>
      </c>
      <c r="K296">
        <v>8</v>
      </c>
      <c r="L296">
        <v>12</v>
      </c>
      <c r="M296" t="s">
        <v>204</v>
      </c>
      <c r="N296" t="s">
        <v>205</v>
      </c>
      <c r="O296" t="s">
        <v>206</v>
      </c>
      <c r="P296" t="s">
        <v>207</v>
      </c>
      <c r="Q296">
        <v>0.25</v>
      </c>
      <c r="R296">
        <v>3</v>
      </c>
    </row>
    <row r="297" spans="1:18" x14ac:dyDescent="0.35">
      <c r="A297" t="s">
        <v>199</v>
      </c>
      <c r="B297">
        <v>660</v>
      </c>
      <c r="C297" s="50">
        <v>43070</v>
      </c>
      <c r="D297">
        <v>2019</v>
      </c>
      <c r="E297" t="s">
        <v>677</v>
      </c>
      <c r="F297">
        <v>36233</v>
      </c>
      <c r="G297" t="s">
        <v>678</v>
      </c>
      <c r="H297" t="s">
        <v>492</v>
      </c>
      <c r="I297">
        <v>3</v>
      </c>
      <c r="J297" t="s">
        <v>493</v>
      </c>
      <c r="K297">
        <v>0</v>
      </c>
      <c r="L297">
        <v>24</v>
      </c>
      <c r="M297" t="s">
        <v>204</v>
      </c>
      <c r="N297" t="s">
        <v>205</v>
      </c>
      <c r="O297" t="s">
        <v>206</v>
      </c>
      <c r="P297" t="s">
        <v>207</v>
      </c>
      <c r="Q297">
        <v>0</v>
      </c>
      <c r="R297">
        <v>0</v>
      </c>
    </row>
    <row r="298" spans="1:18" x14ac:dyDescent="0.35">
      <c r="A298" t="s">
        <v>199</v>
      </c>
      <c r="B298">
        <v>660</v>
      </c>
      <c r="C298" s="50">
        <v>43070</v>
      </c>
      <c r="D298">
        <v>2019</v>
      </c>
      <c r="E298" t="s">
        <v>677</v>
      </c>
      <c r="F298">
        <v>36233</v>
      </c>
      <c r="G298" t="s">
        <v>678</v>
      </c>
      <c r="H298" t="s">
        <v>494</v>
      </c>
      <c r="I298">
        <v>3</v>
      </c>
      <c r="J298" t="s">
        <v>495</v>
      </c>
      <c r="K298">
        <v>0</v>
      </c>
      <c r="L298">
        <v>12</v>
      </c>
      <c r="M298" t="s">
        <v>204</v>
      </c>
      <c r="N298" t="s">
        <v>205</v>
      </c>
      <c r="O298" t="s">
        <v>206</v>
      </c>
      <c r="P298" t="s">
        <v>207</v>
      </c>
      <c r="Q298">
        <v>0</v>
      </c>
      <c r="R298">
        <v>0</v>
      </c>
    </row>
    <row r="299" spans="1:18" x14ac:dyDescent="0.35">
      <c r="A299" t="s">
        <v>199</v>
      </c>
      <c r="B299">
        <v>660</v>
      </c>
      <c r="C299" s="50">
        <v>43070</v>
      </c>
      <c r="D299">
        <v>2019</v>
      </c>
      <c r="E299" t="s">
        <v>677</v>
      </c>
      <c r="F299">
        <v>36233</v>
      </c>
      <c r="G299" t="s">
        <v>678</v>
      </c>
      <c r="H299" t="s">
        <v>496</v>
      </c>
      <c r="I299">
        <v>3</v>
      </c>
      <c r="J299" t="s">
        <v>497</v>
      </c>
      <c r="K299">
        <v>0</v>
      </c>
      <c r="L299">
        <v>24</v>
      </c>
      <c r="M299" t="s">
        <v>204</v>
      </c>
      <c r="N299" t="s">
        <v>205</v>
      </c>
      <c r="O299" t="s">
        <v>206</v>
      </c>
      <c r="P299" t="s">
        <v>207</v>
      </c>
      <c r="Q299">
        <v>0</v>
      </c>
      <c r="R299">
        <v>0</v>
      </c>
    </row>
    <row r="300" spans="1:18" x14ac:dyDescent="0.35">
      <c r="A300" t="s">
        <v>199</v>
      </c>
      <c r="B300">
        <v>660</v>
      </c>
      <c r="C300" s="50">
        <v>43070</v>
      </c>
      <c r="D300">
        <v>2019</v>
      </c>
      <c r="E300" t="s">
        <v>677</v>
      </c>
      <c r="F300">
        <v>36233</v>
      </c>
      <c r="G300" t="s">
        <v>678</v>
      </c>
      <c r="H300" t="s">
        <v>498</v>
      </c>
      <c r="I300">
        <v>3</v>
      </c>
      <c r="J300" t="s">
        <v>499</v>
      </c>
      <c r="K300">
        <v>0</v>
      </c>
      <c r="L300">
        <v>12</v>
      </c>
      <c r="M300" t="s">
        <v>204</v>
      </c>
      <c r="N300" t="s">
        <v>205</v>
      </c>
      <c r="O300" t="s">
        <v>206</v>
      </c>
      <c r="P300" t="s">
        <v>207</v>
      </c>
      <c r="Q300">
        <v>0</v>
      </c>
      <c r="R300">
        <v>0</v>
      </c>
    </row>
    <row r="301" spans="1:18" x14ac:dyDescent="0.35">
      <c r="A301" t="s">
        <v>199</v>
      </c>
      <c r="B301">
        <v>660</v>
      </c>
      <c r="C301" s="50">
        <v>43070</v>
      </c>
      <c r="D301">
        <v>2019</v>
      </c>
      <c r="E301" t="s">
        <v>677</v>
      </c>
      <c r="F301">
        <v>36233</v>
      </c>
      <c r="G301" t="s">
        <v>678</v>
      </c>
      <c r="H301" t="s">
        <v>500</v>
      </c>
      <c r="I301">
        <v>3</v>
      </c>
      <c r="J301" t="s">
        <v>501</v>
      </c>
      <c r="K301">
        <v>5</v>
      </c>
      <c r="L301">
        <v>24</v>
      </c>
      <c r="M301" t="s">
        <v>204</v>
      </c>
      <c r="N301" t="s">
        <v>205</v>
      </c>
      <c r="O301" t="s">
        <v>206</v>
      </c>
      <c r="P301" t="s">
        <v>207</v>
      </c>
      <c r="Q301">
        <v>0</v>
      </c>
      <c r="R301">
        <v>0</v>
      </c>
    </row>
    <row r="302" spans="1:18" x14ac:dyDescent="0.35">
      <c r="A302" t="s">
        <v>199</v>
      </c>
      <c r="B302">
        <v>660</v>
      </c>
      <c r="C302" s="50">
        <v>43070</v>
      </c>
      <c r="D302">
        <v>2019</v>
      </c>
      <c r="E302" t="s">
        <v>677</v>
      </c>
      <c r="F302">
        <v>36233</v>
      </c>
      <c r="G302" t="s">
        <v>678</v>
      </c>
      <c r="H302" t="s">
        <v>502</v>
      </c>
      <c r="I302">
        <v>3</v>
      </c>
      <c r="J302" t="s">
        <v>503</v>
      </c>
      <c r="K302">
        <v>5</v>
      </c>
      <c r="L302">
        <v>12</v>
      </c>
      <c r="M302" t="s">
        <v>204</v>
      </c>
      <c r="N302" t="s">
        <v>205</v>
      </c>
      <c r="O302" t="s">
        <v>206</v>
      </c>
      <c r="P302" t="s">
        <v>207</v>
      </c>
      <c r="Q302">
        <v>0</v>
      </c>
      <c r="R302">
        <v>0</v>
      </c>
    </row>
    <row r="303" spans="1:18" x14ac:dyDescent="0.35">
      <c r="A303" t="s">
        <v>199</v>
      </c>
      <c r="B303">
        <v>660</v>
      </c>
      <c r="C303" s="50">
        <v>43070</v>
      </c>
      <c r="D303">
        <v>2019</v>
      </c>
      <c r="E303" t="s">
        <v>677</v>
      </c>
      <c r="F303">
        <v>36233</v>
      </c>
      <c r="G303" t="s">
        <v>678</v>
      </c>
      <c r="H303" t="s">
        <v>504</v>
      </c>
      <c r="I303">
        <v>3</v>
      </c>
      <c r="J303" t="s">
        <v>505</v>
      </c>
      <c r="K303">
        <v>5</v>
      </c>
      <c r="L303">
        <v>24</v>
      </c>
      <c r="M303" t="s">
        <v>204</v>
      </c>
      <c r="N303" t="s">
        <v>205</v>
      </c>
      <c r="O303" t="s">
        <v>206</v>
      </c>
      <c r="P303" t="s">
        <v>207</v>
      </c>
      <c r="Q303">
        <v>0</v>
      </c>
      <c r="R303">
        <v>0</v>
      </c>
    </row>
    <row r="304" spans="1:18" x14ac:dyDescent="0.35">
      <c r="A304" t="s">
        <v>199</v>
      </c>
      <c r="B304">
        <v>660</v>
      </c>
      <c r="C304" s="50">
        <v>43070</v>
      </c>
      <c r="D304">
        <v>2019</v>
      </c>
      <c r="E304" t="s">
        <v>677</v>
      </c>
      <c r="F304">
        <v>36233</v>
      </c>
      <c r="G304" t="s">
        <v>678</v>
      </c>
      <c r="H304" t="s">
        <v>506</v>
      </c>
      <c r="I304">
        <v>3</v>
      </c>
      <c r="J304" t="s">
        <v>507</v>
      </c>
      <c r="K304">
        <v>5</v>
      </c>
      <c r="L304">
        <v>12</v>
      </c>
      <c r="M304" t="s">
        <v>204</v>
      </c>
      <c r="N304" t="s">
        <v>205</v>
      </c>
      <c r="O304" t="s">
        <v>206</v>
      </c>
      <c r="P304" t="s">
        <v>207</v>
      </c>
      <c r="Q304">
        <v>0</v>
      </c>
      <c r="R304">
        <v>0</v>
      </c>
    </row>
    <row r="305" spans="1:18" x14ac:dyDescent="0.35">
      <c r="A305" t="s">
        <v>199</v>
      </c>
      <c r="B305">
        <v>660</v>
      </c>
      <c r="C305" s="50">
        <v>43070</v>
      </c>
      <c r="D305">
        <v>2019</v>
      </c>
      <c r="E305" t="s">
        <v>677</v>
      </c>
      <c r="F305">
        <v>36233</v>
      </c>
      <c r="G305" t="s">
        <v>678</v>
      </c>
      <c r="H305" t="s">
        <v>508</v>
      </c>
      <c r="I305">
        <v>3</v>
      </c>
      <c r="J305" t="s">
        <v>509</v>
      </c>
      <c r="K305">
        <v>8</v>
      </c>
      <c r="L305">
        <v>24</v>
      </c>
      <c r="M305" t="s">
        <v>204</v>
      </c>
      <c r="N305" t="s">
        <v>205</v>
      </c>
      <c r="O305" t="s">
        <v>206</v>
      </c>
      <c r="P305" t="s">
        <v>207</v>
      </c>
      <c r="Q305">
        <v>16</v>
      </c>
      <c r="R305">
        <v>36</v>
      </c>
    </row>
    <row r="306" spans="1:18" x14ac:dyDescent="0.35">
      <c r="A306" t="s">
        <v>199</v>
      </c>
      <c r="B306">
        <v>660</v>
      </c>
      <c r="C306" s="50">
        <v>43070</v>
      </c>
      <c r="D306">
        <v>2019</v>
      </c>
      <c r="E306" t="s">
        <v>677</v>
      </c>
      <c r="F306">
        <v>36233</v>
      </c>
      <c r="G306" t="s">
        <v>678</v>
      </c>
      <c r="H306" t="s">
        <v>510</v>
      </c>
      <c r="I306">
        <v>3</v>
      </c>
      <c r="J306" t="s">
        <v>511</v>
      </c>
      <c r="K306">
        <v>8</v>
      </c>
      <c r="L306">
        <v>12</v>
      </c>
      <c r="M306" t="s">
        <v>204</v>
      </c>
      <c r="N306" t="s">
        <v>205</v>
      </c>
      <c r="O306" t="s">
        <v>206</v>
      </c>
      <c r="P306" t="s">
        <v>207</v>
      </c>
      <c r="Q306">
        <v>1.5</v>
      </c>
      <c r="R306">
        <v>6</v>
      </c>
    </row>
    <row r="307" spans="1:18" x14ac:dyDescent="0.35">
      <c r="A307" t="s">
        <v>199</v>
      </c>
      <c r="B307">
        <v>660</v>
      </c>
      <c r="C307" s="50">
        <v>43070</v>
      </c>
      <c r="D307">
        <v>2019</v>
      </c>
      <c r="E307" t="s">
        <v>677</v>
      </c>
      <c r="F307">
        <v>36233</v>
      </c>
      <c r="G307" t="s">
        <v>678</v>
      </c>
      <c r="H307" t="s">
        <v>512</v>
      </c>
      <c r="I307">
        <v>3</v>
      </c>
      <c r="J307" t="s">
        <v>513</v>
      </c>
      <c r="K307">
        <v>8</v>
      </c>
      <c r="L307">
        <v>24</v>
      </c>
      <c r="M307" t="s">
        <v>204</v>
      </c>
      <c r="N307" t="s">
        <v>205</v>
      </c>
      <c r="O307" t="s">
        <v>206</v>
      </c>
      <c r="P307" t="s">
        <v>207</v>
      </c>
      <c r="Q307">
        <v>1.5</v>
      </c>
      <c r="R307">
        <v>3</v>
      </c>
    </row>
    <row r="308" spans="1:18" x14ac:dyDescent="0.35">
      <c r="A308" t="s">
        <v>199</v>
      </c>
      <c r="B308">
        <v>660</v>
      </c>
      <c r="C308" s="50">
        <v>43070</v>
      </c>
      <c r="D308">
        <v>2019</v>
      </c>
      <c r="E308" t="s">
        <v>677</v>
      </c>
      <c r="F308">
        <v>36233</v>
      </c>
      <c r="G308" t="s">
        <v>678</v>
      </c>
      <c r="H308" t="s">
        <v>514</v>
      </c>
      <c r="I308">
        <v>3</v>
      </c>
      <c r="J308" t="s">
        <v>515</v>
      </c>
      <c r="K308">
        <v>8</v>
      </c>
      <c r="L308">
        <v>12</v>
      </c>
      <c r="M308" t="s">
        <v>204</v>
      </c>
      <c r="N308" t="s">
        <v>205</v>
      </c>
      <c r="O308" t="s">
        <v>206</v>
      </c>
      <c r="P308" t="s">
        <v>207</v>
      </c>
      <c r="Q308">
        <v>1</v>
      </c>
      <c r="R308">
        <v>4</v>
      </c>
    </row>
    <row r="309" spans="1:18" x14ac:dyDescent="0.35">
      <c r="A309" t="s">
        <v>199</v>
      </c>
      <c r="B309">
        <v>660</v>
      </c>
      <c r="C309" s="50">
        <v>43070</v>
      </c>
      <c r="D309">
        <v>2019</v>
      </c>
      <c r="E309" t="s">
        <v>677</v>
      </c>
      <c r="F309">
        <v>36233</v>
      </c>
      <c r="G309" t="s">
        <v>678</v>
      </c>
      <c r="H309" t="s">
        <v>516</v>
      </c>
      <c r="I309">
        <v>3</v>
      </c>
      <c r="J309" t="s">
        <v>517</v>
      </c>
      <c r="K309">
        <v>0</v>
      </c>
      <c r="L309">
        <v>24</v>
      </c>
      <c r="M309" t="s">
        <v>204</v>
      </c>
      <c r="N309" t="s">
        <v>205</v>
      </c>
      <c r="O309" t="s">
        <v>206</v>
      </c>
      <c r="P309" t="s">
        <v>207</v>
      </c>
      <c r="Q309">
        <v>0</v>
      </c>
      <c r="R309">
        <v>4</v>
      </c>
    </row>
    <row r="310" spans="1:18" x14ac:dyDescent="0.35">
      <c r="A310" t="s">
        <v>199</v>
      </c>
      <c r="B310">
        <v>660</v>
      </c>
      <c r="C310" s="50">
        <v>43070</v>
      </c>
      <c r="D310">
        <v>2019</v>
      </c>
      <c r="E310" t="s">
        <v>677</v>
      </c>
      <c r="F310">
        <v>36233</v>
      </c>
      <c r="G310" t="s">
        <v>678</v>
      </c>
      <c r="H310" t="s">
        <v>518</v>
      </c>
      <c r="I310">
        <v>3</v>
      </c>
      <c r="J310" t="s">
        <v>519</v>
      </c>
      <c r="K310">
        <v>0</v>
      </c>
      <c r="L310">
        <v>24</v>
      </c>
      <c r="M310" t="s">
        <v>204</v>
      </c>
      <c r="N310" t="s">
        <v>205</v>
      </c>
      <c r="O310" t="s">
        <v>206</v>
      </c>
      <c r="P310" t="s">
        <v>207</v>
      </c>
      <c r="Q310">
        <v>0</v>
      </c>
      <c r="R310">
        <v>0</v>
      </c>
    </row>
    <row r="311" spans="1:18" x14ac:dyDescent="0.35">
      <c r="A311" t="s">
        <v>199</v>
      </c>
      <c r="B311">
        <v>660</v>
      </c>
      <c r="C311" s="50">
        <v>43070</v>
      </c>
      <c r="D311">
        <v>2019</v>
      </c>
      <c r="E311" t="s">
        <v>677</v>
      </c>
      <c r="F311">
        <v>36233</v>
      </c>
      <c r="G311" t="s">
        <v>678</v>
      </c>
      <c r="H311" t="s">
        <v>520</v>
      </c>
      <c r="I311">
        <v>3</v>
      </c>
      <c r="J311" t="s">
        <v>521</v>
      </c>
      <c r="K311">
        <v>0</v>
      </c>
      <c r="L311">
        <v>12</v>
      </c>
      <c r="M311" t="s">
        <v>204</v>
      </c>
      <c r="N311" t="s">
        <v>205</v>
      </c>
      <c r="O311" t="s">
        <v>206</v>
      </c>
      <c r="P311" t="s">
        <v>207</v>
      </c>
      <c r="Q311">
        <v>0.25</v>
      </c>
      <c r="R311">
        <v>1</v>
      </c>
    </row>
    <row r="312" spans="1:18" x14ac:dyDescent="0.35">
      <c r="A312" t="s">
        <v>199</v>
      </c>
      <c r="B312">
        <v>660</v>
      </c>
      <c r="C312" s="50">
        <v>43070</v>
      </c>
      <c r="D312">
        <v>2019</v>
      </c>
      <c r="E312" t="s">
        <v>677</v>
      </c>
      <c r="F312">
        <v>36233</v>
      </c>
      <c r="G312" t="s">
        <v>678</v>
      </c>
      <c r="H312" t="s">
        <v>522</v>
      </c>
      <c r="I312">
        <v>3</v>
      </c>
      <c r="J312" t="s">
        <v>523</v>
      </c>
      <c r="K312">
        <v>0</v>
      </c>
      <c r="L312">
        <v>12</v>
      </c>
      <c r="M312" t="s">
        <v>204</v>
      </c>
      <c r="N312" t="s">
        <v>205</v>
      </c>
      <c r="O312" t="s">
        <v>206</v>
      </c>
      <c r="P312" t="s">
        <v>207</v>
      </c>
      <c r="Q312">
        <v>0</v>
      </c>
      <c r="R312">
        <v>0</v>
      </c>
    </row>
    <row r="313" spans="1:18" x14ac:dyDescent="0.35">
      <c r="A313" t="s">
        <v>199</v>
      </c>
      <c r="B313">
        <v>660</v>
      </c>
      <c r="C313" s="50">
        <v>43070</v>
      </c>
      <c r="D313">
        <v>2019</v>
      </c>
      <c r="E313" t="s">
        <v>677</v>
      </c>
      <c r="F313">
        <v>36233</v>
      </c>
      <c r="G313" t="s">
        <v>678</v>
      </c>
      <c r="H313" t="s">
        <v>524</v>
      </c>
      <c r="I313">
        <v>3</v>
      </c>
      <c r="J313" t="s">
        <v>525</v>
      </c>
      <c r="K313">
        <v>0</v>
      </c>
      <c r="L313">
        <v>12</v>
      </c>
      <c r="M313" t="s">
        <v>204</v>
      </c>
      <c r="N313" t="s">
        <v>205</v>
      </c>
      <c r="O313" t="s">
        <v>206</v>
      </c>
      <c r="P313" t="s">
        <v>207</v>
      </c>
      <c r="Q313">
        <v>0</v>
      </c>
      <c r="R313">
        <v>0</v>
      </c>
    </row>
    <row r="314" spans="1:18" x14ac:dyDescent="0.35">
      <c r="A314" t="s">
        <v>199</v>
      </c>
      <c r="B314">
        <v>660</v>
      </c>
      <c r="C314" s="50">
        <v>43070</v>
      </c>
      <c r="D314">
        <v>2019</v>
      </c>
      <c r="E314" t="s">
        <v>677</v>
      </c>
      <c r="F314">
        <v>36233</v>
      </c>
      <c r="G314" t="s">
        <v>678</v>
      </c>
      <c r="H314" t="s">
        <v>526</v>
      </c>
      <c r="I314">
        <v>3</v>
      </c>
      <c r="J314" t="s">
        <v>527</v>
      </c>
      <c r="K314">
        <v>0</v>
      </c>
      <c r="L314">
        <v>24</v>
      </c>
      <c r="M314" t="s">
        <v>204</v>
      </c>
      <c r="N314" t="s">
        <v>205</v>
      </c>
      <c r="O314" t="s">
        <v>206</v>
      </c>
      <c r="P314" t="s">
        <v>207</v>
      </c>
      <c r="Q314">
        <v>0</v>
      </c>
      <c r="R314">
        <v>0</v>
      </c>
    </row>
    <row r="315" spans="1:18" x14ac:dyDescent="0.35">
      <c r="A315" t="s">
        <v>199</v>
      </c>
      <c r="B315">
        <v>660</v>
      </c>
      <c r="C315" s="50">
        <v>43070</v>
      </c>
      <c r="D315">
        <v>2019</v>
      </c>
      <c r="E315" t="s">
        <v>677</v>
      </c>
      <c r="F315">
        <v>36233</v>
      </c>
      <c r="G315" t="s">
        <v>678</v>
      </c>
      <c r="H315" t="s">
        <v>528</v>
      </c>
      <c r="I315">
        <v>3</v>
      </c>
      <c r="J315" t="s">
        <v>529</v>
      </c>
      <c r="K315">
        <v>0</v>
      </c>
      <c r="L315">
        <v>24</v>
      </c>
      <c r="M315" t="s">
        <v>341</v>
      </c>
      <c r="N315" t="s">
        <v>342</v>
      </c>
      <c r="O315" t="s">
        <v>206</v>
      </c>
      <c r="P315" t="s">
        <v>207</v>
      </c>
      <c r="Q315">
        <v>0</v>
      </c>
      <c r="R315">
        <v>0</v>
      </c>
    </row>
    <row r="316" spans="1:18" x14ac:dyDescent="0.35">
      <c r="A316" t="s">
        <v>199</v>
      </c>
      <c r="B316">
        <v>660</v>
      </c>
      <c r="C316" s="50">
        <v>43070</v>
      </c>
      <c r="D316">
        <v>2019</v>
      </c>
      <c r="E316" t="s">
        <v>677</v>
      </c>
      <c r="F316">
        <v>36233</v>
      </c>
      <c r="G316" t="s">
        <v>678</v>
      </c>
      <c r="H316" t="s">
        <v>528</v>
      </c>
      <c r="I316">
        <v>3</v>
      </c>
      <c r="J316" t="s">
        <v>529</v>
      </c>
      <c r="K316">
        <v>0</v>
      </c>
      <c r="L316">
        <v>24</v>
      </c>
      <c r="M316" t="s">
        <v>204</v>
      </c>
      <c r="N316" t="s">
        <v>205</v>
      </c>
      <c r="O316" t="s">
        <v>206</v>
      </c>
      <c r="P316" t="s">
        <v>207</v>
      </c>
      <c r="Q316">
        <v>0.5</v>
      </c>
      <c r="R316">
        <v>1</v>
      </c>
    </row>
    <row r="317" spans="1:18" x14ac:dyDescent="0.35">
      <c r="A317" t="s">
        <v>199</v>
      </c>
      <c r="B317">
        <v>660</v>
      </c>
      <c r="C317" s="50">
        <v>43070</v>
      </c>
      <c r="D317">
        <v>2019</v>
      </c>
      <c r="E317" t="s">
        <v>677</v>
      </c>
      <c r="F317">
        <v>36233</v>
      </c>
      <c r="G317" t="s">
        <v>678</v>
      </c>
      <c r="H317" t="s">
        <v>530</v>
      </c>
      <c r="I317">
        <v>3</v>
      </c>
      <c r="J317" t="s">
        <v>531</v>
      </c>
      <c r="K317">
        <v>0</v>
      </c>
      <c r="L317">
        <v>24</v>
      </c>
      <c r="M317" t="s">
        <v>204</v>
      </c>
      <c r="N317" t="s">
        <v>205</v>
      </c>
      <c r="O317" t="s">
        <v>206</v>
      </c>
      <c r="P317" t="s">
        <v>207</v>
      </c>
      <c r="Q317">
        <v>0</v>
      </c>
      <c r="R317">
        <v>0</v>
      </c>
    </row>
    <row r="318" spans="1:18" x14ac:dyDescent="0.35">
      <c r="A318" t="s">
        <v>199</v>
      </c>
      <c r="B318">
        <v>660</v>
      </c>
      <c r="C318" s="50">
        <v>43070</v>
      </c>
      <c r="D318">
        <v>2019</v>
      </c>
      <c r="E318" t="s">
        <v>677</v>
      </c>
      <c r="F318">
        <v>36233</v>
      </c>
      <c r="G318" t="s">
        <v>678</v>
      </c>
      <c r="H318" t="s">
        <v>532</v>
      </c>
      <c r="I318">
        <v>3</v>
      </c>
      <c r="J318" t="s">
        <v>533</v>
      </c>
      <c r="K318">
        <v>0</v>
      </c>
      <c r="L318">
        <v>12</v>
      </c>
      <c r="M318" t="s">
        <v>204</v>
      </c>
      <c r="N318" t="s">
        <v>205</v>
      </c>
      <c r="O318" t="s">
        <v>206</v>
      </c>
      <c r="P318" t="s">
        <v>207</v>
      </c>
      <c r="Q318">
        <v>0</v>
      </c>
      <c r="R318">
        <v>0</v>
      </c>
    </row>
    <row r="319" spans="1:18" x14ac:dyDescent="0.35">
      <c r="A319" t="s">
        <v>199</v>
      </c>
      <c r="B319">
        <v>660</v>
      </c>
      <c r="C319" s="50">
        <v>43070</v>
      </c>
      <c r="D319">
        <v>2019</v>
      </c>
      <c r="E319" t="s">
        <v>677</v>
      </c>
      <c r="F319">
        <v>36233</v>
      </c>
      <c r="G319" t="s">
        <v>678</v>
      </c>
      <c r="H319" t="s">
        <v>534</v>
      </c>
      <c r="I319">
        <v>3</v>
      </c>
      <c r="J319" t="s">
        <v>535</v>
      </c>
      <c r="K319">
        <v>0</v>
      </c>
      <c r="L319">
        <v>12</v>
      </c>
      <c r="M319" t="s">
        <v>204</v>
      </c>
      <c r="N319" t="s">
        <v>205</v>
      </c>
      <c r="O319" t="s">
        <v>206</v>
      </c>
      <c r="P319" t="s">
        <v>207</v>
      </c>
      <c r="Q319">
        <v>0</v>
      </c>
      <c r="R319">
        <v>0</v>
      </c>
    </row>
    <row r="320" spans="1:18" x14ac:dyDescent="0.35">
      <c r="A320" t="s">
        <v>199</v>
      </c>
      <c r="B320">
        <v>660</v>
      </c>
      <c r="C320" s="50">
        <v>43070</v>
      </c>
      <c r="D320">
        <v>2019</v>
      </c>
      <c r="E320" t="s">
        <v>677</v>
      </c>
      <c r="F320">
        <v>36233</v>
      </c>
      <c r="G320" t="s">
        <v>678</v>
      </c>
      <c r="H320" t="s">
        <v>536</v>
      </c>
      <c r="I320">
        <v>3</v>
      </c>
      <c r="J320" t="s">
        <v>537</v>
      </c>
      <c r="K320">
        <v>5</v>
      </c>
      <c r="L320">
        <v>24</v>
      </c>
      <c r="M320" t="s">
        <v>204</v>
      </c>
      <c r="N320" t="s">
        <v>205</v>
      </c>
      <c r="O320" t="s">
        <v>206</v>
      </c>
      <c r="P320" t="s">
        <v>207</v>
      </c>
      <c r="Q320">
        <v>0</v>
      </c>
      <c r="R320">
        <v>0</v>
      </c>
    </row>
    <row r="321" spans="1:18" x14ac:dyDescent="0.35">
      <c r="A321" t="s">
        <v>199</v>
      </c>
      <c r="B321">
        <v>660</v>
      </c>
      <c r="C321" s="50">
        <v>43070</v>
      </c>
      <c r="D321">
        <v>2019</v>
      </c>
      <c r="E321" t="s">
        <v>677</v>
      </c>
      <c r="F321">
        <v>36233</v>
      </c>
      <c r="G321" t="s">
        <v>678</v>
      </c>
      <c r="H321" t="s">
        <v>538</v>
      </c>
      <c r="I321">
        <v>3</v>
      </c>
      <c r="J321" t="s">
        <v>539</v>
      </c>
      <c r="K321">
        <v>5</v>
      </c>
      <c r="L321">
        <v>24</v>
      </c>
      <c r="M321" t="s">
        <v>204</v>
      </c>
      <c r="N321" t="s">
        <v>205</v>
      </c>
      <c r="O321" t="s">
        <v>206</v>
      </c>
      <c r="P321" t="s">
        <v>207</v>
      </c>
      <c r="Q321">
        <v>0</v>
      </c>
      <c r="R321">
        <v>0</v>
      </c>
    </row>
    <row r="322" spans="1:18" x14ac:dyDescent="0.35">
      <c r="A322" t="s">
        <v>199</v>
      </c>
      <c r="B322">
        <v>660</v>
      </c>
      <c r="C322" s="50">
        <v>43070</v>
      </c>
      <c r="D322">
        <v>2019</v>
      </c>
      <c r="E322" t="s">
        <v>677</v>
      </c>
      <c r="F322">
        <v>36233</v>
      </c>
      <c r="G322" t="s">
        <v>678</v>
      </c>
      <c r="H322" t="s">
        <v>540</v>
      </c>
      <c r="I322">
        <v>3</v>
      </c>
      <c r="J322" t="s">
        <v>541</v>
      </c>
      <c r="K322">
        <v>5</v>
      </c>
      <c r="L322">
        <v>24</v>
      </c>
      <c r="M322" t="s">
        <v>204</v>
      </c>
      <c r="N322" t="s">
        <v>205</v>
      </c>
      <c r="O322" t="s">
        <v>206</v>
      </c>
      <c r="P322" t="s">
        <v>207</v>
      </c>
      <c r="Q322">
        <v>0</v>
      </c>
      <c r="R322">
        <v>0</v>
      </c>
    </row>
    <row r="323" spans="1:18" x14ac:dyDescent="0.35">
      <c r="A323" t="s">
        <v>199</v>
      </c>
      <c r="B323">
        <v>660</v>
      </c>
      <c r="C323" s="50">
        <v>43070</v>
      </c>
      <c r="D323">
        <v>2019</v>
      </c>
      <c r="E323" t="s">
        <v>677</v>
      </c>
      <c r="F323">
        <v>36233</v>
      </c>
      <c r="G323" t="s">
        <v>678</v>
      </c>
      <c r="H323" t="s">
        <v>542</v>
      </c>
      <c r="I323">
        <v>3</v>
      </c>
      <c r="J323" t="s">
        <v>543</v>
      </c>
      <c r="K323">
        <v>5</v>
      </c>
      <c r="L323">
        <v>12</v>
      </c>
      <c r="M323" t="s">
        <v>204</v>
      </c>
      <c r="N323" t="s">
        <v>205</v>
      </c>
      <c r="O323" t="s">
        <v>206</v>
      </c>
      <c r="P323" t="s">
        <v>207</v>
      </c>
      <c r="Q323">
        <v>0.25</v>
      </c>
      <c r="R323">
        <v>1</v>
      </c>
    </row>
    <row r="324" spans="1:18" x14ac:dyDescent="0.35">
      <c r="A324" t="s">
        <v>199</v>
      </c>
      <c r="B324">
        <v>660</v>
      </c>
      <c r="C324" s="50">
        <v>43070</v>
      </c>
      <c r="D324">
        <v>2019</v>
      </c>
      <c r="E324" t="s">
        <v>677</v>
      </c>
      <c r="F324">
        <v>36233</v>
      </c>
      <c r="G324" t="s">
        <v>678</v>
      </c>
      <c r="H324" t="s">
        <v>544</v>
      </c>
      <c r="I324">
        <v>3</v>
      </c>
      <c r="J324" t="s">
        <v>545</v>
      </c>
      <c r="K324">
        <v>5</v>
      </c>
      <c r="L324">
        <v>12</v>
      </c>
      <c r="M324" t="s">
        <v>204</v>
      </c>
      <c r="N324" t="s">
        <v>205</v>
      </c>
      <c r="O324" t="s">
        <v>206</v>
      </c>
      <c r="P324" t="s">
        <v>207</v>
      </c>
      <c r="Q324">
        <v>0</v>
      </c>
      <c r="R324">
        <v>0</v>
      </c>
    </row>
    <row r="325" spans="1:18" x14ac:dyDescent="0.35">
      <c r="A325" t="s">
        <v>199</v>
      </c>
      <c r="B325">
        <v>660</v>
      </c>
      <c r="C325" s="50">
        <v>43070</v>
      </c>
      <c r="D325">
        <v>2019</v>
      </c>
      <c r="E325" t="s">
        <v>677</v>
      </c>
      <c r="F325">
        <v>36233</v>
      </c>
      <c r="G325" t="s">
        <v>678</v>
      </c>
      <c r="H325" t="s">
        <v>546</v>
      </c>
      <c r="I325">
        <v>3</v>
      </c>
      <c r="J325" t="s">
        <v>547</v>
      </c>
      <c r="K325">
        <v>5</v>
      </c>
      <c r="L325">
        <v>12</v>
      </c>
      <c r="M325" t="s">
        <v>204</v>
      </c>
      <c r="N325" t="s">
        <v>205</v>
      </c>
      <c r="O325" t="s">
        <v>206</v>
      </c>
      <c r="P325" t="s">
        <v>207</v>
      </c>
      <c r="Q325">
        <v>0</v>
      </c>
      <c r="R325">
        <v>0</v>
      </c>
    </row>
    <row r="326" spans="1:18" x14ac:dyDescent="0.35">
      <c r="A326" t="s">
        <v>199</v>
      </c>
      <c r="B326">
        <v>660</v>
      </c>
      <c r="C326" s="50">
        <v>43070</v>
      </c>
      <c r="D326">
        <v>2019</v>
      </c>
      <c r="E326" t="s">
        <v>677</v>
      </c>
      <c r="F326">
        <v>36233</v>
      </c>
      <c r="G326" t="s">
        <v>678</v>
      </c>
      <c r="H326" t="s">
        <v>548</v>
      </c>
      <c r="I326">
        <v>3</v>
      </c>
      <c r="J326" t="s">
        <v>549</v>
      </c>
      <c r="K326">
        <v>8</v>
      </c>
      <c r="L326">
        <v>24</v>
      </c>
      <c r="M326" t="s">
        <v>204</v>
      </c>
      <c r="N326" t="s">
        <v>205</v>
      </c>
      <c r="O326" t="s">
        <v>206</v>
      </c>
      <c r="P326" t="s">
        <v>207</v>
      </c>
      <c r="Q326">
        <v>18</v>
      </c>
      <c r="R326">
        <v>45</v>
      </c>
    </row>
    <row r="327" spans="1:18" x14ac:dyDescent="0.35">
      <c r="A327" t="s">
        <v>199</v>
      </c>
      <c r="B327">
        <v>660</v>
      </c>
      <c r="C327" s="50">
        <v>43070</v>
      </c>
      <c r="D327">
        <v>2019</v>
      </c>
      <c r="E327" t="s">
        <v>677</v>
      </c>
      <c r="F327">
        <v>36233</v>
      </c>
      <c r="G327" t="s">
        <v>678</v>
      </c>
      <c r="H327" t="s">
        <v>550</v>
      </c>
      <c r="I327">
        <v>3</v>
      </c>
      <c r="J327" t="s">
        <v>551</v>
      </c>
      <c r="K327">
        <v>8</v>
      </c>
      <c r="L327">
        <v>12</v>
      </c>
      <c r="M327" t="s">
        <v>204</v>
      </c>
      <c r="N327" t="s">
        <v>205</v>
      </c>
      <c r="O327" t="s">
        <v>206</v>
      </c>
      <c r="P327" t="s">
        <v>207</v>
      </c>
      <c r="Q327">
        <v>0.75</v>
      </c>
      <c r="R327">
        <v>3</v>
      </c>
    </row>
    <row r="328" spans="1:18" x14ac:dyDescent="0.35">
      <c r="A328" t="s">
        <v>199</v>
      </c>
      <c r="B328">
        <v>660</v>
      </c>
      <c r="C328" s="50">
        <v>43070</v>
      </c>
      <c r="D328">
        <v>2019</v>
      </c>
      <c r="E328" t="s">
        <v>677</v>
      </c>
      <c r="F328">
        <v>36233</v>
      </c>
      <c r="G328" t="s">
        <v>678</v>
      </c>
      <c r="H328" t="s">
        <v>552</v>
      </c>
      <c r="I328">
        <v>3</v>
      </c>
      <c r="J328" t="s">
        <v>553</v>
      </c>
      <c r="K328">
        <v>8</v>
      </c>
      <c r="L328">
        <v>24</v>
      </c>
      <c r="M328" t="s">
        <v>204</v>
      </c>
      <c r="N328" t="s">
        <v>205</v>
      </c>
      <c r="O328" t="s">
        <v>206</v>
      </c>
      <c r="P328" t="s">
        <v>207</v>
      </c>
      <c r="Q328">
        <v>0.5</v>
      </c>
      <c r="R328">
        <v>1</v>
      </c>
    </row>
    <row r="329" spans="1:18" x14ac:dyDescent="0.35">
      <c r="A329" t="s">
        <v>199</v>
      </c>
      <c r="B329">
        <v>660</v>
      </c>
      <c r="C329" s="50">
        <v>43070</v>
      </c>
      <c r="D329">
        <v>2019</v>
      </c>
      <c r="E329" t="s">
        <v>677</v>
      </c>
      <c r="F329">
        <v>36233</v>
      </c>
      <c r="G329" t="s">
        <v>678</v>
      </c>
      <c r="H329" t="s">
        <v>554</v>
      </c>
      <c r="I329">
        <v>3</v>
      </c>
      <c r="J329" t="s">
        <v>555</v>
      </c>
      <c r="K329">
        <v>8</v>
      </c>
      <c r="L329">
        <v>12</v>
      </c>
      <c r="M329" t="s">
        <v>204</v>
      </c>
      <c r="N329" t="s">
        <v>205</v>
      </c>
      <c r="O329" t="s">
        <v>206</v>
      </c>
      <c r="P329" t="s">
        <v>207</v>
      </c>
      <c r="Q329">
        <v>0</v>
      </c>
      <c r="R329">
        <v>0</v>
      </c>
    </row>
    <row r="330" spans="1:18" x14ac:dyDescent="0.35">
      <c r="A330" t="s">
        <v>199</v>
      </c>
      <c r="B330">
        <v>660</v>
      </c>
      <c r="C330" s="50">
        <v>43070</v>
      </c>
      <c r="D330">
        <v>2019</v>
      </c>
      <c r="E330" t="s">
        <v>677</v>
      </c>
      <c r="F330">
        <v>36233</v>
      </c>
      <c r="G330" t="s">
        <v>678</v>
      </c>
      <c r="H330" t="s">
        <v>556</v>
      </c>
      <c r="I330">
        <v>3</v>
      </c>
      <c r="J330" t="s">
        <v>557</v>
      </c>
      <c r="K330">
        <v>8</v>
      </c>
      <c r="L330">
        <v>24</v>
      </c>
      <c r="M330" t="s">
        <v>204</v>
      </c>
      <c r="N330" t="s">
        <v>205</v>
      </c>
      <c r="O330" t="s">
        <v>206</v>
      </c>
      <c r="P330" t="s">
        <v>207</v>
      </c>
      <c r="Q330">
        <v>0</v>
      </c>
      <c r="R330">
        <v>0</v>
      </c>
    </row>
    <row r="331" spans="1:18" x14ac:dyDescent="0.35">
      <c r="A331" t="s">
        <v>199</v>
      </c>
      <c r="B331">
        <v>660</v>
      </c>
      <c r="C331" s="50">
        <v>43070</v>
      </c>
      <c r="D331">
        <v>2019</v>
      </c>
      <c r="E331" t="s">
        <v>677</v>
      </c>
      <c r="F331">
        <v>36233</v>
      </c>
      <c r="G331" t="s">
        <v>678</v>
      </c>
      <c r="H331" t="s">
        <v>558</v>
      </c>
      <c r="I331">
        <v>3</v>
      </c>
      <c r="J331" t="s">
        <v>559</v>
      </c>
      <c r="K331">
        <v>8</v>
      </c>
      <c r="L331">
        <v>12</v>
      </c>
      <c r="M331" t="s">
        <v>204</v>
      </c>
      <c r="N331" t="s">
        <v>205</v>
      </c>
      <c r="O331" t="s">
        <v>206</v>
      </c>
      <c r="P331" t="s">
        <v>207</v>
      </c>
      <c r="Q331">
        <v>0</v>
      </c>
      <c r="R331">
        <v>0</v>
      </c>
    </row>
    <row r="332" spans="1:18" x14ac:dyDescent="0.35">
      <c r="A332" t="s">
        <v>199</v>
      </c>
      <c r="B332">
        <v>660</v>
      </c>
      <c r="C332" s="50">
        <v>43070</v>
      </c>
      <c r="D332">
        <v>2019</v>
      </c>
      <c r="E332" t="s">
        <v>677</v>
      </c>
      <c r="F332">
        <v>36233</v>
      </c>
      <c r="G332" t="s">
        <v>678</v>
      </c>
      <c r="H332" t="s">
        <v>560</v>
      </c>
      <c r="I332">
        <v>3</v>
      </c>
      <c r="J332" t="s">
        <v>561</v>
      </c>
      <c r="K332">
        <v>0</v>
      </c>
      <c r="L332">
        <v>24</v>
      </c>
      <c r="M332" t="s">
        <v>204</v>
      </c>
      <c r="N332" t="s">
        <v>205</v>
      </c>
      <c r="O332" t="s">
        <v>206</v>
      </c>
      <c r="P332" t="s">
        <v>207</v>
      </c>
      <c r="Q332">
        <v>0</v>
      </c>
      <c r="R332">
        <v>0</v>
      </c>
    </row>
    <row r="333" spans="1:18" x14ac:dyDescent="0.35">
      <c r="A333" t="s">
        <v>199</v>
      </c>
      <c r="B333">
        <v>660</v>
      </c>
      <c r="C333" s="50">
        <v>43070</v>
      </c>
      <c r="D333">
        <v>2019</v>
      </c>
      <c r="E333" t="s">
        <v>677</v>
      </c>
      <c r="F333">
        <v>36233</v>
      </c>
      <c r="G333" t="s">
        <v>678</v>
      </c>
      <c r="H333" t="s">
        <v>562</v>
      </c>
      <c r="I333">
        <v>3</v>
      </c>
      <c r="J333" t="s">
        <v>563</v>
      </c>
      <c r="K333">
        <v>0</v>
      </c>
      <c r="L333">
        <v>24</v>
      </c>
      <c r="M333" t="s">
        <v>204</v>
      </c>
      <c r="N333" t="s">
        <v>205</v>
      </c>
      <c r="O333" t="s">
        <v>206</v>
      </c>
      <c r="P333" t="s">
        <v>207</v>
      </c>
      <c r="Q333">
        <v>0</v>
      </c>
      <c r="R333">
        <v>0</v>
      </c>
    </row>
    <row r="334" spans="1:18" x14ac:dyDescent="0.35">
      <c r="A334" t="s">
        <v>199</v>
      </c>
      <c r="B334">
        <v>660</v>
      </c>
      <c r="C334" s="50">
        <v>43070</v>
      </c>
      <c r="D334">
        <v>2019</v>
      </c>
      <c r="E334" t="s">
        <v>677</v>
      </c>
      <c r="F334">
        <v>36233</v>
      </c>
      <c r="G334" t="s">
        <v>678</v>
      </c>
      <c r="H334" t="s">
        <v>564</v>
      </c>
      <c r="I334">
        <v>3</v>
      </c>
      <c r="J334" t="s">
        <v>565</v>
      </c>
      <c r="K334">
        <v>0</v>
      </c>
      <c r="L334">
        <v>24</v>
      </c>
      <c r="M334" t="s">
        <v>204</v>
      </c>
      <c r="N334" t="s">
        <v>205</v>
      </c>
      <c r="O334" t="s">
        <v>206</v>
      </c>
      <c r="P334" t="s">
        <v>207</v>
      </c>
      <c r="Q334">
        <v>0</v>
      </c>
      <c r="R334">
        <v>0</v>
      </c>
    </row>
    <row r="335" spans="1:18" x14ac:dyDescent="0.35">
      <c r="A335" t="s">
        <v>199</v>
      </c>
      <c r="B335">
        <v>660</v>
      </c>
      <c r="C335" s="50">
        <v>43070</v>
      </c>
      <c r="D335">
        <v>2019</v>
      </c>
      <c r="E335" t="s">
        <v>677</v>
      </c>
      <c r="F335">
        <v>36233</v>
      </c>
      <c r="G335" t="s">
        <v>678</v>
      </c>
      <c r="H335" t="s">
        <v>566</v>
      </c>
      <c r="I335">
        <v>3</v>
      </c>
      <c r="J335" t="s">
        <v>567</v>
      </c>
      <c r="K335">
        <v>0</v>
      </c>
      <c r="L335">
        <v>24</v>
      </c>
      <c r="M335" t="s">
        <v>204</v>
      </c>
      <c r="N335" t="s">
        <v>205</v>
      </c>
      <c r="O335" t="s">
        <v>206</v>
      </c>
      <c r="P335" t="s">
        <v>207</v>
      </c>
      <c r="Q335">
        <v>0</v>
      </c>
      <c r="R335">
        <v>1</v>
      </c>
    </row>
    <row r="336" spans="1:18" x14ac:dyDescent="0.35">
      <c r="A336" t="s">
        <v>199</v>
      </c>
      <c r="B336">
        <v>660</v>
      </c>
      <c r="C336" s="50">
        <v>43070</v>
      </c>
      <c r="D336">
        <v>2019</v>
      </c>
      <c r="E336" t="s">
        <v>677</v>
      </c>
      <c r="F336">
        <v>36233</v>
      </c>
      <c r="G336" t="s">
        <v>678</v>
      </c>
      <c r="H336" t="s">
        <v>568</v>
      </c>
      <c r="I336">
        <v>3</v>
      </c>
      <c r="J336" t="s">
        <v>553</v>
      </c>
      <c r="K336">
        <v>0</v>
      </c>
      <c r="L336">
        <v>24</v>
      </c>
      <c r="M336" t="s">
        <v>204</v>
      </c>
      <c r="N336" t="s">
        <v>205</v>
      </c>
      <c r="O336" t="s">
        <v>206</v>
      </c>
      <c r="P336" t="s">
        <v>207</v>
      </c>
      <c r="Q336">
        <v>0</v>
      </c>
      <c r="R336">
        <v>1</v>
      </c>
    </row>
    <row r="337" spans="1:18" x14ac:dyDescent="0.35">
      <c r="A337" t="s">
        <v>199</v>
      </c>
      <c r="B337">
        <v>660</v>
      </c>
      <c r="C337" s="50">
        <v>43070</v>
      </c>
      <c r="D337">
        <v>2019</v>
      </c>
      <c r="E337" t="s">
        <v>677</v>
      </c>
      <c r="F337">
        <v>36233</v>
      </c>
      <c r="G337" t="s">
        <v>678</v>
      </c>
      <c r="H337" t="s">
        <v>569</v>
      </c>
      <c r="I337">
        <v>3</v>
      </c>
      <c r="J337" t="s">
        <v>570</v>
      </c>
      <c r="K337">
        <v>0</v>
      </c>
      <c r="L337">
        <v>24</v>
      </c>
      <c r="M337" t="s">
        <v>204</v>
      </c>
      <c r="N337" t="s">
        <v>205</v>
      </c>
      <c r="O337" t="s">
        <v>206</v>
      </c>
      <c r="P337" t="s">
        <v>207</v>
      </c>
      <c r="Q337">
        <v>0</v>
      </c>
      <c r="R337">
        <v>0</v>
      </c>
    </row>
    <row r="338" spans="1:18" x14ac:dyDescent="0.35">
      <c r="A338" t="s">
        <v>199</v>
      </c>
      <c r="B338">
        <v>660</v>
      </c>
      <c r="C338" s="50">
        <v>43070</v>
      </c>
      <c r="D338">
        <v>2019</v>
      </c>
      <c r="E338" t="s">
        <v>677</v>
      </c>
      <c r="F338">
        <v>36233</v>
      </c>
      <c r="G338" t="s">
        <v>678</v>
      </c>
      <c r="H338" t="s">
        <v>571</v>
      </c>
      <c r="I338">
        <v>3</v>
      </c>
      <c r="J338" t="s">
        <v>572</v>
      </c>
      <c r="K338">
        <v>0</v>
      </c>
      <c r="L338">
        <v>12</v>
      </c>
      <c r="M338" t="s">
        <v>204</v>
      </c>
      <c r="N338" t="s">
        <v>205</v>
      </c>
      <c r="O338" t="s">
        <v>206</v>
      </c>
      <c r="P338" t="s">
        <v>207</v>
      </c>
      <c r="Q338">
        <v>0</v>
      </c>
      <c r="R338">
        <v>0</v>
      </c>
    </row>
    <row r="339" spans="1:18" x14ac:dyDescent="0.35">
      <c r="A339" t="s">
        <v>199</v>
      </c>
      <c r="B339">
        <v>660</v>
      </c>
      <c r="C339" s="50">
        <v>43070</v>
      </c>
      <c r="D339">
        <v>2019</v>
      </c>
      <c r="E339" t="s">
        <v>677</v>
      </c>
      <c r="F339">
        <v>36233</v>
      </c>
      <c r="G339" t="s">
        <v>678</v>
      </c>
      <c r="H339" t="s">
        <v>573</v>
      </c>
      <c r="I339">
        <v>3</v>
      </c>
      <c r="J339" t="s">
        <v>574</v>
      </c>
      <c r="K339">
        <v>0</v>
      </c>
      <c r="L339">
        <v>12</v>
      </c>
      <c r="M339" t="s">
        <v>204</v>
      </c>
      <c r="N339" t="s">
        <v>205</v>
      </c>
      <c r="O339" t="s">
        <v>206</v>
      </c>
      <c r="P339" t="s">
        <v>207</v>
      </c>
      <c r="Q339">
        <v>0</v>
      </c>
      <c r="R339">
        <v>0</v>
      </c>
    </row>
    <row r="340" spans="1:18" x14ac:dyDescent="0.35">
      <c r="A340" t="s">
        <v>199</v>
      </c>
      <c r="B340">
        <v>660</v>
      </c>
      <c r="C340" s="50">
        <v>43070</v>
      </c>
      <c r="D340">
        <v>2019</v>
      </c>
      <c r="E340" t="s">
        <v>677</v>
      </c>
      <c r="F340">
        <v>36233</v>
      </c>
      <c r="G340" t="s">
        <v>678</v>
      </c>
      <c r="H340" t="s">
        <v>575</v>
      </c>
      <c r="I340">
        <v>3</v>
      </c>
      <c r="J340" t="s">
        <v>576</v>
      </c>
      <c r="K340">
        <v>0</v>
      </c>
      <c r="L340">
        <v>12</v>
      </c>
      <c r="M340" t="s">
        <v>204</v>
      </c>
      <c r="N340" t="s">
        <v>205</v>
      </c>
      <c r="O340" t="s">
        <v>206</v>
      </c>
      <c r="P340" t="s">
        <v>207</v>
      </c>
      <c r="Q340">
        <v>0</v>
      </c>
      <c r="R340">
        <v>0</v>
      </c>
    </row>
    <row r="341" spans="1:18" x14ac:dyDescent="0.35">
      <c r="A341" t="s">
        <v>199</v>
      </c>
      <c r="B341">
        <v>660</v>
      </c>
      <c r="C341" s="50">
        <v>43070</v>
      </c>
      <c r="D341">
        <v>2019</v>
      </c>
      <c r="E341" t="s">
        <v>677</v>
      </c>
      <c r="F341">
        <v>36233</v>
      </c>
      <c r="G341" t="s">
        <v>678</v>
      </c>
      <c r="H341" t="s">
        <v>577</v>
      </c>
      <c r="I341">
        <v>3</v>
      </c>
      <c r="J341" t="s">
        <v>551</v>
      </c>
      <c r="K341">
        <v>0</v>
      </c>
      <c r="L341">
        <v>12</v>
      </c>
      <c r="M341" t="s">
        <v>204</v>
      </c>
      <c r="N341" t="s">
        <v>205</v>
      </c>
      <c r="O341" t="s">
        <v>206</v>
      </c>
      <c r="P341" t="s">
        <v>207</v>
      </c>
      <c r="Q341">
        <v>0</v>
      </c>
      <c r="R341">
        <v>0</v>
      </c>
    </row>
    <row r="342" spans="1:18" x14ac:dyDescent="0.35">
      <c r="A342" t="s">
        <v>199</v>
      </c>
      <c r="B342">
        <v>660</v>
      </c>
      <c r="C342" s="50">
        <v>43070</v>
      </c>
      <c r="D342">
        <v>2019</v>
      </c>
      <c r="E342" t="s">
        <v>677</v>
      </c>
      <c r="F342">
        <v>36233</v>
      </c>
      <c r="G342" t="s">
        <v>678</v>
      </c>
      <c r="H342" t="s">
        <v>578</v>
      </c>
      <c r="I342">
        <v>3</v>
      </c>
      <c r="J342" t="s">
        <v>555</v>
      </c>
      <c r="K342">
        <v>0</v>
      </c>
      <c r="L342">
        <v>12</v>
      </c>
      <c r="M342" t="s">
        <v>204</v>
      </c>
      <c r="N342" t="s">
        <v>205</v>
      </c>
      <c r="O342" t="s">
        <v>206</v>
      </c>
      <c r="P342" t="s">
        <v>207</v>
      </c>
      <c r="Q342">
        <v>0</v>
      </c>
      <c r="R342">
        <v>0</v>
      </c>
    </row>
    <row r="343" spans="1:18" x14ac:dyDescent="0.35">
      <c r="A343" t="s">
        <v>199</v>
      </c>
      <c r="B343">
        <v>660</v>
      </c>
      <c r="C343" s="50">
        <v>43070</v>
      </c>
      <c r="D343">
        <v>2019</v>
      </c>
      <c r="E343" t="s">
        <v>677</v>
      </c>
      <c r="F343">
        <v>36233</v>
      </c>
      <c r="G343" t="s">
        <v>678</v>
      </c>
      <c r="H343" t="s">
        <v>579</v>
      </c>
      <c r="I343">
        <v>3</v>
      </c>
      <c r="J343" t="s">
        <v>580</v>
      </c>
      <c r="K343">
        <v>0</v>
      </c>
      <c r="L343">
        <v>12</v>
      </c>
      <c r="M343" t="s">
        <v>204</v>
      </c>
      <c r="N343" t="s">
        <v>205</v>
      </c>
      <c r="O343" t="s">
        <v>206</v>
      </c>
      <c r="P343" t="s">
        <v>207</v>
      </c>
      <c r="Q343">
        <v>0</v>
      </c>
      <c r="R343">
        <v>0</v>
      </c>
    </row>
    <row r="344" spans="1:18" x14ac:dyDescent="0.35">
      <c r="A344" t="s">
        <v>199</v>
      </c>
      <c r="B344">
        <v>660</v>
      </c>
      <c r="C344" s="50">
        <v>43070</v>
      </c>
      <c r="D344">
        <v>2019</v>
      </c>
      <c r="E344" t="s">
        <v>677</v>
      </c>
      <c r="F344">
        <v>36233</v>
      </c>
      <c r="G344" t="s">
        <v>678</v>
      </c>
      <c r="H344" t="s">
        <v>581</v>
      </c>
      <c r="I344">
        <v>4</v>
      </c>
      <c r="J344" t="s">
        <v>582</v>
      </c>
      <c r="K344">
        <v>5</v>
      </c>
      <c r="L344">
        <v>12</v>
      </c>
      <c r="M344" t="s">
        <v>204</v>
      </c>
      <c r="N344" t="s">
        <v>205</v>
      </c>
      <c r="O344" t="s">
        <v>206</v>
      </c>
      <c r="P344" t="s">
        <v>207</v>
      </c>
      <c r="Q344">
        <v>0</v>
      </c>
      <c r="R344">
        <v>0</v>
      </c>
    </row>
    <row r="345" spans="1:18" x14ac:dyDescent="0.35">
      <c r="A345" t="s">
        <v>199</v>
      </c>
      <c r="B345">
        <v>660</v>
      </c>
      <c r="C345" s="50">
        <v>43070</v>
      </c>
      <c r="D345">
        <v>2019</v>
      </c>
      <c r="E345" t="s">
        <v>677</v>
      </c>
      <c r="F345">
        <v>36233</v>
      </c>
      <c r="G345" t="s">
        <v>678</v>
      </c>
      <c r="H345" t="s">
        <v>583</v>
      </c>
      <c r="I345">
        <v>4</v>
      </c>
      <c r="J345" t="s">
        <v>584</v>
      </c>
      <c r="K345">
        <v>5</v>
      </c>
      <c r="L345">
        <v>12</v>
      </c>
      <c r="M345" t="s">
        <v>204</v>
      </c>
      <c r="N345" t="s">
        <v>205</v>
      </c>
      <c r="O345" t="s">
        <v>206</v>
      </c>
      <c r="P345" t="s">
        <v>207</v>
      </c>
      <c r="Q345">
        <v>0</v>
      </c>
      <c r="R345">
        <v>0</v>
      </c>
    </row>
    <row r="346" spans="1:18" x14ac:dyDescent="0.35">
      <c r="A346" t="s">
        <v>199</v>
      </c>
      <c r="B346">
        <v>660</v>
      </c>
      <c r="C346" s="50">
        <v>43070</v>
      </c>
      <c r="D346">
        <v>2019</v>
      </c>
      <c r="E346" t="s">
        <v>677</v>
      </c>
      <c r="F346">
        <v>36233</v>
      </c>
      <c r="G346" t="s">
        <v>678</v>
      </c>
      <c r="H346" t="s">
        <v>585</v>
      </c>
      <c r="I346">
        <v>4</v>
      </c>
      <c r="J346" t="s">
        <v>586</v>
      </c>
      <c r="K346">
        <v>5</v>
      </c>
      <c r="L346">
        <v>12</v>
      </c>
      <c r="M346" t="s">
        <v>204</v>
      </c>
      <c r="N346" t="s">
        <v>205</v>
      </c>
      <c r="O346" t="s">
        <v>206</v>
      </c>
      <c r="P346" t="s">
        <v>207</v>
      </c>
      <c r="Q346">
        <v>0.25</v>
      </c>
      <c r="R346">
        <v>1</v>
      </c>
    </row>
    <row r="347" spans="1:18" x14ac:dyDescent="0.35">
      <c r="A347" t="s">
        <v>199</v>
      </c>
      <c r="B347">
        <v>660</v>
      </c>
      <c r="C347" s="50">
        <v>43070</v>
      </c>
      <c r="D347">
        <v>2019</v>
      </c>
      <c r="E347" t="s">
        <v>677</v>
      </c>
      <c r="F347">
        <v>36233</v>
      </c>
      <c r="G347" t="s">
        <v>678</v>
      </c>
      <c r="H347" t="s">
        <v>587</v>
      </c>
      <c r="I347">
        <v>4</v>
      </c>
      <c r="J347" t="s">
        <v>588</v>
      </c>
      <c r="K347">
        <v>5</v>
      </c>
      <c r="L347">
        <v>24</v>
      </c>
      <c r="M347" t="s">
        <v>204</v>
      </c>
      <c r="N347" t="s">
        <v>205</v>
      </c>
      <c r="O347" t="s">
        <v>206</v>
      </c>
      <c r="P347" t="s">
        <v>207</v>
      </c>
      <c r="Q347">
        <v>0.5</v>
      </c>
      <c r="R347">
        <v>1</v>
      </c>
    </row>
    <row r="348" spans="1:18" x14ac:dyDescent="0.35">
      <c r="A348" t="s">
        <v>199</v>
      </c>
      <c r="B348">
        <v>660</v>
      </c>
      <c r="C348" s="50">
        <v>43070</v>
      </c>
      <c r="D348">
        <v>2019</v>
      </c>
      <c r="E348" t="s">
        <v>677</v>
      </c>
      <c r="F348">
        <v>36233</v>
      </c>
      <c r="G348" t="s">
        <v>678</v>
      </c>
      <c r="H348" t="s">
        <v>589</v>
      </c>
      <c r="I348">
        <v>4</v>
      </c>
      <c r="J348" t="s">
        <v>590</v>
      </c>
      <c r="K348">
        <v>5</v>
      </c>
      <c r="L348">
        <v>24</v>
      </c>
      <c r="M348" t="s">
        <v>204</v>
      </c>
      <c r="N348" t="s">
        <v>205</v>
      </c>
      <c r="O348" t="s">
        <v>206</v>
      </c>
      <c r="P348" t="s">
        <v>207</v>
      </c>
      <c r="Q348">
        <v>0</v>
      </c>
      <c r="R348">
        <v>0</v>
      </c>
    </row>
    <row r="349" spans="1:18" x14ac:dyDescent="0.35">
      <c r="A349" t="s">
        <v>199</v>
      </c>
      <c r="B349">
        <v>660</v>
      </c>
      <c r="C349" s="50">
        <v>43070</v>
      </c>
      <c r="D349">
        <v>2019</v>
      </c>
      <c r="E349" t="s">
        <v>677</v>
      </c>
      <c r="F349">
        <v>36233</v>
      </c>
      <c r="G349" t="s">
        <v>678</v>
      </c>
      <c r="H349" t="s">
        <v>591</v>
      </c>
      <c r="I349">
        <v>4</v>
      </c>
      <c r="J349" t="s">
        <v>592</v>
      </c>
      <c r="K349">
        <v>5</v>
      </c>
      <c r="L349">
        <v>24</v>
      </c>
      <c r="M349" t="s">
        <v>204</v>
      </c>
      <c r="N349" t="s">
        <v>205</v>
      </c>
      <c r="O349" t="s">
        <v>206</v>
      </c>
      <c r="P349" t="s">
        <v>207</v>
      </c>
      <c r="Q349">
        <v>0</v>
      </c>
      <c r="R349">
        <v>0</v>
      </c>
    </row>
    <row r="350" spans="1:18" x14ac:dyDescent="0.35">
      <c r="A350" t="s">
        <v>199</v>
      </c>
      <c r="B350">
        <v>660</v>
      </c>
      <c r="C350" s="50">
        <v>43070</v>
      </c>
      <c r="D350">
        <v>2019</v>
      </c>
      <c r="E350" t="s">
        <v>677</v>
      </c>
      <c r="F350">
        <v>36233</v>
      </c>
      <c r="G350" t="s">
        <v>678</v>
      </c>
      <c r="H350" t="s">
        <v>593</v>
      </c>
      <c r="I350">
        <v>3</v>
      </c>
      <c r="J350" t="s">
        <v>594</v>
      </c>
      <c r="K350">
        <v>8</v>
      </c>
      <c r="L350">
        <v>24</v>
      </c>
      <c r="M350" t="s">
        <v>204</v>
      </c>
      <c r="N350" t="s">
        <v>205</v>
      </c>
      <c r="O350" t="s">
        <v>206</v>
      </c>
      <c r="P350" t="s">
        <v>207</v>
      </c>
      <c r="Q350">
        <v>2.5</v>
      </c>
      <c r="R350">
        <v>8</v>
      </c>
    </row>
    <row r="351" spans="1:18" x14ac:dyDescent="0.35">
      <c r="A351" t="s">
        <v>199</v>
      </c>
      <c r="B351">
        <v>660</v>
      </c>
      <c r="C351" s="50">
        <v>43070</v>
      </c>
      <c r="D351">
        <v>2019</v>
      </c>
      <c r="E351" t="s">
        <v>677</v>
      </c>
      <c r="F351">
        <v>36233</v>
      </c>
      <c r="G351" t="s">
        <v>678</v>
      </c>
      <c r="H351" t="s">
        <v>595</v>
      </c>
      <c r="I351">
        <v>3</v>
      </c>
      <c r="J351" t="s">
        <v>596</v>
      </c>
      <c r="K351">
        <v>8</v>
      </c>
      <c r="L351">
        <v>12</v>
      </c>
      <c r="M351" t="s">
        <v>204</v>
      </c>
      <c r="N351" t="s">
        <v>205</v>
      </c>
      <c r="O351" t="s">
        <v>206</v>
      </c>
      <c r="P351" t="s">
        <v>207</v>
      </c>
      <c r="Q351">
        <v>0.5</v>
      </c>
      <c r="R351">
        <v>2</v>
      </c>
    </row>
    <row r="352" spans="1:18" x14ac:dyDescent="0.35">
      <c r="A352" t="s">
        <v>199</v>
      </c>
      <c r="B352">
        <v>660</v>
      </c>
      <c r="C352" s="50">
        <v>43070</v>
      </c>
      <c r="D352">
        <v>2019</v>
      </c>
      <c r="E352" t="s">
        <v>677</v>
      </c>
      <c r="F352">
        <v>36233</v>
      </c>
      <c r="G352" t="s">
        <v>678</v>
      </c>
      <c r="H352" t="s">
        <v>597</v>
      </c>
      <c r="I352">
        <v>3</v>
      </c>
      <c r="J352" t="s">
        <v>598</v>
      </c>
      <c r="K352">
        <v>8</v>
      </c>
      <c r="L352">
        <v>24</v>
      </c>
      <c r="M352" t="s">
        <v>204</v>
      </c>
      <c r="N352" t="s">
        <v>205</v>
      </c>
      <c r="O352" t="s">
        <v>206</v>
      </c>
      <c r="P352" t="s">
        <v>207</v>
      </c>
      <c r="Q352">
        <v>0</v>
      </c>
      <c r="R352">
        <v>0</v>
      </c>
    </row>
    <row r="353" spans="1:18" x14ac:dyDescent="0.35">
      <c r="A353" t="s">
        <v>199</v>
      </c>
      <c r="B353">
        <v>660</v>
      </c>
      <c r="C353" s="50">
        <v>43070</v>
      </c>
      <c r="D353">
        <v>2019</v>
      </c>
      <c r="E353" t="s">
        <v>677</v>
      </c>
      <c r="F353">
        <v>36233</v>
      </c>
      <c r="G353" t="s">
        <v>678</v>
      </c>
      <c r="H353" t="s">
        <v>599</v>
      </c>
      <c r="I353">
        <v>3</v>
      </c>
      <c r="J353" t="s">
        <v>600</v>
      </c>
      <c r="K353">
        <v>8</v>
      </c>
      <c r="L353">
        <v>12</v>
      </c>
      <c r="M353" t="s">
        <v>204</v>
      </c>
      <c r="N353" t="s">
        <v>205</v>
      </c>
      <c r="O353" t="s">
        <v>206</v>
      </c>
      <c r="P353" t="s">
        <v>207</v>
      </c>
      <c r="Q353">
        <v>0</v>
      </c>
      <c r="R353">
        <v>0</v>
      </c>
    </row>
    <row r="354" spans="1:18" x14ac:dyDescent="0.35">
      <c r="A354" t="s">
        <v>199</v>
      </c>
      <c r="B354">
        <v>660</v>
      </c>
      <c r="C354" s="50">
        <v>43070</v>
      </c>
      <c r="D354">
        <v>2019</v>
      </c>
      <c r="E354" t="s">
        <v>677</v>
      </c>
      <c r="F354">
        <v>36233</v>
      </c>
      <c r="G354" t="s">
        <v>678</v>
      </c>
      <c r="H354" t="s">
        <v>601</v>
      </c>
      <c r="I354">
        <v>3</v>
      </c>
      <c r="J354" t="s">
        <v>602</v>
      </c>
      <c r="K354">
        <v>8</v>
      </c>
      <c r="L354">
        <v>24</v>
      </c>
      <c r="M354" t="s">
        <v>204</v>
      </c>
      <c r="N354" t="s">
        <v>205</v>
      </c>
      <c r="O354" t="s">
        <v>206</v>
      </c>
      <c r="P354" t="s">
        <v>207</v>
      </c>
      <c r="Q354">
        <v>0</v>
      </c>
      <c r="R354">
        <v>0</v>
      </c>
    </row>
    <row r="355" spans="1:18" x14ac:dyDescent="0.35">
      <c r="A355" t="s">
        <v>199</v>
      </c>
      <c r="B355">
        <v>660</v>
      </c>
      <c r="C355" s="50">
        <v>43070</v>
      </c>
      <c r="D355">
        <v>2019</v>
      </c>
      <c r="E355" t="s">
        <v>677</v>
      </c>
      <c r="F355">
        <v>36233</v>
      </c>
      <c r="G355" t="s">
        <v>678</v>
      </c>
      <c r="H355" t="s">
        <v>603</v>
      </c>
      <c r="I355">
        <v>3</v>
      </c>
      <c r="J355" t="s">
        <v>604</v>
      </c>
      <c r="K355">
        <v>8</v>
      </c>
      <c r="L355">
        <v>12</v>
      </c>
      <c r="M355" t="s">
        <v>204</v>
      </c>
      <c r="N355" t="s">
        <v>205</v>
      </c>
      <c r="O355" t="s">
        <v>206</v>
      </c>
      <c r="P355" t="s">
        <v>207</v>
      </c>
      <c r="Q355">
        <v>0</v>
      </c>
      <c r="R355">
        <v>0</v>
      </c>
    </row>
    <row r="356" spans="1:18" x14ac:dyDescent="0.35">
      <c r="A356" t="s">
        <v>199</v>
      </c>
      <c r="B356">
        <v>660</v>
      </c>
      <c r="C356" s="50">
        <v>43070</v>
      </c>
      <c r="D356">
        <v>2019</v>
      </c>
      <c r="E356" t="s">
        <v>677</v>
      </c>
      <c r="F356">
        <v>36233</v>
      </c>
      <c r="G356" t="s">
        <v>678</v>
      </c>
      <c r="H356" t="s">
        <v>605</v>
      </c>
      <c r="I356">
        <v>4</v>
      </c>
      <c r="J356" t="s">
        <v>606</v>
      </c>
      <c r="K356">
        <v>0</v>
      </c>
      <c r="L356">
        <v>12</v>
      </c>
      <c r="M356" t="s">
        <v>204</v>
      </c>
      <c r="N356" t="s">
        <v>205</v>
      </c>
      <c r="O356" t="s">
        <v>206</v>
      </c>
      <c r="P356" t="s">
        <v>207</v>
      </c>
      <c r="Q356">
        <v>0</v>
      </c>
      <c r="R356">
        <v>0</v>
      </c>
    </row>
    <row r="357" spans="1:18" x14ac:dyDescent="0.35">
      <c r="A357" t="s">
        <v>199</v>
      </c>
      <c r="B357">
        <v>660</v>
      </c>
      <c r="C357" s="50">
        <v>43070</v>
      </c>
      <c r="D357">
        <v>2019</v>
      </c>
      <c r="E357" t="s">
        <v>677</v>
      </c>
      <c r="F357">
        <v>36233</v>
      </c>
      <c r="G357" t="s">
        <v>678</v>
      </c>
      <c r="H357" t="s">
        <v>607</v>
      </c>
      <c r="I357">
        <v>4</v>
      </c>
      <c r="J357" t="s">
        <v>608</v>
      </c>
      <c r="K357">
        <v>0</v>
      </c>
      <c r="L357">
        <v>12</v>
      </c>
      <c r="M357" t="s">
        <v>204</v>
      </c>
      <c r="N357" t="s">
        <v>205</v>
      </c>
      <c r="O357" t="s">
        <v>206</v>
      </c>
      <c r="P357" t="s">
        <v>207</v>
      </c>
      <c r="Q357">
        <v>0</v>
      </c>
      <c r="R357">
        <v>0</v>
      </c>
    </row>
    <row r="358" spans="1:18" x14ac:dyDescent="0.35">
      <c r="A358" t="s">
        <v>199</v>
      </c>
      <c r="B358">
        <v>660</v>
      </c>
      <c r="C358" s="50">
        <v>43070</v>
      </c>
      <c r="D358">
        <v>2019</v>
      </c>
      <c r="E358" t="s">
        <v>677</v>
      </c>
      <c r="F358">
        <v>36233</v>
      </c>
      <c r="G358" t="s">
        <v>678</v>
      </c>
      <c r="H358" t="s">
        <v>609</v>
      </c>
      <c r="I358">
        <v>4</v>
      </c>
      <c r="J358" t="s">
        <v>600</v>
      </c>
      <c r="K358">
        <v>0</v>
      </c>
      <c r="L358">
        <v>12</v>
      </c>
      <c r="M358" t="s">
        <v>204</v>
      </c>
      <c r="N358" t="s">
        <v>205</v>
      </c>
      <c r="O358" t="s">
        <v>206</v>
      </c>
      <c r="P358" t="s">
        <v>207</v>
      </c>
      <c r="Q358">
        <v>0</v>
      </c>
      <c r="R358">
        <v>0</v>
      </c>
    </row>
    <row r="359" spans="1:18" x14ac:dyDescent="0.35">
      <c r="A359" t="s">
        <v>199</v>
      </c>
      <c r="B359">
        <v>660</v>
      </c>
      <c r="C359" s="50">
        <v>43070</v>
      </c>
      <c r="D359">
        <v>2019</v>
      </c>
      <c r="E359" t="s">
        <v>677</v>
      </c>
      <c r="F359">
        <v>36233</v>
      </c>
      <c r="G359" t="s">
        <v>678</v>
      </c>
      <c r="H359" t="s">
        <v>610</v>
      </c>
      <c r="I359">
        <v>4</v>
      </c>
      <c r="J359" t="s">
        <v>604</v>
      </c>
      <c r="K359">
        <v>0</v>
      </c>
      <c r="L359">
        <v>12</v>
      </c>
      <c r="M359" t="s">
        <v>204</v>
      </c>
      <c r="N359" t="s">
        <v>205</v>
      </c>
      <c r="O359" t="s">
        <v>206</v>
      </c>
      <c r="P359" t="s">
        <v>207</v>
      </c>
      <c r="Q359">
        <v>0</v>
      </c>
      <c r="R359">
        <v>0</v>
      </c>
    </row>
    <row r="360" spans="1:18" x14ac:dyDescent="0.35">
      <c r="A360" t="s">
        <v>199</v>
      </c>
      <c r="B360">
        <v>660</v>
      </c>
      <c r="C360" s="50">
        <v>43070</v>
      </c>
      <c r="D360">
        <v>2019</v>
      </c>
      <c r="E360" t="s">
        <v>677</v>
      </c>
      <c r="F360">
        <v>36233</v>
      </c>
      <c r="G360" t="s">
        <v>678</v>
      </c>
      <c r="H360" t="s">
        <v>611</v>
      </c>
      <c r="I360">
        <v>4</v>
      </c>
      <c r="J360" t="s">
        <v>596</v>
      </c>
      <c r="K360">
        <v>0</v>
      </c>
      <c r="L360">
        <v>12</v>
      </c>
      <c r="M360" t="s">
        <v>204</v>
      </c>
      <c r="N360" t="s">
        <v>205</v>
      </c>
      <c r="O360" t="s">
        <v>206</v>
      </c>
      <c r="P360" t="s">
        <v>207</v>
      </c>
      <c r="Q360">
        <v>0</v>
      </c>
      <c r="R360">
        <v>0</v>
      </c>
    </row>
    <row r="361" spans="1:18" x14ac:dyDescent="0.35">
      <c r="A361" t="s">
        <v>199</v>
      </c>
      <c r="B361">
        <v>660</v>
      </c>
      <c r="C361" s="50">
        <v>43070</v>
      </c>
      <c r="D361">
        <v>2019</v>
      </c>
      <c r="E361" t="s">
        <v>677</v>
      </c>
      <c r="F361">
        <v>36233</v>
      </c>
      <c r="G361" t="s">
        <v>678</v>
      </c>
      <c r="H361" t="s">
        <v>612</v>
      </c>
      <c r="I361">
        <v>4</v>
      </c>
      <c r="J361" t="s">
        <v>613</v>
      </c>
      <c r="K361">
        <v>0</v>
      </c>
      <c r="L361">
        <v>12</v>
      </c>
      <c r="M361" t="s">
        <v>204</v>
      </c>
      <c r="N361" t="s">
        <v>205</v>
      </c>
      <c r="O361" t="s">
        <v>206</v>
      </c>
      <c r="P361" t="s">
        <v>207</v>
      </c>
      <c r="Q361">
        <v>0</v>
      </c>
      <c r="R361">
        <v>0</v>
      </c>
    </row>
    <row r="362" spans="1:18" x14ac:dyDescent="0.35">
      <c r="A362" t="s">
        <v>199</v>
      </c>
      <c r="B362">
        <v>660</v>
      </c>
      <c r="C362" s="50">
        <v>43070</v>
      </c>
      <c r="D362">
        <v>2019</v>
      </c>
      <c r="E362" t="s">
        <v>677</v>
      </c>
      <c r="F362">
        <v>36233</v>
      </c>
      <c r="G362" t="s">
        <v>678</v>
      </c>
      <c r="H362" t="s">
        <v>614</v>
      </c>
      <c r="I362">
        <v>4</v>
      </c>
      <c r="J362" t="s">
        <v>615</v>
      </c>
      <c r="K362">
        <v>0</v>
      </c>
      <c r="L362">
        <v>24</v>
      </c>
      <c r="M362" t="s">
        <v>204</v>
      </c>
      <c r="N362" t="s">
        <v>205</v>
      </c>
      <c r="O362" t="s">
        <v>206</v>
      </c>
      <c r="P362" t="s">
        <v>207</v>
      </c>
      <c r="Q362">
        <v>0</v>
      </c>
      <c r="R362">
        <v>0</v>
      </c>
    </row>
    <row r="363" spans="1:18" x14ac:dyDescent="0.35">
      <c r="A363" t="s">
        <v>199</v>
      </c>
      <c r="B363">
        <v>660</v>
      </c>
      <c r="C363" s="50">
        <v>43070</v>
      </c>
      <c r="D363">
        <v>2019</v>
      </c>
      <c r="E363" t="s">
        <v>677</v>
      </c>
      <c r="F363">
        <v>36233</v>
      </c>
      <c r="G363" t="s">
        <v>678</v>
      </c>
      <c r="H363" t="s">
        <v>616</v>
      </c>
      <c r="I363">
        <v>4</v>
      </c>
      <c r="J363" t="s">
        <v>617</v>
      </c>
      <c r="K363">
        <v>0</v>
      </c>
      <c r="L363">
        <v>24</v>
      </c>
      <c r="M363" t="s">
        <v>204</v>
      </c>
      <c r="N363" t="s">
        <v>205</v>
      </c>
      <c r="O363" t="s">
        <v>206</v>
      </c>
      <c r="P363" t="s">
        <v>207</v>
      </c>
      <c r="Q363">
        <v>0</v>
      </c>
      <c r="R363">
        <v>0</v>
      </c>
    </row>
    <row r="364" spans="1:18" x14ac:dyDescent="0.35">
      <c r="A364" t="s">
        <v>199</v>
      </c>
      <c r="B364">
        <v>660</v>
      </c>
      <c r="C364" s="50">
        <v>43070</v>
      </c>
      <c r="D364">
        <v>2019</v>
      </c>
      <c r="E364" t="s">
        <v>677</v>
      </c>
      <c r="F364">
        <v>36233</v>
      </c>
      <c r="G364" t="s">
        <v>678</v>
      </c>
      <c r="H364" t="s">
        <v>618</v>
      </c>
      <c r="I364">
        <v>4</v>
      </c>
      <c r="J364" t="s">
        <v>619</v>
      </c>
      <c r="K364">
        <v>0</v>
      </c>
      <c r="L364">
        <v>24</v>
      </c>
      <c r="M364" t="s">
        <v>204</v>
      </c>
      <c r="N364" t="s">
        <v>205</v>
      </c>
      <c r="O364" t="s">
        <v>206</v>
      </c>
      <c r="P364" t="s">
        <v>207</v>
      </c>
      <c r="Q364">
        <v>0</v>
      </c>
      <c r="R364">
        <v>0</v>
      </c>
    </row>
    <row r="365" spans="1:18" x14ac:dyDescent="0.35">
      <c r="A365" t="s">
        <v>199</v>
      </c>
      <c r="B365">
        <v>660</v>
      </c>
      <c r="C365" s="50">
        <v>43070</v>
      </c>
      <c r="D365">
        <v>2019</v>
      </c>
      <c r="E365" t="s">
        <v>677</v>
      </c>
      <c r="F365">
        <v>36233</v>
      </c>
      <c r="G365" t="s">
        <v>678</v>
      </c>
      <c r="H365" t="s">
        <v>620</v>
      </c>
      <c r="I365">
        <v>4</v>
      </c>
      <c r="J365" t="s">
        <v>594</v>
      </c>
      <c r="K365">
        <v>0</v>
      </c>
      <c r="L365">
        <v>24</v>
      </c>
      <c r="M365" t="s">
        <v>204</v>
      </c>
      <c r="N365" t="s">
        <v>205</v>
      </c>
      <c r="O365" t="s">
        <v>206</v>
      </c>
      <c r="P365" t="s">
        <v>207</v>
      </c>
      <c r="Q365">
        <v>0.5</v>
      </c>
      <c r="R365">
        <v>1</v>
      </c>
    </row>
    <row r="366" spans="1:18" x14ac:dyDescent="0.35">
      <c r="A366" t="s">
        <v>199</v>
      </c>
      <c r="B366">
        <v>660</v>
      </c>
      <c r="C366" s="50">
        <v>43070</v>
      </c>
      <c r="D366">
        <v>2019</v>
      </c>
      <c r="E366" t="s">
        <v>677</v>
      </c>
      <c r="F366">
        <v>36233</v>
      </c>
      <c r="G366" t="s">
        <v>678</v>
      </c>
      <c r="H366" t="s">
        <v>621</v>
      </c>
      <c r="I366">
        <v>4</v>
      </c>
      <c r="J366" t="s">
        <v>598</v>
      </c>
      <c r="K366">
        <v>0</v>
      </c>
      <c r="L366">
        <v>24</v>
      </c>
      <c r="M366" t="s">
        <v>204</v>
      </c>
      <c r="N366" t="s">
        <v>205</v>
      </c>
      <c r="O366" t="s">
        <v>206</v>
      </c>
      <c r="P366" t="s">
        <v>207</v>
      </c>
      <c r="Q366">
        <v>0</v>
      </c>
      <c r="R366">
        <v>0</v>
      </c>
    </row>
    <row r="367" spans="1:18" x14ac:dyDescent="0.35">
      <c r="A367" t="s">
        <v>199</v>
      </c>
      <c r="B367">
        <v>660</v>
      </c>
      <c r="C367" s="50">
        <v>43070</v>
      </c>
      <c r="D367">
        <v>2019</v>
      </c>
      <c r="E367" t="s">
        <v>677</v>
      </c>
      <c r="F367">
        <v>36233</v>
      </c>
      <c r="G367" t="s">
        <v>678</v>
      </c>
      <c r="H367" t="s">
        <v>622</v>
      </c>
      <c r="I367">
        <v>4</v>
      </c>
      <c r="J367" t="s">
        <v>602</v>
      </c>
      <c r="K367">
        <v>0</v>
      </c>
      <c r="L367">
        <v>24</v>
      </c>
      <c r="M367" t="s">
        <v>204</v>
      </c>
      <c r="N367" t="s">
        <v>205</v>
      </c>
      <c r="O367" t="s">
        <v>206</v>
      </c>
      <c r="P367" t="s">
        <v>207</v>
      </c>
      <c r="Q367">
        <v>0</v>
      </c>
      <c r="R367">
        <v>0</v>
      </c>
    </row>
    <row r="368" spans="1:18" x14ac:dyDescent="0.35">
      <c r="A368" t="s">
        <v>199</v>
      </c>
      <c r="B368">
        <v>660</v>
      </c>
      <c r="C368" s="50">
        <v>43070</v>
      </c>
      <c r="D368">
        <v>2019</v>
      </c>
      <c r="E368" t="s">
        <v>677</v>
      </c>
      <c r="F368">
        <v>36233</v>
      </c>
      <c r="G368" t="s">
        <v>678</v>
      </c>
      <c r="H368" t="s">
        <v>623</v>
      </c>
      <c r="I368">
        <v>3</v>
      </c>
      <c r="J368" t="s">
        <v>624</v>
      </c>
      <c r="K368">
        <v>0</v>
      </c>
      <c r="L368">
        <v>0</v>
      </c>
      <c r="M368" t="s">
        <v>204</v>
      </c>
      <c r="N368" t="s">
        <v>205</v>
      </c>
      <c r="O368" t="s">
        <v>206</v>
      </c>
      <c r="P368" t="s">
        <v>207</v>
      </c>
      <c r="Q368">
        <v>0</v>
      </c>
      <c r="R368">
        <v>0</v>
      </c>
    </row>
    <row r="369" spans="1:18" x14ac:dyDescent="0.35">
      <c r="A369" t="s">
        <v>199</v>
      </c>
      <c r="B369">
        <v>660</v>
      </c>
      <c r="C369" s="50">
        <v>43070</v>
      </c>
      <c r="D369">
        <v>2019</v>
      </c>
      <c r="E369" t="s">
        <v>677</v>
      </c>
      <c r="F369">
        <v>36233</v>
      </c>
      <c r="G369" t="s">
        <v>678</v>
      </c>
      <c r="H369" t="s">
        <v>625</v>
      </c>
      <c r="I369">
        <v>3</v>
      </c>
      <c r="J369" t="s">
        <v>626</v>
      </c>
      <c r="K369">
        <v>5</v>
      </c>
      <c r="L369">
        <v>24</v>
      </c>
      <c r="M369" t="s">
        <v>204</v>
      </c>
      <c r="N369" t="s">
        <v>205</v>
      </c>
      <c r="O369" t="s">
        <v>206</v>
      </c>
      <c r="P369" t="s">
        <v>207</v>
      </c>
      <c r="Q369">
        <v>0</v>
      </c>
      <c r="R369">
        <v>0</v>
      </c>
    </row>
    <row r="370" spans="1:18" x14ac:dyDescent="0.35">
      <c r="A370" t="s">
        <v>199</v>
      </c>
      <c r="B370">
        <v>660</v>
      </c>
      <c r="C370" s="50">
        <v>43070</v>
      </c>
      <c r="D370">
        <v>2019</v>
      </c>
      <c r="E370" t="s">
        <v>677</v>
      </c>
      <c r="F370">
        <v>36233</v>
      </c>
      <c r="G370" t="s">
        <v>678</v>
      </c>
      <c r="H370" t="s">
        <v>627</v>
      </c>
      <c r="I370">
        <v>3</v>
      </c>
      <c r="J370" t="s">
        <v>628</v>
      </c>
      <c r="K370">
        <v>5</v>
      </c>
      <c r="L370">
        <v>12</v>
      </c>
      <c r="M370" t="s">
        <v>204</v>
      </c>
      <c r="N370" t="s">
        <v>205</v>
      </c>
      <c r="O370" t="s">
        <v>206</v>
      </c>
      <c r="P370" t="s">
        <v>207</v>
      </c>
      <c r="Q370">
        <v>0</v>
      </c>
      <c r="R370">
        <v>0</v>
      </c>
    </row>
    <row r="371" spans="1:18" x14ac:dyDescent="0.35">
      <c r="A371" t="s">
        <v>199</v>
      </c>
      <c r="B371">
        <v>660</v>
      </c>
      <c r="C371" s="50">
        <v>43070</v>
      </c>
      <c r="D371">
        <v>2019</v>
      </c>
      <c r="E371" t="s">
        <v>677</v>
      </c>
      <c r="F371">
        <v>36233</v>
      </c>
      <c r="G371" t="s">
        <v>678</v>
      </c>
      <c r="H371" t="s">
        <v>629</v>
      </c>
      <c r="I371">
        <v>3</v>
      </c>
      <c r="J371" t="s">
        <v>630</v>
      </c>
      <c r="K371">
        <v>8</v>
      </c>
      <c r="L371">
        <v>24</v>
      </c>
      <c r="M371" t="s">
        <v>204</v>
      </c>
      <c r="N371" t="s">
        <v>205</v>
      </c>
      <c r="O371" t="s">
        <v>206</v>
      </c>
      <c r="P371" t="s">
        <v>207</v>
      </c>
      <c r="Q371">
        <v>1.5</v>
      </c>
      <c r="R371">
        <v>4</v>
      </c>
    </row>
    <row r="372" spans="1:18" x14ac:dyDescent="0.35">
      <c r="A372" t="s">
        <v>199</v>
      </c>
      <c r="B372">
        <v>660</v>
      </c>
      <c r="C372" s="50">
        <v>43070</v>
      </c>
      <c r="D372">
        <v>2019</v>
      </c>
      <c r="E372" t="s">
        <v>677</v>
      </c>
      <c r="F372">
        <v>36233</v>
      </c>
      <c r="G372" t="s">
        <v>678</v>
      </c>
      <c r="H372" t="s">
        <v>631</v>
      </c>
      <c r="I372">
        <v>3</v>
      </c>
      <c r="J372" t="s">
        <v>632</v>
      </c>
      <c r="K372">
        <v>8</v>
      </c>
      <c r="L372">
        <v>12</v>
      </c>
      <c r="M372" t="s">
        <v>204</v>
      </c>
      <c r="N372" t="s">
        <v>205</v>
      </c>
      <c r="O372" t="s">
        <v>206</v>
      </c>
      <c r="P372" t="s">
        <v>207</v>
      </c>
      <c r="Q372">
        <v>0</v>
      </c>
      <c r="R372">
        <v>0</v>
      </c>
    </row>
    <row r="373" spans="1:18" x14ac:dyDescent="0.35">
      <c r="A373" t="s">
        <v>199</v>
      </c>
      <c r="B373">
        <v>660</v>
      </c>
      <c r="C373" s="50">
        <v>43070</v>
      </c>
      <c r="D373">
        <v>2019</v>
      </c>
      <c r="E373" t="s">
        <v>677</v>
      </c>
      <c r="F373">
        <v>36233</v>
      </c>
      <c r="G373" t="s">
        <v>678</v>
      </c>
      <c r="H373" t="s">
        <v>633</v>
      </c>
      <c r="I373">
        <v>3</v>
      </c>
      <c r="J373" t="s">
        <v>634</v>
      </c>
      <c r="K373">
        <v>0</v>
      </c>
      <c r="L373">
        <v>24</v>
      </c>
      <c r="M373" t="s">
        <v>204</v>
      </c>
      <c r="N373" t="s">
        <v>205</v>
      </c>
      <c r="O373" t="s">
        <v>206</v>
      </c>
      <c r="P373" t="s">
        <v>207</v>
      </c>
      <c r="Q373">
        <v>0</v>
      </c>
      <c r="R373">
        <v>0</v>
      </c>
    </row>
    <row r="374" spans="1:18" x14ac:dyDescent="0.35">
      <c r="A374" t="s">
        <v>199</v>
      </c>
      <c r="B374">
        <v>660</v>
      </c>
      <c r="C374" s="50">
        <v>43070</v>
      </c>
      <c r="D374">
        <v>2019</v>
      </c>
      <c r="E374" t="s">
        <v>677</v>
      </c>
      <c r="F374">
        <v>36233</v>
      </c>
      <c r="G374" t="s">
        <v>678</v>
      </c>
      <c r="H374" t="s">
        <v>635</v>
      </c>
      <c r="I374">
        <v>3</v>
      </c>
      <c r="J374" t="s">
        <v>630</v>
      </c>
      <c r="K374">
        <v>0</v>
      </c>
      <c r="L374">
        <v>24</v>
      </c>
      <c r="M374" t="s">
        <v>204</v>
      </c>
      <c r="N374" t="s">
        <v>205</v>
      </c>
      <c r="O374" t="s">
        <v>206</v>
      </c>
      <c r="P374" t="s">
        <v>207</v>
      </c>
      <c r="Q374">
        <v>0</v>
      </c>
      <c r="R374">
        <v>0</v>
      </c>
    </row>
    <row r="375" spans="1:18" x14ac:dyDescent="0.35">
      <c r="A375" t="s">
        <v>199</v>
      </c>
      <c r="B375">
        <v>660</v>
      </c>
      <c r="C375" s="50">
        <v>43070</v>
      </c>
      <c r="D375">
        <v>2019</v>
      </c>
      <c r="E375" t="s">
        <v>677</v>
      </c>
      <c r="F375">
        <v>36233</v>
      </c>
      <c r="G375" t="s">
        <v>678</v>
      </c>
      <c r="H375" t="s">
        <v>636</v>
      </c>
      <c r="I375">
        <v>3</v>
      </c>
      <c r="J375" t="s">
        <v>632</v>
      </c>
      <c r="K375">
        <v>0</v>
      </c>
      <c r="L375">
        <v>12</v>
      </c>
      <c r="M375" t="s">
        <v>204</v>
      </c>
      <c r="N375" t="s">
        <v>205</v>
      </c>
      <c r="O375" t="s">
        <v>206</v>
      </c>
      <c r="P375" t="s">
        <v>207</v>
      </c>
      <c r="Q375">
        <v>0</v>
      </c>
      <c r="R375">
        <v>0</v>
      </c>
    </row>
    <row r="376" spans="1:18" x14ac:dyDescent="0.35">
      <c r="A376" t="s">
        <v>199</v>
      </c>
      <c r="B376">
        <v>660</v>
      </c>
      <c r="C376" s="50">
        <v>43070</v>
      </c>
      <c r="D376">
        <v>2019</v>
      </c>
      <c r="E376" t="s">
        <v>677</v>
      </c>
      <c r="F376">
        <v>36233</v>
      </c>
      <c r="G376" t="s">
        <v>678</v>
      </c>
      <c r="H376" t="s">
        <v>637</v>
      </c>
      <c r="I376">
        <v>3</v>
      </c>
      <c r="J376" t="s">
        <v>638</v>
      </c>
      <c r="K376">
        <v>0</v>
      </c>
      <c r="L376">
        <v>12</v>
      </c>
      <c r="M376" t="s">
        <v>204</v>
      </c>
      <c r="N376" t="s">
        <v>205</v>
      </c>
      <c r="O376" t="s">
        <v>206</v>
      </c>
      <c r="P376" t="s">
        <v>207</v>
      </c>
      <c r="Q376">
        <v>0</v>
      </c>
      <c r="R376">
        <v>0</v>
      </c>
    </row>
    <row r="377" spans="1:18" x14ac:dyDescent="0.35">
      <c r="A377" t="s">
        <v>199</v>
      </c>
      <c r="B377">
        <v>660</v>
      </c>
      <c r="C377" s="50">
        <v>43070</v>
      </c>
      <c r="D377">
        <v>2019</v>
      </c>
      <c r="E377" t="s">
        <v>677</v>
      </c>
      <c r="F377">
        <v>36233</v>
      </c>
      <c r="G377" t="s">
        <v>678</v>
      </c>
      <c r="H377" t="s">
        <v>639</v>
      </c>
      <c r="I377">
        <v>3</v>
      </c>
      <c r="J377" t="s">
        <v>640</v>
      </c>
      <c r="K377">
        <v>5</v>
      </c>
      <c r="L377">
        <v>24</v>
      </c>
      <c r="M377" t="s">
        <v>204</v>
      </c>
      <c r="N377" t="s">
        <v>205</v>
      </c>
      <c r="O377" t="s">
        <v>206</v>
      </c>
      <c r="P377" t="s">
        <v>207</v>
      </c>
      <c r="Q377">
        <v>0.5</v>
      </c>
      <c r="R377">
        <v>2</v>
      </c>
    </row>
    <row r="378" spans="1:18" x14ac:dyDescent="0.35">
      <c r="A378" t="s">
        <v>199</v>
      </c>
      <c r="B378">
        <v>660</v>
      </c>
      <c r="C378" s="50">
        <v>43070</v>
      </c>
      <c r="D378">
        <v>2019</v>
      </c>
      <c r="E378" t="s">
        <v>677</v>
      </c>
      <c r="F378">
        <v>36233</v>
      </c>
      <c r="G378" t="s">
        <v>678</v>
      </c>
      <c r="H378" t="s">
        <v>641</v>
      </c>
      <c r="I378">
        <v>3</v>
      </c>
      <c r="J378" t="s">
        <v>642</v>
      </c>
      <c r="K378">
        <v>5</v>
      </c>
      <c r="L378">
        <v>12</v>
      </c>
      <c r="M378" t="s">
        <v>204</v>
      </c>
      <c r="N378" t="s">
        <v>205</v>
      </c>
      <c r="O378" t="s">
        <v>206</v>
      </c>
      <c r="P378" t="s">
        <v>207</v>
      </c>
      <c r="Q378">
        <v>0</v>
      </c>
      <c r="R378">
        <v>0</v>
      </c>
    </row>
    <row r="379" spans="1:18" x14ac:dyDescent="0.35">
      <c r="A379" t="s">
        <v>199</v>
      </c>
      <c r="B379">
        <v>660</v>
      </c>
      <c r="C379" s="50">
        <v>43070</v>
      </c>
      <c r="D379">
        <v>2019</v>
      </c>
      <c r="E379" t="s">
        <v>677</v>
      </c>
      <c r="F379">
        <v>36233</v>
      </c>
      <c r="G379" t="s">
        <v>678</v>
      </c>
      <c r="H379" t="s">
        <v>643</v>
      </c>
      <c r="I379">
        <v>3</v>
      </c>
      <c r="J379" t="s">
        <v>644</v>
      </c>
      <c r="K379">
        <v>8</v>
      </c>
      <c r="L379">
        <v>24</v>
      </c>
      <c r="M379" t="s">
        <v>204</v>
      </c>
      <c r="N379" t="s">
        <v>205</v>
      </c>
      <c r="O379" t="s">
        <v>206</v>
      </c>
      <c r="P379" t="s">
        <v>207</v>
      </c>
      <c r="Q379">
        <v>12.5</v>
      </c>
      <c r="R379">
        <v>35</v>
      </c>
    </row>
    <row r="380" spans="1:18" x14ac:dyDescent="0.35">
      <c r="A380" t="s">
        <v>199</v>
      </c>
      <c r="B380">
        <v>660</v>
      </c>
      <c r="C380" s="50">
        <v>43070</v>
      </c>
      <c r="D380">
        <v>2019</v>
      </c>
      <c r="E380" t="s">
        <v>677</v>
      </c>
      <c r="F380">
        <v>36233</v>
      </c>
      <c r="G380" t="s">
        <v>678</v>
      </c>
      <c r="H380" t="s">
        <v>645</v>
      </c>
      <c r="I380">
        <v>3</v>
      </c>
      <c r="J380" t="s">
        <v>646</v>
      </c>
      <c r="K380">
        <v>8</v>
      </c>
      <c r="L380">
        <v>12</v>
      </c>
      <c r="M380" t="s">
        <v>204</v>
      </c>
      <c r="N380" t="s">
        <v>205</v>
      </c>
      <c r="O380" t="s">
        <v>206</v>
      </c>
      <c r="P380" t="s">
        <v>207</v>
      </c>
      <c r="Q380">
        <v>1.625</v>
      </c>
      <c r="R380">
        <v>7</v>
      </c>
    </row>
    <row r="381" spans="1:18" x14ac:dyDescent="0.35">
      <c r="A381" t="s">
        <v>199</v>
      </c>
      <c r="B381">
        <v>660</v>
      </c>
      <c r="C381" s="50">
        <v>43070</v>
      </c>
      <c r="D381">
        <v>2019</v>
      </c>
      <c r="E381" t="s">
        <v>677</v>
      </c>
      <c r="F381">
        <v>36233</v>
      </c>
      <c r="G381" t="s">
        <v>678</v>
      </c>
      <c r="H381" t="s">
        <v>647</v>
      </c>
      <c r="I381">
        <v>3</v>
      </c>
      <c r="J381" t="s">
        <v>648</v>
      </c>
      <c r="K381">
        <v>0</v>
      </c>
      <c r="L381">
        <v>24</v>
      </c>
      <c r="M381" t="s">
        <v>204</v>
      </c>
      <c r="N381" t="s">
        <v>205</v>
      </c>
      <c r="O381" t="s">
        <v>206</v>
      </c>
      <c r="P381" t="s">
        <v>207</v>
      </c>
      <c r="Q381">
        <v>0</v>
      </c>
      <c r="R381">
        <v>0</v>
      </c>
    </row>
    <row r="382" spans="1:18" x14ac:dyDescent="0.35">
      <c r="A382" t="s">
        <v>199</v>
      </c>
      <c r="B382">
        <v>660</v>
      </c>
      <c r="C382" s="50">
        <v>43070</v>
      </c>
      <c r="D382">
        <v>2019</v>
      </c>
      <c r="E382" t="s">
        <v>677</v>
      </c>
      <c r="F382">
        <v>36233</v>
      </c>
      <c r="G382" t="s">
        <v>678</v>
      </c>
      <c r="H382" t="s">
        <v>649</v>
      </c>
      <c r="I382">
        <v>3</v>
      </c>
      <c r="J382" t="s">
        <v>650</v>
      </c>
      <c r="K382">
        <v>0</v>
      </c>
      <c r="L382">
        <v>24</v>
      </c>
      <c r="M382" t="s">
        <v>204</v>
      </c>
      <c r="N382" t="s">
        <v>205</v>
      </c>
      <c r="O382" t="s">
        <v>206</v>
      </c>
      <c r="P382" t="s">
        <v>207</v>
      </c>
      <c r="Q382">
        <v>0.5</v>
      </c>
      <c r="R382">
        <v>1</v>
      </c>
    </row>
    <row r="383" spans="1:18" x14ac:dyDescent="0.35">
      <c r="A383" t="s">
        <v>199</v>
      </c>
      <c r="B383">
        <v>660</v>
      </c>
      <c r="C383" s="50">
        <v>43070</v>
      </c>
      <c r="D383">
        <v>2019</v>
      </c>
      <c r="E383" t="s">
        <v>677</v>
      </c>
      <c r="F383">
        <v>36233</v>
      </c>
      <c r="G383" t="s">
        <v>678</v>
      </c>
      <c r="H383" t="s">
        <v>651</v>
      </c>
      <c r="I383">
        <v>3</v>
      </c>
      <c r="J383" t="s">
        <v>652</v>
      </c>
      <c r="K383">
        <v>0</v>
      </c>
      <c r="L383">
        <v>12</v>
      </c>
      <c r="M383" t="s">
        <v>204</v>
      </c>
      <c r="N383" t="s">
        <v>205</v>
      </c>
      <c r="O383" t="s">
        <v>206</v>
      </c>
      <c r="P383" t="s">
        <v>207</v>
      </c>
      <c r="Q383">
        <v>0</v>
      </c>
      <c r="R383">
        <v>0</v>
      </c>
    </row>
    <row r="384" spans="1:18" x14ac:dyDescent="0.35">
      <c r="A384" t="s">
        <v>199</v>
      </c>
      <c r="B384">
        <v>660</v>
      </c>
      <c r="C384" s="50">
        <v>43070</v>
      </c>
      <c r="D384">
        <v>2019</v>
      </c>
      <c r="E384" t="s">
        <v>677</v>
      </c>
      <c r="F384">
        <v>36233</v>
      </c>
      <c r="G384" t="s">
        <v>678</v>
      </c>
      <c r="H384" t="s">
        <v>653</v>
      </c>
      <c r="I384">
        <v>3</v>
      </c>
      <c r="J384" t="s">
        <v>654</v>
      </c>
      <c r="K384">
        <v>0</v>
      </c>
      <c r="L384">
        <v>12</v>
      </c>
      <c r="M384" t="s">
        <v>204</v>
      </c>
      <c r="N384" t="s">
        <v>205</v>
      </c>
      <c r="O384" t="s">
        <v>206</v>
      </c>
      <c r="P384" t="s">
        <v>207</v>
      </c>
      <c r="Q384">
        <v>0</v>
      </c>
      <c r="R384">
        <v>1</v>
      </c>
    </row>
    <row r="385" spans="1:18" x14ac:dyDescent="0.35">
      <c r="A385" t="s">
        <v>199</v>
      </c>
      <c r="B385">
        <v>660</v>
      </c>
      <c r="C385" s="50">
        <v>43070</v>
      </c>
      <c r="D385">
        <v>2019</v>
      </c>
      <c r="E385" t="s">
        <v>677</v>
      </c>
      <c r="F385">
        <v>36233</v>
      </c>
      <c r="G385" t="s">
        <v>678</v>
      </c>
      <c r="H385" t="s">
        <v>655</v>
      </c>
      <c r="I385">
        <v>3</v>
      </c>
      <c r="J385" t="s">
        <v>656</v>
      </c>
      <c r="K385">
        <v>0</v>
      </c>
      <c r="L385">
        <v>12</v>
      </c>
      <c r="M385" t="s">
        <v>204</v>
      </c>
      <c r="N385" t="s">
        <v>205</v>
      </c>
      <c r="O385" t="s">
        <v>206</v>
      </c>
      <c r="P385" t="s">
        <v>207</v>
      </c>
      <c r="Q385">
        <v>0</v>
      </c>
      <c r="R385">
        <v>0</v>
      </c>
    </row>
    <row r="386" spans="1:18" x14ac:dyDescent="0.35">
      <c r="A386" t="s">
        <v>199</v>
      </c>
      <c r="B386">
        <v>660</v>
      </c>
      <c r="C386" s="50">
        <v>43070</v>
      </c>
      <c r="D386">
        <v>2019</v>
      </c>
      <c r="E386" t="s">
        <v>677</v>
      </c>
      <c r="F386">
        <v>36233</v>
      </c>
      <c r="G386" t="s">
        <v>678</v>
      </c>
      <c r="H386" t="s">
        <v>657</v>
      </c>
      <c r="I386">
        <v>3</v>
      </c>
      <c r="J386" t="s">
        <v>658</v>
      </c>
      <c r="K386">
        <v>0</v>
      </c>
      <c r="L386">
        <v>24</v>
      </c>
      <c r="M386" t="s">
        <v>204</v>
      </c>
      <c r="N386" t="s">
        <v>205</v>
      </c>
      <c r="O386" t="s">
        <v>206</v>
      </c>
      <c r="P386" t="s">
        <v>207</v>
      </c>
      <c r="Q386">
        <v>0</v>
      </c>
      <c r="R386">
        <v>0</v>
      </c>
    </row>
    <row r="387" spans="1:18" x14ac:dyDescent="0.35">
      <c r="A387" t="s">
        <v>199</v>
      </c>
      <c r="B387">
        <v>660</v>
      </c>
      <c r="C387" s="50">
        <v>43070</v>
      </c>
      <c r="D387">
        <v>2019</v>
      </c>
      <c r="E387" t="s">
        <v>677</v>
      </c>
      <c r="F387">
        <v>36233</v>
      </c>
      <c r="G387" t="s">
        <v>678</v>
      </c>
      <c r="H387" t="s">
        <v>659</v>
      </c>
      <c r="I387">
        <v>3</v>
      </c>
      <c r="J387" t="s">
        <v>660</v>
      </c>
      <c r="K387">
        <v>5</v>
      </c>
      <c r="L387">
        <v>24</v>
      </c>
      <c r="M387" t="s">
        <v>204</v>
      </c>
      <c r="N387" t="s">
        <v>205</v>
      </c>
      <c r="O387" t="s">
        <v>206</v>
      </c>
      <c r="P387" t="s">
        <v>207</v>
      </c>
      <c r="Q387">
        <v>1</v>
      </c>
      <c r="R387">
        <v>2</v>
      </c>
    </row>
    <row r="388" spans="1:18" x14ac:dyDescent="0.35">
      <c r="A388" t="s">
        <v>199</v>
      </c>
      <c r="B388">
        <v>660</v>
      </c>
      <c r="C388" s="50">
        <v>43070</v>
      </c>
      <c r="D388">
        <v>2019</v>
      </c>
      <c r="E388" t="s">
        <v>677</v>
      </c>
      <c r="F388">
        <v>36233</v>
      </c>
      <c r="G388" t="s">
        <v>678</v>
      </c>
      <c r="H388" t="s">
        <v>661</v>
      </c>
      <c r="I388">
        <v>3</v>
      </c>
      <c r="J388" t="s">
        <v>662</v>
      </c>
      <c r="K388">
        <v>5</v>
      </c>
      <c r="L388">
        <v>12</v>
      </c>
      <c r="M388" t="s">
        <v>204</v>
      </c>
      <c r="N388" t="s">
        <v>205</v>
      </c>
      <c r="O388" t="s">
        <v>206</v>
      </c>
      <c r="P388" t="s">
        <v>207</v>
      </c>
      <c r="Q388">
        <v>0.25</v>
      </c>
      <c r="R388">
        <v>1</v>
      </c>
    </row>
    <row r="389" spans="1:18" x14ac:dyDescent="0.35">
      <c r="A389" t="s">
        <v>199</v>
      </c>
      <c r="B389">
        <v>660</v>
      </c>
      <c r="C389" s="50">
        <v>43070</v>
      </c>
      <c r="D389">
        <v>2019</v>
      </c>
      <c r="E389" t="s">
        <v>677</v>
      </c>
      <c r="F389">
        <v>36233</v>
      </c>
      <c r="G389" t="s">
        <v>678</v>
      </c>
      <c r="H389" t="s">
        <v>663</v>
      </c>
      <c r="I389">
        <v>3</v>
      </c>
      <c r="J389" t="s">
        <v>664</v>
      </c>
      <c r="K389">
        <v>8</v>
      </c>
      <c r="L389">
        <v>24</v>
      </c>
      <c r="M389" t="s">
        <v>204</v>
      </c>
      <c r="N389" t="s">
        <v>205</v>
      </c>
      <c r="O389" t="s">
        <v>206</v>
      </c>
      <c r="P389" t="s">
        <v>207</v>
      </c>
      <c r="Q389">
        <v>4</v>
      </c>
      <c r="R389">
        <v>10</v>
      </c>
    </row>
    <row r="390" spans="1:18" x14ac:dyDescent="0.35">
      <c r="A390" t="s">
        <v>199</v>
      </c>
      <c r="B390">
        <v>660</v>
      </c>
      <c r="C390" s="50">
        <v>43070</v>
      </c>
      <c r="D390">
        <v>2019</v>
      </c>
      <c r="E390" t="s">
        <v>677</v>
      </c>
      <c r="F390">
        <v>36233</v>
      </c>
      <c r="G390" t="s">
        <v>678</v>
      </c>
      <c r="H390" t="s">
        <v>665</v>
      </c>
      <c r="I390">
        <v>3</v>
      </c>
      <c r="J390" t="s">
        <v>666</v>
      </c>
      <c r="K390">
        <v>8</v>
      </c>
      <c r="L390">
        <v>12</v>
      </c>
      <c r="M390" t="s">
        <v>204</v>
      </c>
      <c r="N390" t="s">
        <v>205</v>
      </c>
      <c r="O390" t="s">
        <v>206</v>
      </c>
      <c r="P390" t="s">
        <v>207</v>
      </c>
      <c r="Q390">
        <v>0</v>
      </c>
      <c r="R390">
        <v>0</v>
      </c>
    </row>
    <row r="391" spans="1:18" x14ac:dyDescent="0.35">
      <c r="A391" t="s">
        <v>199</v>
      </c>
      <c r="B391">
        <v>660</v>
      </c>
      <c r="C391" s="50">
        <v>43070</v>
      </c>
      <c r="D391">
        <v>2019</v>
      </c>
      <c r="E391" t="s">
        <v>677</v>
      </c>
      <c r="F391">
        <v>36233</v>
      </c>
      <c r="G391" t="s">
        <v>678</v>
      </c>
      <c r="H391" t="s">
        <v>667</v>
      </c>
      <c r="I391">
        <v>4</v>
      </c>
      <c r="J391" t="s">
        <v>668</v>
      </c>
      <c r="K391">
        <v>0</v>
      </c>
      <c r="L391">
        <v>24</v>
      </c>
      <c r="M391" t="s">
        <v>204</v>
      </c>
      <c r="N391" t="s">
        <v>205</v>
      </c>
      <c r="O391" t="s">
        <v>206</v>
      </c>
      <c r="P391" t="s">
        <v>207</v>
      </c>
      <c r="Q391">
        <v>0</v>
      </c>
      <c r="R391">
        <v>0</v>
      </c>
    </row>
    <row r="392" spans="1:18" x14ac:dyDescent="0.35">
      <c r="A392" t="s">
        <v>199</v>
      </c>
      <c r="B392">
        <v>660</v>
      </c>
      <c r="C392" s="50">
        <v>43070</v>
      </c>
      <c r="D392">
        <v>2019</v>
      </c>
      <c r="E392" t="s">
        <v>677</v>
      </c>
      <c r="F392">
        <v>36233</v>
      </c>
      <c r="G392" t="s">
        <v>678</v>
      </c>
      <c r="H392" t="s">
        <v>669</v>
      </c>
      <c r="I392">
        <v>4</v>
      </c>
      <c r="J392" t="s">
        <v>670</v>
      </c>
      <c r="K392">
        <v>0</v>
      </c>
      <c r="L392">
        <v>24</v>
      </c>
      <c r="M392" t="s">
        <v>204</v>
      </c>
      <c r="N392" t="s">
        <v>205</v>
      </c>
      <c r="O392" t="s">
        <v>206</v>
      </c>
      <c r="P392" t="s">
        <v>207</v>
      </c>
      <c r="Q392">
        <v>0</v>
      </c>
      <c r="R392">
        <v>0</v>
      </c>
    </row>
    <row r="393" spans="1:18" x14ac:dyDescent="0.35">
      <c r="A393" t="s">
        <v>199</v>
      </c>
      <c r="B393">
        <v>660</v>
      </c>
      <c r="C393" s="50">
        <v>43070</v>
      </c>
      <c r="D393">
        <v>2019</v>
      </c>
      <c r="E393" t="s">
        <v>677</v>
      </c>
      <c r="F393">
        <v>36233</v>
      </c>
      <c r="G393" t="s">
        <v>678</v>
      </c>
      <c r="H393" t="s">
        <v>671</v>
      </c>
      <c r="I393">
        <v>4</v>
      </c>
      <c r="J393" t="s">
        <v>664</v>
      </c>
      <c r="K393">
        <v>0</v>
      </c>
      <c r="L393">
        <v>24</v>
      </c>
      <c r="M393" t="s">
        <v>204</v>
      </c>
      <c r="N393" t="s">
        <v>205</v>
      </c>
      <c r="O393" t="s">
        <v>206</v>
      </c>
      <c r="P393" t="s">
        <v>207</v>
      </c>
      <c r="Q393">
        <v>0</v>
      </c>
      <c r="R393">
        <v>0</v>
      </c>
    </row>
    <row r="394" spans="1:18" x14ac:dyDescent="0.35">
      <c r="A394" t="s">
        <v>199</v>
      </c>
      <c r="B394">
        <v>660</v>
      </c>
      <c r="C394" s="50">
        <v>43070</v>
      </c>
      <c r="D394">
        <v>2019</v>
      </c>
      <c r="E394" t="s">
        <v>677</v>
      </c>
      <c r="F394">
        <v>36233</v>
      </c>
      <c r="G394" t="s">
        <v>678</v>
      </c>
      <c r="H394" t="s">
        <v>672</v>
      </c>
      <c r="I394">
        <v>4</v>
      </c>
      <c r="J394" t="s">
        <v>673</v>
      </c>
      <c r="K394">
        <v>0</v>
      </c>
      <c r="L394">
        <v>12</v>
      </c>
      <c r="M394" t="s">
        <v>204</v>
      </c>
      <c r="N394" t="s">
        <v>205</v>
      </c>
      <c r="O394" t="s">
        <v>206</v>
      </c>
      <c r="P394" t="s">
        <v>207</v>
      </c>
      <c r="Q394">
        <v>0</v>
      </c>
      <c r="R394">
        <v>0</v>
      </c>
    </row>
    <row r="395" spans="1:18" x14ac:dyDescent="0.35">
      <c r="A395" t="s">
        <v>199</v>
      </c>
      <c r="B395">
        <v>660</v>
      </c>
      <c r="C395" s="50">
        <v>43070</v>
      </c>
      <c r="D395">
        <v>2019</v>
      </c>
      <c r="E395" t="s">
        <v>677</v>
      </c>
      <c r="F395">
        <v>36233</v>
      </c>
      <c r="G395" t="s">
        <v>678</v>
      </c>
      <c r="H395" t="s">
        <v>674</v>
      </c>
      <c r="I395">
        <v>4</v>
      </c>
      <c r="J395" t="s">
        <v>675</v>
      </c>
      <c r="K395">
        <v>0</v>
      </c>
      <c r="L395">
        <v>12</v>
      </c>
      <c r="M395" t="s">
        <v>204</v>
      </c>
      <c r="N395" t="s">
        <v>205</v>
      </c>
      <c r="O395" t="s">
        <v>206</v>
      </c>
      <c r="P395" t="s">
        <v>207</v>
      </c>
      <c r="Q395">
        <v>0</v>
      </c>
      <c r="R395">
        <v>0</v>
      </c>
    </row>
    <row r="396" spans="1:18" x14ac:dyDescent="0.35">
      <c r="A396" t="s">
        <v>199</v>
      </c>
      <c r="B396">
        <v>660</v>
      </c>
      <c r="C396" s="50">
        <v>43070</v>
      </c>
      <c r="D396">
        <v>2019</v>
      </c>
      <c r="E396" t="s">
        <v>677</v>
      </c>
      <c r="F396">
        <v>36233</v>
      </c>
      <c r="G396" t="s">
        <v>678</v>
      </c>
      <c r="H396" t="s">
        <v>676</v>
      </c>
      <c r="I396">
        <v>4</v>
      </c>
      <c r="J396" t="s">
        <v>666</v>
      </c>
      <c r="K396">
        <v>0</v>
      </c>
      <c r="L396">
        <v>12</v>
      </c>
      <c r="M396" t="s">
        <v>204</v>
      </c>
      <c r="N396" t="s">
        <v>205</v>
      </c>
      <c r="O396" t="s">
        <v>206</v>
      </c>
      <c r="P396" t="s">
        <v>207</v>
      </c>
      <c r="Q396">
        <v>0</v>
      </c>
      <c r="R396">
        <v>0</v>
      </c>
    </row>
    <row r="397" spans="1:18" x14ac:dyDescent="0.35">
      <c r="A397" t="s">
        <v>679</v>
      </c>
      <c r="B397">
        <v>1470</v>
      </c>
      <c r="C397" s="50">
        <v>39814</v>
      </c>
      <c r="D397">
        <v>2019</v>
      </c>
      <c r="E397" t="s">
        <v>680</v>
      </c>
      <c r="F397">
        <v>38645</v>
      </c>
      <c r="G397" t="s">
        <v>681</v>
      </c>
      <c r="H397" t="s">
        <v>682</v>
      </c>
      <c r="I397">
        <v>1</v>
      </c>
      <c r="J397" t="s">
        <v>683</v>
      </c>
      <c r="K397">
        <v>5</v>
      </c>
      <c r="L397">
        <v>6</v>
      </c>
      <c r="M397" t="s">
        <v>204</v>
      </c>
      <c r="N397" t="s">
        <v>205</v>
      </c>
      <c r="O397" t="s">
        <v>206</v>
      </c>
      <c r="P397" t="s">
        <v>207</v>
      </c>
      <c r="Q397">
        <v>0</v>
      </c>
      <c r="R397">
        <v>0</v>
      </c>
    </row>
    <row r="398" spans="1:18" x14ac:dyDescent="0.35">
      <c r="A398" t="s">
        <v>679</v>
      </c>
      <c r="B398">
        <v>1470</v>
      </c>
      <c r="C398" s="50">
        <v>39814</v>
      </c>
      <c r="D398">
        <v>2019</v>
      </c>
      <c r="E398" t="s">
        <v>684</v>
      </c>
      <c r="F398">
        <v>38837</v>
      </c>
      <c r="G398" t="s">
        <v>685</v>
      </c>
      <c r="H398" t="s">
        <v>686</v>
      </c>
      <c r="I398">
        <v>1</v>
      </c>
      <c r="J398" t="s">
        <v>687</v>
      </c>
      <c r="K398">
        <v>4</v>
      </c>
      <c r="L398">
        <v>6</v>
      </c>
      <c r="M398" t="s">
        <v>204</v>
      </c>
      <c r="N398" t="s">
        <v>205</v>
      </c>
      <c r="O398" t="s">
        <v>206</v>
      </c>
      <c r="P398" t="s">
        <v>207</v>
      </c>
      <c r="Q398">
        <v>0</v>
      </c>
      <c r="R398">
        <v>0</v>
      </c>
    </row>
    <row r="399" spans="1:18" x14ac:dyDescent="0.35">
      <c r="A399" t="s">
        <v>679</v>
      </c>
      <c r="B399">
        <v>1470</v>
      </c>
      <c r="C399" s="50">
        <v>39814</v>
      </c>
      <c r="D399">
        <v>2019</v>
      </c>
      <c r="E399" t="s">
        <v>482</v>
      </c>
      <c r="F399">
        <v>36232</v>
      </c>
      <c r="G399" t="s">
        <v>483</v>
      </c>
      <c r="H399" t="s">
        <v>688</v>
      </c>
      <c r="I399">
        <v>1</v>
      </c>
      <c r="J399" t="s">
        <v>689</v>
      </c>
      <c r="K399">
        <v>5</v>
      </c>
      <c r="L399">
        <v>24</v>
      </c>
      <c r="M399" t="s">
        <v>204</v>
      </c>
      <c r="N399" t="s">
        <v>205</v>
      </c>
      <c r="O399" t="s">
        <v>206</v>
      </c>
      <c r="P399" t="s">
        <v>207</v>
      </c>
      <c r="Q399">
        <v>0</v>
      </c>
      <c r="R399">
        <v>0</v>
      </c>
    </row>
    <row r="400" spans="1:18" x14ac:dyDescent="0.35">
      <c r="A400" t="s">
        <v>679</v>
      </c>
      <c r="B400">
        <v>1470</v>
      </c>
      <c r="C400" s="50">
        <v>39814</v>
      </c>
      <c r="D400">
        <v>2019</v>
      </c>
      <c r="E400" t="s">
        <v>482</v>
      </c>
      <c r="F400">
        <v>36232</v>
      </c>
      <c r="G400" t="s">
        <v>483</v>
      </c>
      <c r="H400" t="s">
        <v>690</v>
      </c>
      <c r="I400">
        <v>1</v>
      </c>
      <c r="J400" t="s">
        <v>691</v>
      </c>
      <c r="K400">
        <v>5</v>
      </c>
      <c r="L400">
        <v>12</v>
      </c>
      <c r="M400" t="s">
        <v>204</v>
      </c>
      <c r="N400" t="s">
        <v>205</v>
      </c>
      <c r="O400" t="s">
        <v>206</v>
      </c>
      <c r="P400" t="s">
        <v>207</v>
      </c>
      <c r="Q400">
        <v>0</v>
      </c>
      <c r="R400">
        <v>0</v>
      </c>
    </row>
    <row r="401" spans="1:18" x14ac:dyDescent="0.35">
      <c r="A401" t="s">
        <v>679</v>
      </c>
      <c r="B401">
        <v>1470</v>
      </c>
      <c r="C401" s="50">
        <v>39814</v>
      </c>
      <c r="D401">
        <v>2019</v>
      </c>
      <c r="E401" t="s">
        <v>482</v>
      </c>
      <c r="F401">
        <v>36232</v>
      </c>
      <c r="G401" t="s">
        <v>483</v>
      </c>
      <c r="H401" t="s">
        <v>692</v>
      </c>
      <c r="I401">
        <v>1</v>
      </c>
      <c r="J401" t="s">
        <v>693</v>
      </c>
      <c r="K401">
        <v>8</v>
      </c>
      <c r="L401">
        <v>24</v>
      </c>
      <c r="M401" t="s">
        <v>204</v>
      </c>
      <c r="N401" t="s">
        <v>205</v>
      </c>
      <c r="O401" t="s">
        <v>206</v>
      </c>
      <c r="P401" t="s">
        <v>207</v>
      </c>
      <c r="Q401">
        <v>23</v>
      </c>
      <c r="R401">
        <v>53</v>
      </c>
    </row>
    <row r="402" spans="1:18" x14ac:dyDescent="0.35">
      <c r="A402" t="s">
        <v>679</v>
      </c>
      <c r="B402">
        <v>1470</v>
      </c>
      <c r="C402" s="50">
        <v>39814</v>
      </c>
      <c r="D402">
        <v>2019</v>
      </c>
      <c r="E402" t="s">
        <v>482</v>
      </c>
      <c r="F402">
        <v>36232</v>
      </c>
      <c r="G402" t="s">
        <v>483</v>
      </c>
      <c r="H402" t="s">
        <v>694</v>
      </c>
      <c r="I402">
        <v>1</v>
      </c>
      <c r="J402" t="s">
        <v>695</v>
      </c>
      <c r="K402">
        <v>8</v>
      </c>
      <c r="L402">
        <v>12</v>
      </c>
      <c r="M402" t="s">
        <v>204</v>
      </c>
      <c r="N402" t="s">
        <v>205</v>
      </c>
      <c r="O402" t="s">
        <v>206</v>
      </c>
      <c r="P402" t="s">
        <v>207</v>
      </c>
      <c r="Q402">
        <v>0</v>
      </c>
      <c r="R402">
        <v>2</v>
      </c>
    </row>
    <row r="403" spans="1:18" x14ac:dyDescent="0.35">
      <c r="A403" t="s">
        <v>679</v>
      </c>
      <c r="B403">
        <v>1470</v>
      </c>
      <c r="C403" s="50">
        <v>39814</v>
      </c>
      <c r="D403">
        <v>2019</v>
      </c>
      <c r="E403" t="s">
        <v>677</v>
      </c>
      <c r="F403">
        <v>36233</v>
      </c>
      <c r="G403" t="s">
        <v>678</v>
      </c>
      <c r="H403" t="s">
        <v>688</v>
      </c>
      <c r="I403">
        <v>1</v>
      </c>
      <c r="J403" t="s">
        <v>689</v>
      </c>
      <c r="K403">
        <v>5</v>
      </c>
      <c r="L403">
        <v>24</v>
      </c>
      <c r="M403" t="s">
        <v>204</v>
      </c>
      <c r="N403" t="s">
        <v>205</v>
      </c>
      <c r="O403" t="s">
        <v>206</v>
      </c>
      <c r="P403" t="s">
        <v>207</v>
      </c>
      <c r="Q403">
        <v>0</v>
      </c>
      <c r="R403">
        <v>1</v>
      </c>
    </row>
    <row r="404" spans="1:18" x14ac:dyDescent="0.35">
      <c r="A404" t="s">
        <v>679</v>
      </c>
      <c r="B404">
        <v>1470</v>
      </c>
      <c r="C404" s="50">
        <v>39814</v>
      </c>
      <c r="D404">
        <v>2019</v>
      </c>
      <c r="E404" t="s">
        <v>677</v>
      </c>
      <c r="F404">
        <v>36233</v>
      </c>
      <c r="G404" t="s">
        <v>678</v>
      </c>
      <c r="H404" t="s">
        <v>690</v>
      </c>
      <c r="I404">
        <v>1</v>
      </c>
      <c r="J404" t="s">
        <v>691</v>
      </c>
      <c r="K404">
        <v>5</v>
      </c>
      <c r="L404">
        <v>12</v>
      </c>
      <c r="M404" t="s">
        <v>204</v>
      </c>
      <c r="N404" t="s">
        <v>205</v>
      </c>
      <c r="O404" t="s">
        <v>206</v>
      </c>
      <c r="P404" t="s">
        <v>207</v>
      </c>
      <c r="Q404">
        <v>0</v>
      </c>
      <c r="R404">
        <v>0</v>
      </c>
    </row>
    <row r="405" spans="1:18" x14ac:dyDescent="0.35">
      <c r="A405" t="s">
        <v>679</v>
      </c>
      <c r="B405">
        <v>1470</v>
      </c>
      <c r="C405" s="50">
        <v>39814</v>
      </c>
      <c r="D405">
        <v>2019</v>
      </c>
      <c r="E405" t="s">
        <v>677</v>
      </c>
      <c r="F405">
        <v>36233</v>
      </c>
      <c r="G405" t="s">
        <v>678</v>
      </c>
      <c r="H405" t="s">
        <v>692</v>
      </c>
      <c r="I405">
        <v>1</v>
      </c>
      <c r="J405" t="s">
        <v>693</v>
      </c>
      <c r="K405">
        <v>8</v>
      </c>
      <c r="L405">
        <v>24</v>
      </c>
      <c r="M405" t="s">
        <v>204</v>
      </c>
      <c r="N405" t="s">
        <v>205</v>
      </c>
      <c r="O405" t="s">
        <v>206</v>
      </c>
      <c r="P405" t="s">
        <v>207</v>
      </c>
      <c r="Q405">
        <v>22.5</v>
      </c>
      <c r="R405">
        <v>59</v>
      </c>
    </row>
    <row r="406" spans="1:18" x14ac:dyDescent="0.35">
      <c r="A406" t="s">
        <v>679</v>
      </c>
      <c r="B406">
        <v>1470</v>
      </c>
      <c r="C406" s="50">
        <v>39814</v>
      </c>
      <c r="D406">
        <v>2019</v>
      </c>
      <c r="E406" t="s">
        <v>677</v>
      </c>
      <c r="F406">
        <v>36233</v>
      </c>
      <c r="G406" t="s">
        <v>678</v>
      </c>
      <c r="H406" t="s">
        <v>694</v>
      </c>
      <c r="I406">
        <v>1</v>
      </c>
      <c r="J406" t="s">
        <v>695</v>
      </c>
      <c r="K406">
        <v>8</v>
      </c>
      <c r="L406">
        <v>12</v>
      </c>
      <c r="M406" t="s">
        <v>204</v>
      </c>
      <c r="N406" t="s">
        <v>205</v>
      </c>
      <c r="O406" t="s">
        <v>206</v>
      </c>
      <c r="P406" t="s">
        <v>207</v>
      </c>
      <c r="Q406">
        <v>0</v>
      </c>
      <c r="R406">
        <v>0</v>
      </c>
    </row>
    <row r="407" spans="1:18" x14ac:dyDescent="0.35">
      <c r="A407" t="s">
        <v>696</v>
      </c>
      <c r="B407">
        <v>670</v>
      </c>
      <c r="C407" s="50">
        <v>43070</v>
      </c>
      <c r="D407">
        <v>2019</v>
      </c>
      <c r="E407" t="s">
        <v>697</v>
      </c>
      <c r="F407">
        <v>38516</v>
      </c>
      <c r="G407" t="s">
        <v>698</v>
      </c>
      <c r="H407" t="s">
        <v>699</v>
      </c>
      <c r="I407">
        <v>4</v>
      </c>
      <c r="J407" t="s">
        <v>700</v>
      </c>
      <c r="K407">
        <v>1</v>
      </c>
      <c r="L407">
        <v>6</v>
      </c>
      <c r="M407" t="s">
        <v>204</v>
      </c>
      <c r="N407" t="s">
        <v>205</v>
      </c>
      <c r="O407" t="s">
        <v>206</v>
      </c>
      <c r="P407" t="s">
        <v>207</v>
      </c>
      <c r="Q407">
        <v>5.875</v>
      </c>
      <c r="R407">
        <v>47</v>
      </c>
    </row>
    <row r="408" spans="1:18" x14ac:dyDescent="0.35">
      <c r="A408" t="s">
        <v>696</v>
      </c>
      <c r="B408">
        <v>670</v>
      </c>
      <c r="C408" s="50">
        <v>43070</v>
      </c>
      <c r="D408">
        <v>2019</v>
      </c>
      <c r="E408" t="s">
        <v>697</v>
      </c>
      <c r="F408">
        <v>38516</v>
      </c>
      <c r="G408" t="s">
        <v>698</v>
      </c>
      <c r="H408" t="s">
        <v>701</v>
      </c>
      <c r="I408">
        <v>3</v>
      </c>
      <c r="J408" t="s">
        <v>702</v>
      </c>
      <c r="K408">
        <v>1</v>
      </c>
      <c r="L408">
        <v>6</v>
      </c>
      <c r="M408" t="s">
        <v>204</v>
      </c>
      <c r="N408" t="s">
        <v>205</v>
      </c>
      <c r="O408" t="s">
        <v>206</v>
      </c>
      <c r="P408" t="s">
        <v>207</v>
      </c>
      <c r="Q408">
        <v>4.75</v>
      </c>
      <c r="R408">
        <v>38</v>
      </c>
    </row>
    <row r="409" spans="1:18" x14ac:dyDescent="0.35">
      <c r="A409" t="s">
        <v>696</v>
      </c>
      <c r="B409">
        <v>670</v>
      </c>
      <c r="C409" s="50">
        <v>43070</v>
      </c>
      <c r="D409">
        <v>2019</v>
      </c>
      <c r="E409" t="s">
        <v>697</v>
      </c>
      <c r="F409">
        <v>38516</v>
      </c>
      <c r="G409" t="s">
        <v>698</v>
      </c>
      <c r="H409" t="s">
        <v>703</v>
      </c>
      <c r="I409">
        <v>7</v>
      </c>
      <c r="J409" t="s">
        <v>704</v>
      </c>
      <c r="K409">
        <v>1</v>
      </c>
      <c r="L409">
        <v>6</v>
      </c>
      <c r="M409" t="s">
        <v>204</v>
      </c>
      <c r="N409" t="s">
        <v>205</v>
      </c>
      <c r="O409" t="s">
        <v>206</v>
      </c>
      <c r="P409" t="s">
        <v>207</v>
      </c>
      <c r="Q409">
        <v>8.125</v>
      </c>
      <c r="R409">
        <v>65</v>
      </c>
    </row>
    <row r="410" spans="1:18" x14ac:dyDescent="0.35">
      <c r="A410" t="s">
        <v>696</v>
      </c>
      <c r="B410">
        <v>670</v>
      </c>
      <c r="C410" s="50">
        <v>43070</v>
      </c>
      <c r="D410">
        <v>2019</v>
      </c>
      <c r="E410" t="s">
        <v>697</v>
      </c>
      <c r="F410">
        <v>38516</v>
      </c>
      <c r="G410" t="s">
        <v>698</v>
      </c>
      <c r="H410" t="s">
        <v>705</v>
      </c>
      <c r="I410">
        <v>5</v>
      </c>
      <c r="J410" t="s">
        <v>706</v>
      </c>
      <c r="K410">
        <v>1</v>
      </c>
      <c r="L410">
        <v>6</v>
      </c>
      <c r="M410" t="s">
        <v>204</v>
      </c>
      <c r="N410" t="s">
        <v>205</v>
      </c>
      <c r="O410" t="s">
        <v>206</v>
      </c>
      <c r="P410" t="s">
        <v>207</v>
      </c>
      <c r="Q410">
        <v>8.875</v>
      </c>
      <c r="R410">
        <v>71</v>
      </c>
    </row>
    <row r="411" spans="1:18" x14ac:dyDescent="0.35">
      <c r="A411" t="s">
        <v>696</v>
      </c>
      <c r="B411">
        <v>670</v>
      </c>
      <c r="C411" s="50">
        <v>43070</v>
      </c>
      <c r="D411">
        <v>2019</v>
      </c>
      <c r="E411" t="s">
        <v>707</v>
      </c>
      <c r="F411">
        <v>38831</v>
      </c>
      <c r="G411" t="s">
        <v>708</v>
      </c>
      <c r="H411" t="s">
        <v>709</v>
      </c>
      <c r="I411">
        <v>3</v>
      </c>
      <c r="J411" t="s">
        <v>710</v>
      </c>
      <c r="K411">
        <v>3</v>
      </c>
      <c r="L411">
        <v>6</v>
      </c>
      <c r="M411" t="s">
        <v>204</v>
      </c>
      <c r="N411" t="s">
        <v>205</v>
      </c>
      <c r="O411" t="s">
        <v>206</v>
      </c>
      <c r="P411" t="s">
        <v>207</v>
      </c>
      <c r="Q411">
        <v>0</v>
      </c>
      <c r="R411">
        <v>0</v>
      </c>
    </row>
    <row r="412" spans="1:18" x14ac:dyDescent="0.35">
      <c r="A412" t="s">
        <v>696</v>
      </c>
      <c r="B412">
        <v>670</v>
      </c>
      <c r="C412" s="50">
        <v>43070</v>
      </c>
      <c r="D412">
        <v>2019</v>
      </c>
      <c r="E412" t="s">
        <v>707</v>
      </c>
      <c r="F412">
        <v>38831</v>
      </c>
      <c r="G412" t="s">
        <v>708</v>
      </c>
      <c r="H412" t="s">
        <v>711</v>
      </c>
      <c r="I412">
        <v>3</v>
      </c>
      <c r="J412" t="s">
        <v>712</v>
      </c>
      <c r="K412">
        <v>3</v>
      </c>
      <c r="L412">
        <v>6</v>
      </c>
      <c r="M412" t="s">
        <v>204</v>
      </c>
      <c r="N412" t="s">
        <v>205</v>
      </c>
      <c r="O412" t="s">
        <v>206</v>
      </c>
      <c r="P412" t="s">
        <v>207</v>
      </c>
      <c r="Q412">
        <v>0</v>
      </c>
      <c r="R412">
        <v>0</v>
      </c>
    </row>
    <row r="413" spans="1:18" x14ac:dyDescent="0.35">
      <c r="A413" t="s">
        <v>696</v>
      </c>
      <c r="B413">
        <v>670</v>
      </c>
      <c r="C413" s="50">
        <v>43070</v>
      </c>
      <c r="D413">
        <v>2019</v>
      </c>
      <c r="E413" t="s">
        <v>713</v>
      </c>
      <c r="F413">
        <v>38825</v>
      </c>
      <c r="G413" t="s">
        <v>714</v>
      </c>
      <c r="H413" t="s">
        <v>709</v>
      </c>
      <c r="I413">
        <v>3</v>
      </c>
      <c r="J413" t="s">
        <v>710</v>
      </c>
      <c r="K413">
        <v>3</v>
      </c>
      <c r="L413">
        <v>6</v>
      </c>
      <c r="M413" t="s">
        <v>204</v>
      </c>
      <c r="N413" t="s">
        <v>205</v>
      </c>
      <c r="O413" t="s">
        <v>206</v>
      </c>
      <c r="P413" t="s">
        <v>207</v>
      </c>
      <c r="Q413">
        <v>0.125</v>
      </c>
      <c r="R413">
        <v>1</v>
      </c>
    </row>
    <row r="414" spans="1:18" x14ac:dyDescent="0.35">
      <c r="A414" t="s">
        <v>696</v>
      </c>
      <c r="B414">
        <v>670</v>
      </c>
      <c r="C414" s="50">
        <v>43070</v>
      </c>
      <c r="D414">
        <v>2019</v>
      </c>
      <c r="E414" t="s">
        <v>713</v>
      </c>
      <c r="F414">
        <v>38825</v>
      </c>
      <c r="G414" t="s">
        <v>714</v>
      </c>
      <c r="H414" t="s">
        <v>711</v>
      </c>
      <c r="I414">
        <v>3</v>
      </c>
      <c r="J414" t="s">
        <v>712</v>
      </c>
      <c r="K414">
        <v>3</v>
      </c>
      <c r="L414">
        <v>6</v>
      </c>
      <c r="M414" t="s">
        <v>204</v>
      </c>
      <c r="N414" t="s">
        <v>205</v>
      </c>
      <c r="O414" t="s">
        <v>206</v>
      </c>
      <c r="P414" t="s">
        <v>207</v>
      </c>
      <c r="Q414">
        <v>0.125</v>
      </c>
      <c r="R414">
        <v>1</v>
      </c>
    </row>
    <row r="415" spans="1:18" x14ac:dyDescent="0.35">
      <c r="A415" t="s">
        <v>696</v>
      </c>
      <c r="B415">
        <v>670</v>
      </c>
      <c r="C415" s="50">
        <v>43070</v>
      </c>
      <c r="D415">
        <v>2019</v>
      </c>
      <c r="E415" t="s">
        <v>158</v>
      </c>
      <c r="F415">
        <v>36259</v>
      </c>
      <c r="G415">
        <v>2</v>
      </c>
      <c r="H415" t="s">
        <v>715</v>
      </c>
      <c r="I415">
        <v>6</v>
      </c>
      <c r="J415" t="s">
        <v>716</v>
      </c>
      <c r="K415">
        <v>1</v>
      </c>
      <c r="L415">
        <v>6</v>
      </c>
      <c r="M415" t="s">
        <v>204</v>
      </c>
      <c r="N415" t="s">
        <v>205</v>
      </c>
      <c r="O415" t="s">
        <v>206</v>
      </c>
      <c r="P415" t="s">
        <v>207</v>
      </c>
      <c r="Q415">
        <v>22.375</v>
      </c>
      <c r="R415">
        <v>179</v>
      </c>
    </row>
    <row r="416" spans="1:18" x14ac:dyDescent="0.35">
      <c r="A416" t="s">
        <v>696</v>
      </c>
      <c r="B416">
        <v>670</v>
      </c>
      <c r="C416" s="50">
        <v>43070</v>
      </c>
      <c r="D416">
        <v>2019</v>
      </c>
      <c r="E416" t="s">
        <v>158</v>
      </c>
      <c r="F416">
        <v>36259</v>
      </c>
      <c r="G416">
        <v>2</v>
      </c>
      <c r="H416" t="s">
        <v>717</v>
      </c>
      <c r="I416">
        <v>6</v>
      </c>
      <c r="J416" t="s">
        <v>718</v>
      </c>
      <c r="K416">
        <v>1</v>
      </c>
      <c r="L416">
        <v>6</v>
      </c>
      <c r="M416" t="s">
        <v>204</v>
      </c>
      <c r="N416" t="s">
        <v>205</v>
      </c>
      <c r="O416" t="s">
        <v>206</v>
      </c>
      <c r="P416" t="s">
        <v>207</v>
      </c>
      <c r="Q416">
        <v>26.375</v>
      </c>
      <c r="R416">
        <v>211</v>
      </c>
    </row>
    <row r="417" spans="1:18" x14ac:dyDescent="0.35">
      <c r="A417" t="s">
        <v>696</v>
      </c>
      <c r="B417">
        <v>670</v>
      </c>
      <c r="C417" s="50">
        <v>43070</v>
      </c>
      <c r="D417">
        <v>2019</v>
      </c>
      <c r="E417" t="s">
        <v>158</v>
      </c>
      <c r="F417">
        <v>36259</v>
      </c>
      <c r="G417">
        <v>2</v>
      </c>
      <c r="H417" t="s">
        <v>699</v>
      </c>
      <c r="I417">
        <v>4</v>
      </c>
      <c r="J417" t="s">
        <v>700</v>
      </c>
      <c r="K417">
        <v>1</v>
      </c>
      <c r="L417">
        <v>6</v>
      </c>
      <c r="M417" t="s">
        <v>204</v>
      </c>
      <c r="N417" t="s">
        <v>205</v>
      </c>
      <c r="O417" t="s">
        <v>206</v>
      </c>
      <c r="P417" t="s">
        <v>207</v>
      </c>
      <c r="Q417">
        <v>48</v>
      </c>
      <c r="R417">
        <v>384</v>
      </c>
    </row>
    <row r="418" spans="1:18" x14ac:dyDescent="0.35">
      <c r="A418" t="s">
        <v>696</v>
      </c>
      <c r="B418">
        <v>670</v>
      </c>
      <c r="C418" s="50">
        <v>43070</v>
      </c>
      <c r="D418">
        <v>2019</v>
      </c>
      <c r="E418" t="s">
        <v>158</v>
      </c>
      <c r="F418">
        <v>36259</v>
      </c>
      <c r="G418">
        <v>2</v>
      </c>
      <c r="H418" t="s">
        <v>719</v>
      </c>
      <c r="I418">
        <v>4</v>
      </c>
      <c r="J418" t="s">
        <v>720</v>
      </c>
      <c r="K418">
        <v>2</v>
      </c>
      <c r="L418">
        <v>6</v>
      </c>
      <c r="M418" t="s">
        <v>204</v>
      </c>
      <c r="N418" t="s">
        <v>205</v>
      </c>
      <c r="O418" t="s">
        <v>206</v>
      </c>
      <c r="P418" t="s">
        <v>207</v>
      </c>
      <c r="Q418">
        <v>43.5</v>
      </c>
      <c r="R418">
        <v>348</v>
      </c>
    </row>
    <row r="419" spans="1:18" x14ac:dyDescent="0.35">
      <c r="A419" t="s">
        <v>696</v>
      </c>
      <c r="B419">
        <v>670</v>
      </c>
      <c r="C419" s="50">
        <v>43070</v>
      </c>
      <c r="D419">
        <v>2019</v>
      </c>
      <c r="E419" t="s">
        <v>158</v>
      </c>
      <c r="F419">
        <v>36259</v>
      </c>
      <c r="G419">
        <v>2</v>
      </c>
      <c r="H419" t="s">
        <v>721</v>
      </c>
      <c r="I419">
        <v>6</v>
      </c>
      <c r="J419" t="s">
        <v>722</v>
      </c>
      <c r="K419">
        <v>2</v>
      </c>
      <c r="L419">
        <v>6</v>
      </c>
      <c r="M419" t="s">
        <v>204</v>
      </c>
      <c r="N419" t="s">
        <v>205</v>
      </c>
      <c r="O419" t="s">
        <v>206</v>
      </c>
      <c r="P419" t="s">
        <v>207</v>
      </c>
      <c r="Q419">
        <v>14.75</v>
      </c>
      <c r="R419">
        <v>118</v>
      </c>
    </row>
    <row r="420" spans="1:18" x14ac:dyDescent="0.35">
      <c r="A420" t="s">
        <v>696</v>
      </c>
      <c r="B420">
        <v>670</v>
      </c>
      <c r="C420" s="50">
        <v>43070</v>
      </c>
      <c r="D420">
        <v>2019</v>
      </c>
      <c r="E420" t="s">
        <v>158</v>
      </c>
      <c r="F420">
        <v>36259</v>
      </c>
      <c r="G420">
        <v>2</v>
      </c>
      <c r="H420" t="s">
        <v>723</v>
      </c>
      <c r="I420">
        <v>5</v>
      </c>
      <c r="J420" t="s">
        <v>724</v>
      </c>
      <c r="K420">
        <v>2</v>
      </c>
      <c r="L420">
        <v>6</v>
      </c>
      <c r="M420" t="s">
        <v>204</v>
      </c>
      <c r="N420" t="s">
        <v>205</v>
      </c>
      <c r="O420" t="s">
        <v>206</v>
      </c>
      <c r="P420" t="s">
        <v>207</v>
      </c>
      <c r="Q420">
        <v>39.625</v>
      </c>
      <c r="R420">
        <v>317</v>
      </c>
    </row>
    <row r="421" spans="1:18" x14ac:dyDescent="0.35">
      <c r="A421" t="s">
        <v>696</v>
      </c>
      <c r="B421">
        <v>670</v>
      </c>
      <c r="C421" s="50">
        <v>43070</v>
      </c>
      <c r="D421">
        <v>2019</v>
      </c>
      <c r="E421" t="s">
        <v>158</v>
      </c>
      <c r="F421">
        <v>36259</v>
      </c>
      <c r="G421">
        <v>2</v>
      </c>
      <c r="H421" t="s">
        <v>725</v>
      </c>
      <c r="I421">
        <v>4</v>
      </c>
      <c r="J421" t="s">
        <v>726</v>
      </c>
      <c r="K421">
        <v>3</v>
      </c>
      <c r="L421">
        <v>6</v>
      </c>
      <c r="M421" t="s">
        <v>204</v>
      </c>
      <c r="N421" t="s">
        <v>205</v>
      </c>
      <c r="O421" t="s">
        <v>206</v>
      </c>
      <c r="P421" t="s">
        <v>207</v>
      </c>
      <c r="Q421">
        <v>18</v>
      </c>
      <c r="R421">
        <v>144</v>
      </c>
    </row>
    <row r="422" spans="1:18" x14ac:dyDescent="0.35">
      <c r="A422" t="s">
        <v>696</v>
      </c>
      <c r="B422">
        <v>670</v>
      </c>
      <c r="C422" s="50">
        <v>43070</v>
      </c>
      <c r="D422">
        <v>2019</v>
      </c>
      <c r="E422" t="s">
        <v>158</v>
      </c>
      <c r="F422">
        <v>36259</v>
      </c>
      <c r="G422">
        <v>2</v>
      </c>
      <c r="H422" t="s">
        <v>727</v>
      </c>
      <c r="I422">
        <v>2</v>
      </c>
      <c r="J422" t="s">
        <v>728</v>
      </c>
      <c r="K422">
        <v>3</v>
      </c>
      <c r="L422">
        <v>6</v>
      </c>
      <c r="M422" t="s">
        <v>204</v>
      </c>
      <c r="N422" t="s">
        <v>205</v>
      </c>
      <c r="O422" t="s">
        <v>206</v>
      </c>
      <c r="P422" t="s">
        <v>207</v>
      </c>
      <c r="Q422">
        <v>19.875</v>
      </c>
      <c r="R422">
        <v>159</v>
      </c>
    </row>
    <row r="423" spans="1:18" x14ac:dyDescent="0.35">
      <c r="A423" t="s">
        <v>696</v>
      </c>
      <c r="B423">
        <v>670</v>
      </c>
      <c r="C423" s="50">
        <v>43070</v>
      </c>
      <c r="D423">
        <v>2019</v>
      </c>
      <c r="E423" t="s">
        <v>158</v>
      </c>
      <c r="F423">
        <v>36259</v>
      </c>
      <c r="G423">
        <v>2</v>
      </c>
      <c r="H423" t="s">
        <v>729</v>
      </c>
      <c r="I423">
        <v>3</v>
      </c>
      <c r="J423" t="s">
        <v>324</v>
      </c>
      <c r="K423">
        <v>3</v>
      </c>
      <c r="L423">
        <v>0</v>
      </c>
      <c r="M423" t="s">
        <v>332</v>
      </c>
      <c r="N423" t="s">
        <v>333</v>
      </c>
      <c r="O423" t="s">
        <v>206</v>
      </c>
      <c r="P423" t="s">
        <v>207</v>
      </c>
      <c r="Q423">
        <v>0</v>
      </c>
      <c r="R423">
        <v>0</v>
      </c>
    </row>
    <row r="424" spans="1:18" x14ac:dyDescent="0.35">
      <c r="A424" t="s">
        <v>696</v>
      </c>
      <c r="B424">
        <v>670</v>
      </c>
      <c r="C424" s="50">
        <v>43070</v>
      </c>
      <c r="D424">
        <v>2019</v>
      </c>
      <c r="E424" t="s">
        <v>158</v>
      </c>
      <c r="F424">
        <v>36259</v>
      </c>
      <c r="G424">
        <v>2</v>
      </c>
      <c r="H424" t="s">
        <v>730</v>
      </c>
      <c r="I424">
        <v>6</v>
      </c>
      <c r="J424" t="s">
        <v>731</v>
      </c>
      <c r="K424">
        <v>3</v>
      </c>
      <c r="L424">
        <v>6</v>
      </c>
      <c r="M424" t="s">
        <v>204</v>
      </c>
      <c r="N424" t="s">
        <v>205</v>
      </c>
      <c r="O424" t="s">
        <v>206</v>
      </c>
      <c r="P424" t="s">
        <v>207</v>
      </c>
      <c r="Q424">
        <v>21.125</v>
      </c>
      <c r="R424">
        <v>169</v>
      </c>
    </row>
    <row r="425" spans="1:18" x14ac:dyDescent="0.35">
      <c r="A425" t="s">
        <v>696</v>
      </c>
      <c r="B425">
        <v>670</v>
      </c>
      <c r="C425" s="50">
        <v>43070</v>
      </c>
      <c r="D425">
        <v>2019</v>
      </c>
      <c r="E425" t="s">
        <v>158</v>
      </c>
      <c r="F425">
        <v>36259</v>
      </c>
      <c r="G425">
        <v>2</v>
      </c>
      <c r="H425" t="s">
        <v>732</v>
      </c>
      <c r="I425">
        <v>4</v>
      </c>
      <c r="J425" t="s">
        <v>733</v>
      </c>
      <c r="K425">
        <v>3</v>
      </c>
      <c r="L425">
        <v>6</v>
      </c>
      <c r="M425" t="s">
        <v>204</v>
      </c>
      <c r="N425" t="s">
        <v>205</v>
      </c>
      <c r="O425" t="s">
        <v>206</v>
      </c>
      <c r="P425" t="s">
        <v>207</v>
      </c>
      <c r="Q425">
        <v>12.875</v>
      </c>
      <c r="R425">
        <v>103</v>
      </c>
    </row>
    <row r="426" spans="1:18" x14ac:dyDescent="0.35">
      <c r="A426" t="s">
        <v>696</v>
      </c>
      <c r="B426">
        <v>670</v>
      </c>
      <c r="C426" s="50">
        <v>43070</v>
      </c>
      <c r="D426">
        <v>2019</v>
      </c>
      <c r="E426" t="s">
        <v>158</v>
      </c>
      <c r="F426">
        <v>36259</v>
      </c>
      <c r="G426">
        <v>2</v>
      </c>
      <c r="H426" t="s">
        <v>734</v>
      </c>
      <c r="I426">
        <v>4</v>
      </c>
      <c r="J426" t="s">
        <v>735</v>
      </c>
      <c r="K426">
        <v>4</v>
      </c>
      <c r="L426">
        <v>12</v>
      </c>
      <c r="M426" t="s">
        <v>204</v>
      </c>
      <c r="N426" t="s">
        <v>205</v>
      </c>
      <c r="O426" t="s">
        <v>206</v>
      </c>
      <c r="P426" t="s">
        <v>207</v>
      </c>
      <c r="Q426">
        <v>0</v>
      </c>
      <c r="R426">
        <v>0</v>
      </c>
    </row>
    <row r="427" spans="1:18" x14ac:dyDescent="0.35">
      <c r="A427" t="s">
        <v>696</v>
      </c>
      <c r="B427">
        <v>670</v>
      </c>
      <c r="C427" s="50">
        <v>43070</v>
      </c>
      <c r="D427">
        <v>2019</v>
      </c>
      <c r="E427" t="s">
        <v>158</v>
      </c>
      <c r="F427">
        <v>36259</v>
      </c>
      <c r="G427">
        <v>2</v>
      </c>
      <c r="H427" t="s">
        <v>736</v>
      </c>
      <c r="I427">
        <v>4</v>
      </c>
      <c r="J427" t="s">
        <v>737</v>
      </c>
      <c r="K427">
        <v>4</v>
      </c>
      <c r="L427">
        <v>12</v>
      </c>
      <c r="M427" t="s">
        <v>204</v>
      </c>
      <c r="N427" t="s">
        <v>205</v>
      </c>
      <c r="O427" t="s">
        <v>206</v>
      </c>
      <c r="P427" t="s">
        <v>207</v>
      </c>
      <c r="Q427">
        <v>0.5</v>
      </c>
      <c r="R427">
        <v>2</v>
      </c>
    </row>
    <row r="428" spans="1:18" x14ac:dyDescent="0.35">
      <c r="A428" t="s">
        <v>696</v>
      </c>
      <c r="B428">
        <v>670</v>
      </c>
      <c r="C428" s="50">
        <v>43070</v>
      </c>
      <c r="D428">
        <v>2019</v>
      </c>
      <c r="E428" t="s">
        <v>158</v>
      </c>
      <c r="F428">
        <v>36259</v>
      </c>
      <c r="G428">
        <v>2</v>
      </c>
      <c r="H428" t="s">
        <v>738</v>
      </c>
      <c r="I428">
        <v>2</v>
      </c>
      <c r="J428" t="s">
        <v>739</v>
      </c>
      <c r="K428">
        <v>4</v>
      </c>
      <c r="L428">
        <v>6</v>
      </c>
      <c r="M428" t="s">
        <v>204</v>
      </c>
      <c r="N428" t="s">
        <v>205</v>
      </c>
      <c r="O428" t="s">
        <v>206</v>
      </c>
      <c r="P428" t="s">
        <v>207</v>
      </c>
      <c r="Q428">
        <v>11.375</v>
      </c>
      <c r="R428">
        <v>91</v>
      </c>
    </row>
    <row r="429" spans="1:18" x14ac:dyDescent="0.35">
      <c r="A429" t="s">
        <v>696</v>
      </c>
      <c r="B429">
        <v>670</v>
      </c>
      <c r="C429" s="50">
        <v>43070</v>
      </c>
      <c r="D429">
        <v>2019</v>
      </c>
      <c r="E429" t="s">
        <v>158</v>
      </c>
      <c r="F429">
        <v>36259</v>
      </c>
      <c r="G429">
        <v>2</v>
      </c>
      <c r="H429" t="s">
        <v>740</v>
      </c>
      <c r="I429">
        <v>3</v>
      </c>
      <c r="J429" t="s">
        <v>741</v>
      </c>
      <c r="K429">
        <v>4</v>
      </c>
      <c r="L429">
        <v>6</v>
      </c>
      <c r="M429" t="s">
        <v>204</v>
      </c>
      <c r="N429" t="s">
        <v>205</v>
      </c>
      <c r="O429" t="s">
        <v>206</v>
      </c>
      <c r="P429" t="s">
        <v>207</v>
      </c>
      <c r="Q429">
        <v>8.875</v>
      </c>
      <c r="R429">
        <v>71</v>
      </c>
    </row>
    <row r="430" spans="1:18" x14ac:dyDescent="0.35">
      <c r="A430" t="s">
        <v>696</v>
      </c>
      <c r="B430">
        <v>670</v>
      </c>
      <c r="C430" s="50">
        <v>43070</v>
      </c>
      <c r="D430">
        <v>2019</v>
      </c>
      <c r="E430" t="s">
        <v>158</v>
      </c>
      <c r="F430">
        <v>36259</v>
      </c>
      <c r="G430">
        <v>2</v>
      </c>
      <c r="H430" t="s">
        <v>742</v>
      </c>
      <c r="I430">
        <v>3</v>
      </c>
      <c r="J430" t="s">
        <v>743</v>
      </c>
      <c r="K430">
        <v>4</v>
      </c>
      <c r="L430">
        <v>6</v>
      </c>
      <c r="M430" t="s">
        <v>204</v>
      </c>
      <c r="N430" t="s">
        <v>205</v>
      </c>
      <c r="O430" t="s">
        <v>206</v>
      </c>
      <c r="P430" t="s">
        <v>207</v>
      </c>
      <c r="Q430">
        <v>6.25</v>
      </c>
      <c r="R430">
        <v>50</v>
      </c>
    </row>
    <row r="431" spans="1:18" x14ac:dyDescent="0.35">
      <c r="A431" t="s">
        <v>696</v>
      </c>
      <c r="B431">
        <v>670</v>
      </c>
      <c r="C431" s="50">
        <v>43070</v>
      </c>
      <c r="D431">
        <v>2019</v>
      </c>
      <c r="E431" t="s">
        <v>158</v>
      </c>
      <c r="F431">
        <v>36259</v>
      </c>
      <c r="G431">
        <v>2</v>
      </c>
      <c r="H431" t="s">
        <v>744</v>
      </c>
      <c r="I431">
        <v>3</v>
      </c>
      <c r="J431" t="s">
        <v>745</v>
      </c>
      <c r="K431">
        <v>4</v>
      </c>
      <c r="L431">
        <v>0</v>
      </c>
      <c r="M431" t="s">
        <v>204</v>
      </c>
      <c r="N431" t="s">
        <v>205</v>
      </c>
      <c r="O431" t="s">
        <v>206</v>
      </c>
      <c r="P431" t="s">
        <v>207</v>
      </c>
      <c r="Q431">
        <v>0</v>
      </c>
      <c r="R431">
        <v>1</v>
      </c>
    </row>
    <row r="432" spans="1:18" x14ac:dyDescent="0.35">
      <c r="A432" t="s">
        <v>696</v>
      </c>
      <c r="B432">
        <v>670</v>
      </c>
      <c r="C432" s="50">
        <v>43070</v>
      </c>
      <c r="D432">
        <v>2019</v>
      </c>
      <c r="E432" t="s">
        <v>158</v>
      </c>
      <c r="F432">
        <v>36259</v>
      </c>
      <c r="G432">
        <v>2</v>
      </c>
      <c r="H432" t="s">
        <v>746</v>
      </c>
      <c r="I432">
        <v>3</v>
      </c>
      <c r="J432" t="s">
        <v>747</v>
      </c>
      <c r="K432">
        <v>4</v>
      </c>
      <c r="L432">
        <v>0</v>
      </c>
      <c r="M432" t="s">
        <v>204</v>
      </c>
      <c r="N432" t="s">
        <v>205</v>
      </c>
      <c r="O432" t="s">
        <v>206</v>
      </c>
      <c r="P432" t="s">
        <v>207</v>
      </c>
      <c r="Q432">
        <v>0</v>
      </c>
      <c r="R432">
        <v>1</v>
      </c>
    </row>
    <row r="433" spans="1:18" x14ac:dyDescent="0.35">
      <c r="A433" t="s">
        <v>696</v>
      </c>
      <c r="B433">
        <v>670</v>
      </c>
      <c r="C433" s="50">
        <v>43070</v>
      </c>
      <c r="D433">
        <v>2019</v>
      </c>
      <c r="E433" t="s">
        <v>158</v>
      </c>
      <c r="F433">
        <v>36259</v>
      </c>
      <c r="G433">
        <v>2</v>
      </c>
      <c r="H433" t="s">
        <v>748</v>
      </c>
      <c r="I433">
        <v>2</v>
      </c>
      <c r="J433" t="s">
        <v>749</v>
      </c>
      <c r="K433">
        <v>5</v>
      </c>
      <c r="L433">
        <v>6</v>
      </c>
      <c r="M433" t="s">
        <v>204</v>
      </c>
      <c r="N433" t="s">
        <v>205</v>
      </c>
      <c r="O433" t="s">
        <v>206</v>
      </c>
      <c r="P433" t="s">
        <v>207</v>
      </c>
      <c r="Q433">
        <v>1.375</v>
      </c>
      <c r="R433">
        <v>11</v>
      </c>
    </row>
    <row r="434" spans="1:18" x14ac:dyDescent="0.35">
      <c r="A434" t="s">
        <v>696</v>
      </c>
      <c r="B434">
        <v>670</v>
      </c>
      <c r="C434" s="50">
        <v>43070</v>
      </c>
      <c r="D434">
        <v>2019</v>
      </c>
      <c r="E434" t="s">
        <v>158</v>
      </c>
      <c r="F434">
        <v>36259</v>
      </c>
      <c r="G434">
        <v>2</v>
      </c>
      <c r="H434" t="s">
        <v>750</v>
      </c>
      <c r="I434">
        <v>2</v>
      </c>
      <c r="J434" t="s">
        <v>751</v>
      </c>
      <c r="K434">
        <v>5</v>
      </c>
      <c r="L434">
        <v>6</v>
      </c>
      <c r="M434" t="s">
        <v>204</v>
      </c>
      <c r="N434" t="s">
        <v>205</v>
      </c>
      <c r="O434" t="s">
        <v>206</v>
      </c>
      <c r="P434" t="s">
        <v>207</v>
      </c>
      <c r="Q434">
        <v>0.75</v>
      </c>
      <c r="R434">
        <v>6</v>
      </c>
    </row>
    <row r="435" spans="1:18" x14ac:dyDescent="0.35">
      <c r="A435" t="s">
        <v>696</v>
      </c>
      <c r="B435">
        <v>670</v>
      </c>
      <c r="C435" s="50">
        <v>43070</v>
      </c>
      <c r="D435">
        <v>2019</v>
      </c>
      <c r="E435" t="s">
        <v>158</v>
      </c>
      <c r="F435">
        <v>36259</v>
      </c>
      <c r="G435">
        <v>2</v>
      </c>
      <c r="H435" t="s">
        <v>752</v>
      </c>
      <c r="I435">
        <v>2</v>
      </c>
      <c r="J435" t="s">
        <v>753</v>
      </c>
      <c r="K435">
        <v>5</v>
      </c>
      <c r="L435">
        <v>12</v>
      </c>
      <c r="M435" t="s">
        <v>204</v>
      </c>
      <c r="N435" t="s">
        <v>205</v>
      </c>
      <c r="O435" t="s">
        <v>206</v>
      </c>
      <c r="P435" t="s">
        <v>207</v>
      </c>
      <c r="Q435">
        <v>1</v>
      </c>
      <c r="R435">
        <v>4</v>
      </c>
    </row>
    <row r="436" spans="1:18" x14ac:dyDescent="0.35">
      <c r="A436" t="s">
        <v>696</v>
      </c>
      <c r="B436">
        <v>670</v>
      </c>
      <c r="C436" s="50">
        <v>43070</v>
      </c>
      <c r="D436">
        <v>2019</v>
      </c>
      <c r="E436" t="s">
        <v>158</v>
      </c>
      <c r="F436">
        <v>36259</v>
      </c>
      <c r="G436">
        <v>2</v>
      </c>
      <c r="H436" t="s">
        <v>754</v>
      </c>
      <c r="I436">
        <v>1</v>
      </c>
      <c r="J436" t="s">
        <v>731</v>
      </c>
      <c r="K436">
        <v>5</v>
      </c>
      <c r="L436">
        <v>6</v>
      </c>
      <c r="M436" t="s">
        <v>204</v>
      </c>
      <c r="N436" t="s">
        <v>205</v>
      </c>
      <c r="O436" t="s">
        <v>206</v>
      </c>
      <c r="P436" t="s">
        <v>207</v>
      </c>
      <c r="Q436">
        <v>2.375</v>
      </c>
      <c r="R436">
        <v>19</v>
      </c>
    </row>
    <row r="437" spans="1:18" x14ac:dyDescent="0.35">
      <c r="A437" t="s">
        <v>696</v>
      </c>
      <c r="B437">
        <v>670</v>
      </c>
      <c r="C437" s="50">
        <v>43070</v>
      </c>
      <c r="D437">
        <v>2019</v>
      </c>
      <c r="E437" t="s">
        <v>158</v>
      </c>
      <c r="F437">
        <v>36259</v>
      </c>
      <c r="G437">
        <v>2</v>
      </c>
      <c r="H437" t="s">
        <v>755</v>
      </c>
      <c r="I437">
        <v>3</v>
      </c>
      <c r="J437" t="s">
        <v>756</v>
      </c>
      <c r="K437">
        <v>5</v>
      </c>
      <c r="L437">
        <v>6</v>
      </c>
      <c r="M437" t="s">
        <v>204</v>
      </c>
      <c r="N437" t="s">
        <v>205</v>
      </c>
      <c r="O437" t="s">
        <v>206</v>
      </c>
      <c r="P437" t="s">
        <v>207</v>
      </c>
      <c r="Q437">
        <v>4.5</v>
      </c>
      <c r="R437">
        <v>36</v>
      </c>
    </row>
    <row r="438" spans="1:18" x14ac:dyDescent="0.35">
      <c r="A438" t="s">
        <v>696</v>
      </c>
      <c r="B438">
        <v>670</v>
      </c>
      <c r="C438" s="50">
        <v>43070</v>
      </c>
      <c r="D438">
        <v>2019</v>
      </c>
      <c r="E438" t="s">
        <v>158</v>
      </c>
      <c r="F438">
        <v>36259</v>
      </c>
      <c r="G438">
        <v>2</v>
      </c>
      <c r="H438" t="s">
        <v>757</v>
      </c>
      <c r="I438">
        <v>3</v>
      </c>
      <c r="J438" t="s">
        <v>758</v>
      </c>
      <c r="K438">
        <v>5</v>
      </c>
      <c r="L438">
        <v>6</v>
      </c>
      <c r="M438" t="s">
        <v>204</v>
      </c>
      <c r="N438" t="s">
        <v>205</v>
      </c>
      <c r="O438" t="s">
        <v>206</v>
      </c>
      <c r="P438" t="s">
        <v>207</v>
      </c>
      <c r="Q438">
        <v>9</v>
      </c>
      <c r="R438">
        <v>72</v>
      </c>
    </row>
    <row r="439" spans="1:18" x14ac:dyDescent="0.35">
      <c r="A439" t="s">
        <v>696</v>
      </c>
      <c r="B439">
        <v>670</v>
      </c>
      <c r="C439" s="50">
        <v>43070</v>
      </c>
      <c r="D439">
        <v>2019</v>
      </c>
      <c r="E439" t="s">
        <v>158</v>
      </c>
      <c r="F439">
        <v>36259</v>
      </c>
      <c r="G439">
        <v>2</v>
      </c>
      <c r="H439" t="s">
        <v>759</v>
      </c>
      <c r="I439">
        <v>3</v>
      </c>
      <c r="J439" t="s">
        <v>760</v>
      </c>
      <c r="K439">
        <v>5</v>
      </c>
      <c r="L439">
        <v>6</v>
      </c>
      <c r="M439" t="s">
        <v>204</v>
      </c>
      <c r="N439" t="s">
        <v>205</v>
      </c>
      <c r="O439" t="s">
        <v>206</v>
      </c>
      <c r="P439" t="s">
        <v>207</v>
      </c>
      <c r="Q439">
        <v>4.375</v>
      </c>
      <c r="R439">
        <v>35</v>
      </c>
    </row>
    <row r="440" spans="1:18" x14ac:dyDescent="0.35">
      <c r="A440" t="s">
        <v>696</v>
      </c>
      <c r="B440">
        <v>670</v>
      </c>
      <c r="C440" s="50">
        <v>43070</v>
      </c>
      <c r="D440">
        <v>2019</v>
      </c>
      <c r="E440" t="s">
        <v>158</v>
      </c>
      <c r="F440">
        <v>36259</v>
      </c>
      <c r="G440">
        <v>2</v>
      </c>
      <c r="H440" t="s">
        <v>761</v>
      </c>
      <c r="I440">
        <v>3</v>
      </c>
      <c r="J440" t="s">
        <v>733</v>
      </c>
      <c r="K440">
        <v>5</v>
      </c>
      <c r="L440">
        <v>6</v>
      </c>
      <c r="M440" t="s">
        <v>204</v>
      </c>
      <c r="N440" t="s">
        <v>205</v>
      </c>
      <c r="O440" t="s">
        <v>206</v>
      </c>
      <c r="P440" t="s">
        <v>207</v>
      </c>
      <c r="Q440">
        <v>0.5</v>
      </c>
      <c r="R440">
        <v>4</v>
      </c>
    </row>
    <row r="441" spans="1:18" x14ac:dyDescent="0.35">
      <c r="A441" t="s">
        <v>696</v>
      </c>
      <c r="B441">
        <v>670</v>
      </c>
      <c r="C441" s="50">
        <v>43070</v>
      </c>
      <c r="D441">
        <v>2019</v>
      </c>
      <c r="E441" t="s">
        <v>158</v>
      </c>
      <c r="F441">
        <v>36259</v>
      </c>
      <c r="G441">
        <v>2</v>
      </c>
      <c r="H441" t="s">
        <v>762</v>
      </c>
      <c r="I441">
        <v>3</v>
      </c>
      <c r="J441" t="s">
        <v>763</v>
      </c>
      <c r="K441">
        <v>5</v>
      </c>
      <c r="L441">
        <v>6</v>
      </c>
      <c r="M441" t="s">
        <v>204</v>
      </c>
      <c r="N441" t="s">
        <v>205</v>
      </c>
      <c r="O441" t="s">
        <v>206</v>
      </c>
      <c r="P441" t="s">
        <v>207</v>
      </c>
      <c r="Q441">
        <v>1.375</v>
      </c>
      <c r="R441">
        <v>11</v>
      </c>
    </row>
    <row r="442" spans="1:18" x14ac:dyDescent="0.35">
      <c r="A442" t="s">
        <v>696</v>
      </c>
      <c r="B442">
        <v>670</v>
      </c>
      <c r="C442" s="50">
        <v>43070</v>
      </c>
      <c r="D442">
        <v>2019</v>
      </c>
      <c r="E442" t="s">
        <v>158</v>
      </c>
      <c r="F442">
        <v>36259</v>
      </c>
      <c r="G442">
        <v>2</v>
      </c>
      <c r="H442" t="s">
        <v>764</v>
      </c>
      <c r="I442">
        <v>3</v>
      </c>
      <c r="J442" t="s">
        <v>765</v>
      </c>
      <c r="K442">
        <v>5</v>
      </c>
      <c r="L442">
        <v>6</v>
      </c>
      <c r="M442" t="s">
        <v>204</v>
      </c>
      <c r="N442" t="s">
        <v>205</v>
      </c>
      <c r="O442" t="s">
        <v>206</v>
      </c>
      <c r="P442" t="s">
        <v>207</v>
      </c>
      <c r="Q442">
        <v>1</v>
      </c>
      <c r="R442">
        <v>8</v>
      </c>
    </row>
    <row r="443" spans="1:18" x14ac:dyDescent="0.35">
      <c r="A443" t="s">
        <v>696</v>
      </c>
      <c r="B443">
        <v>670</v>
      </c>
      <c r="C443" s="50">
        <v>43070</v>
      </c>
      <c r="D443">
        <v>2019</v>
      </c>
      <c r="E443" t="s">
        <v>158</v>
      </c>
      <c r="F443">
        <v>36259</v>
      </c>
      <c r="G443">
        <v>2</v>
      </c>
      <c r="H443" t="s">
        <v>766</v>
      </c>
      <c r="I443">
        <v>3</v>
      </c>
      <c r="J443" t="s">
        <v>767</v>
      </c>
      <c r="K443">
        <v>4</v>
      </c>
      <c r="L443">
        <v>0</v>
      </c>
      <c r="M443" t="s">
        <v>204</v>
      </c>
      <c r="N443" t="s">
        <v>205</v>
      </c>
      <c r="O443" t="s">
        <v>206</v>
      </c>
      <c r="P443" t="s">
        <v>207</v>
      </c>
      <c r="Q443">
        <v>0</v>
      </c>
      <c r="R443">
        <v>0</v>
      </c>
    </row>
    <row r="444" spans="1:18" x14ac:dyDescent="0.35">
      <c r="A444" t="s">
        <v>696</v>
      </c>
      <c r="B444">
        <v>670</v>
      </c>
      <c r="C444" s="50">
        <v>43070</v>
      </c>
      <c r="D444">
        <v>2019</v>
      </c>
      <c r="E444" t="s">
        <v>158</v>
      </c>
      <c r="F444">
        <v>36259</v>
      </c>
      <c r="G444">
        <v>2</v>
      </c>
      <c r="H444" t="s">
        <v>768</v>
      </c>
      <c r="I444">
        <v>3</v>
      </c>
      <c r="J444" t="s">
        <v>769</v>
      </c>
      <c r="K444">
        <v>4</v>
      </c>
      <c r="L444">
        <v>6</v>
      </c>
      <c r="M444" t="s">
        <v>204</v>
      </c>
      <c r="N444" t="s">
        <v>205</v>
      </c>
      <c r="O444" t="s">
        <v>206</v>
      </c>
      <c r="P444" t="s">
        <v>207</v>
      </c>
      <c r="Q444">
        <v>0.125</v>
      </c>
      <c r="R444">
        <v>1</v>
      </c>
    </row>
    <row r="445" spans="1:18" x14ac:dyDescent="0.35">
      <c r="A445" t="s">
        <v>696</v>
      </c>
      <c r="B445">
        <v>670</v>
      </c>
      <c r="C445" s="50">
        <v>43070</v>
      </c>
      <c r="D445">
        <v>2019</v>
      </c>
      <c r="E445" t="s">
        <v>158</v>
      </c>
      <c r="F445">
        <v>36259</v>
      </c>
      <c r="G445">
        <v>2</v>
      </c>
      <c r="H445" t="s">
        <v>770</v>
      </c>
      <c r="I445">
        <v>2</v>
      </c>
      <c r="J445" t="s">
        <v>771</v>
      </c>
      <c r="K445">
        <v>1</v>
      </c>
      <c r="L445">
        <v>6</v>
      </c>
      <c r="M445" t="s">
        <v>204</v>
      </c>
      <c r="N445" t="s">
        <v>205</v>
      </c>
      <c r="O445" t="s">
        <v>206</v>
      </c>
      <c r="P445" t="s">
        <v>207</v>
      </c>
      <c r="Q445">
        <v>29.875</v>
      </c>
      <c r="R445">
        <v>239</v>
      </c>
    </row>
    <row r="446" spans="1:18" x14ac:dyDescent="0.35">
      <c r="A446" t="s">
        <v>696</v>
      </c>
      <c r="B446">
        <v>670</v>
      </c>
      <c r="C446" s="50">
        <v>43070</v>
      </c>
      <c r="D446">
        <v>2019</v>
      </c>
      <c r="E446" t="s">
        <v>158</v>
      </c>
      <c r="F446">
        <v>36259</v>
      </c>
      <c r="G446">
        <v>2</v>
      </c>
      <c r="H446" t="s">
        <v>772</v>
      </c>
      <c r="I446">
        <v>2</v>
      </c>
      <c r="J446" t="s">
        <v>773</v>
      </c>
      <c r="K446">
        <v>1</v>
      </c>
      <c r="L446">
        <v>6</v>
      </c>
      <c r="M446" t="s">
        <v>204</v>
      </c>
      <c r="N446" t="s">
        <v>205</v>
      </c>
      <c r="O446" t="s">
        <v>206</v>
      </c>
      <c r="P446" t="s">
        <v>207</v>
      </c>
      <c r="Q446">
        <v>56.25</v>
      </c>
      <c r="R446">
        <v>450</v>
      </c>
    </row>
    <row r="447" spans="1:18" x14ac:dyDescent="0.35">
      <c r="A447" t="s">
        <v>696</v>
      </c>
      <c r="B447">
        <v>670</v>
      </c>
      <c r="C447" s="50">
        <v>43070</v>
      </c>
      <c r="D447">
        <v>2019</v>
      </c>
      <c r="E447" t="s">
        <v>158</v>
      </c>
      <c r="F447">
        <v>36259</v>
      </c>
      <c r="G447">
        <v>2</v>
      </c>
      <c r="H447" t="s">
        <v>774</v>
      </c>
      <c r="I447">
        <v>4</v>
      </c>
      <c r="J447" t="s">
        <v>775</v>
      </c>
      <c r="K447">
        <v>1</v>
      </c>
      <c r="L447">
        <v>6</v>
      </c>
      <c r="M447" t="s">
        <v>204</v>
      </c>
      <c r="N447" t="s">
        <v>205</v>
      </c>
      <c r="O447" t="s">
        <v>206</v>
      </c>
      <c r="P447" t="s">
        <v>776</v>
      </c>
      <c r="Q447">
        <v>1.125</v>
      </c>
      <c r="R447">
        <v>9</v>
      </c>
    </row>
    <row r="448" spans="1:18" x14ac:dyDescent="0.35">
      <c r="A448" t="s">
        <v>696</v>
      </c>
      <c r="B448">
        <v>670</v>
      </c>
      <c r="C448" s="50">
        <v>43070</v>
      </c>
      <c r="D448">
        <v>2019</v>
      </c>
      <c r="E448" t="s">
        <v>158</v>
      </c>
      <c r="F448">
        <v>36259</v>
      </c>
      <c r="G448">
        <v>2</v>
      </c>
      <c r="H448" t="s">
        <v>774</v>
      </c>
      <c r="I448">
        <v>4</v>
      </c>
      <c r="J448" t="s">
        <v>775</v>
      </c>
      <c r="K448">
        <v>1</v>
      </c>
      <c r="L448">
        <v>6</v>
      </c>
      <c r="M448" t="s">
        <v>204</v>
      </c>
      <c r="N448" t="s">
        <v>205</v>
      </c>
      <c r="O448" t="s">
        <v>206</v>
      </c>
      <c r="P448" t="s">
        <v>207</v>
      </c>
      <c r="Q448">
        <v>42.375</v>
      </c>
      <c r="R448">
        <v>339</v>
      </c>
    </row>
    <row r="449" spans="1:18" x14ac:dyDescent="0.35">
      <c r="A449" t="s">
        <v>696</v>
      </c>
      <c r="B449">
        <v>670</v>
      </c>
      <c r="C449" s="50">
        <v>43070</v>
      </c>
      <c r="D449">
        <v>2019</v>
      </c>
      <c r="E449" t="s">
        <v>158</v>
      </c>
      <c r="F449">
        <v>36259</v>
      </c>
      <c r="G449">
        <v>2</v>
      </c>
      <c r="H449" t="s">
        <v>777</v>
      </c>
      <c r="I449">
        <v>3</v>
      </c>
      <c r="J449" t="s">
        <v>778</v>
      </c>
      <c r="K449">
        <v>1</v>
      </c>
      <c r="L449">
        <v>6</v>
      </c>
      <c r="M449" t="s">
        <v>204</v>
      </c>
      <c r="N449" t="s">
        <v>205</v>
      </c>
      <c r="O449" t="s">
        <v>206</v>
      </c>
      <c r="P449" t="s">
        <v>776</v>
      </c>
      <c r="Q449">
        <v>0.125</v>
      </c>
      <c r="R449">
        <v>1</v>
      </c>
    </row>
    <row r="450" spans="1:18" x14ac:dyDescent="0.35">
      <c r="A450" t="s">
        <v>696</v>
      </c>
      <c r="B450">
        <v>670</v>
      </c>
      <c r="C450" s="50">
        <v>43070</v>
      </c>
      <c r="D450">
        <v>2019</v>
      </c>
      <c r="E450" t="s">
        <v>158</v>
      </c>
      <c r="F450">
        <v>36259</v>
      </c>
      <c r="G450">
        <v>2</v>
      </c>
      <c r="H450" t="s">
        <v>777</v>
      </c>
      <c r="I450">
        <v>3</v>
      </c>
      <c r="J450" t="s">
        <v>778</v>
      </c>
      <c r="K450">
        <v>1</v>
      </c>
      <c r="L450">
        <v>6</v>
      </c>
      <c r="M450" t="s">
        <v>204</v>
      </c>
      <c r="N450" t="s">
        <v>205</v>
      </c>
      <c r="O450" t="s">
        <v>206</v>
      </c>
      <c r="P450" t="s">
        <v>207</v>
      </c>
      <c r="Q450">
        <v>38.875</v>
      </c>
      <c r="R450">
        <v>311</v>
      </c>
    </row>
    <row r="451" spans="1:18" x14ac:dyDescent="0.35">
      <c r="A451" t="s">
        <v>696</v>
      </c>
      <c r="B451">
        <v>670</v>
      </c>
      <c r="C451" s="50">
        <v>43070</v>
      </c>
      <c r="D451">
        <v>2019</v>
      </c>
      <c r="E451" t="s">
        <v>158</v>
      </c>
      <c r="F451">
        <v>36259</v>
      </c>
      <c r="G451">
        <v>2</v>
      </c>
      <c r="H451" t="s">
        <v>701</v>
      </c>
      <c r="I451">
        <v>3</v>
      </c>
      <c r="J451" t="s">
        <v>702</v>
      </c>
      <c r="K451">
        <v>1</v>
      </c>
      <c r="L451">
        <v>6</v>
      </c>
      <c r="M451" t="s">
        <v>204</v>
      </c>
      <c r="N451" t="s">
        <v>205</v>
      </c>
      <c r="O451" t="s">
        <v>206</v>
      </c>
      <c r="P451" t="s">
        <v>207</v>
      </c>
      <c r="Q451">
        <v>18.5</v>
      </c>
      <c r="R451">
        <v>148</v>
      </c>
    </row>
    <row r="452" spans="1:18" x14ac:dyDescent="0.35">
      <c r="A452" t="s">
        <v>696</v>
      </c>
      <c r="B452">
        <v>670</v>
      </c>
      <c r="C452" s="50">
        <v>43070</v>
      </c>
      <c r="D452">
        <v>2019</v>
      </c>
      <c r="E452" t="s">
        <v>158</v>
      </c>
      <c r="F452">
        <v>36259</v>
      </c>
      <c r="G452">
        <v>2</v>
      </c>
      <c r="H452" t="s">
        <v>779</v>
      </c>
      <c r="I452">
        <v>1</v>
      </c>
      <c r="J452" t="s">
        <v>780</v>
      </c>
      <c r="K452">
        <v>2</v>
      </c>
      <c r="L452">
        <v>6</v>
      </c>
      <c r="M452" t="s">
        <v>204</v>
      </c>
      <c r="N452" t="s">
        <v>205</v>
      </c>
      <c r="O452" t="s">
        <v>206</v>
      </c>
      <c r="P452" t="s">
        <v>207</v>
      </c>
      <c r="Q452">
        <v>0.125</v>
      </c>
      <c r="R452">
        <v>1</v>
      </c>
    </row>
    <row r="453" spans="1:18" x14ac:dyDescent="0.35">
      <c r="A453" t="s">
        <v>696</v>
      </c>
      <c r="B453">
        <v>670</v>
      </c>
      <c r="C453" s="50">
        <v>43070</v>
      </c>
      <c r="D453">
        <v>2019</v>
      </c>
      <c r="E453" t="s">
        <v>158</v>
      </c>
      <c r="F453">
        <v>36259</v>
      </c>
      <c r="G453">
        <v>2</v>
      </c>
      <c r="H453" t="s">
        <v>781</v>
      </c>
      <c r="I453">
        <v>5</v>
      </c>
      <c r="J453" t="s">
        <v>782</v>
      </c>
      <c r="K453">
        <v>2</v>
      </c>
      <c r="L453">
        <v>6</v>
      </c>
      <c r="M453" t="s">
        <v>204</v>
      </c>
      <c r="N453" t="s">
        <v>205</v>
      </c>
      <c r="O453" t="s">
        <v>206</v>
      </c>
      <c r="P453" t="s">
        <v>207</v>
      </c>
      <c r="Q453">
        <v>10</v>
      </c>
      <c r="R453">
        <v>80</v>
      </c>
    </row>
    <row r="454" spans="1:18" x14ac:dyDescent="0.35">
      <c r="A454" t="s">
        <v>696</v>
      </c>
      <c r="B454">
        <v>670</v>
      </c>
      <c r="C454" s="50">
        <v>43070</v>
      </c>
      <c r="D454">
        <v>2019</v>
      </c>
      <c r="E454" t="s">
        <v>158</v>
      </c>
      <c r="F454">
        <v>36259</v>
      </c>
      <c r="G454">
        <v>2</v>
      </c>
      <c r="H454" t="s">
        <v>783</v>
      </c>
      <c r="I454">
        <v>4</v>
      </c>
      <c r="J454" t="s">
        <v>784</v>
      </c>
      <c r="K454">
        <v>3</v>
      </c>
      <c r="L454">
        <v>6</v>
      </c>
      <c r="M454" t="s">
        <v>204</v>
      </c>
      <c r="N454" t="s">
        <v>205</v>
      </c>
      <c r="O454" t="s">
        <v>206</v>
      </c>
      <c r="P454" t="s">
        <v>207</v>
      </c>
      <c r="Q454">
        <v>9</v>
      </c>
      <c r="R454">
        <v>72</v>
      </c>
    </row>
    <row r="455" spans="1:18" x14ac:dyDescent="0.35">
      <c r="A455" t="s">
        <v>696</v>
      </c>
      <c r="B455">
        <v>670</v>
      </c>
      <c r="C455" s="50">
        <v>43070</v>
      </c>
      <c r="D455">
        <v>2019</v>
      </c>
      <c r="E455" t="s">
        <v>158</v>
      </c>
      <c r="F455">
        <v>36259</v>
      </c>
      <c r="G455">
        <v>2</v>
      </c>
      <c r="H455" t="s">
        <v>785</v>
      </c>
      <c r="I455">
        <v>2</v>
      </c>
      <c r="J455" t="s">
        <v>786</v>
      </c>
      <c r="K455">
        <v>3</v>
      </c>
      <c r="L455">
        <v>6</v>
      </c>
      <c r="M455" t="s">
        <v>204</v>
      </c>
      <c r="N455" t="s">
        <v>205</v>
      </c>
      <c r="O455" t="s">
        <v>206</v>
      </c>
      <c r="P455" t="s">
        <v>207</v>
      </c>
      <c r="Q455">
        <v>26.125</v>
      </c>
      <c r="R455">
        <v>209</v>
      </c>
    </row>
    <row r="456" spans="1:18" x14ac:dyDescent="0.35">
      <c r="A456" t="s">
        <v>696</v>
      </c>
      <c r="B456">
        <v>670</v>
      </c>
      <c r="C456" s="50">
        <v>43070</v>
      </c>
      <c r="D456">
        <v>2019</v>
      </c>
      <c r="E456" t="s">
        <v>158</v>
      </c>
      <c r="F456">
        <v>36259</v>
      </c>
      <c r="G456">
        <v>2</v>
      </c>
      <c r="H456" t="s">
        <v>787</v>
      </c>
      <c r="I456">
        <v>1</v>
      </c>
      <c r="J456" t="s">
        <v>788</v>
      </c>
      <c r="K456">
        <v>3</v>
      </c>
      <c r="L456">
        <v>6</v>
      </c>
      <c r="M456" t="s">
        <v>204</v>
      </c>
      <c r="N456" t="s">
        <v>205</v>
      </c>
      <c r="O456" t="s">
        <v>206</v>
      </c>
      <c r="P456" t="s">
        <v>207</v>
      </c>
      <c r="Q456">
        <v>5.375</v>
      </c>
      <c r="R456">
        <v>43</v>
      </c>
    </row>
    <row r="457" spans="1:18" x14ac:dyDescent="0.35">
      <c r="A457" t="s">
        <v>696</v>
      </c>
      <c r="B457">
        <v>670</v>
      </c>
      <c r="C457" s="50">
        <v>43070</v>
      </c>
      <c r="D457">
        <v>2019</v>
      </c>
      <c r="E457" t="s">
        <v>158</v>
      </c>
      <c r="F457">
        <v>36259</v>
      </c>
      <c r="G457">
        <v>2</v>
      </c>
      <c r="H457" t="s">
        <v>789</v>
      </c>
      <c r="I457">
        <v>4</v>
      </c>
      <c r="J457" t="s">
        <v>790</v>
      </c>
      <c r="K457">
        <v>3</v>
      </c>
      <c r="L457">
        <v>6</v>
      </c>
      <c r="M457" t="s">
        <v>204</v>
      </c>
      <c r="N457" t="s">
        <v>205</v>
      </c>
      <c r="O457" t="s">
        <v>206</v>
      </c>
      <c r="P457" t="s">
        <v>207</v>
      </c>
      <c r="Q457">
        <v>5</v>
      </c>
      <c r="R457">
        <v>40</v>
      </c>
    </row>
    <row r="458" spans="1:18" x14ac:dyDescent="0.35">
      <c r="A458" t="s">
        <v>696</v>
      </c>
      <c r="B458">
        <v>670</v>
      </c>
      <c r="C458" s="50">
        <v>43070</v>
      </c>
      <c r="D458">
        <v>2019</v>
      </c>
      <c r="E458" t="s">
        <v>158</v>
      </c>
      <c r="F458">
        <v>36259</v>
      </c>
      <c r="G458">
        <v>2</v>
      </c>
      <c r="H458" t="s">
        <v>791</v>
      </c>
      <c r="I458">
        <v>1</v>
      </c>
      <c r="J458" t="s">
        <v>792</v>
      </c>
      <c r="K458">
        <v>3</v>
      </c>
      <c r="L458">
        <v>6</v>
      </c>
      <c r="M458" t="s">
        <v>204</v>
      </c>
      <c r="N458" t="s">
        <v>205</v>
      </c>
      <c r="O458" t="s">
        <v>206</v>
      </c>
      <c r="P458" t="s">
        <v>207</v>
      </c>
      <c r="Q458">
        <v>3.125</v>
      </c>
      <c r="R458">
        <v>25</v>
      </c>
    </row>
    <row r="459" spans="1:18" x14ac:dyDescent="0.35">
      <c r="A459" t="s">
        <v>696</v>
      </c>
      <c r="B459">
        <v>670</v>
      </c>
      <c r="C459" s="50">
        <v>43070</v>
      </c>
      <c r="D459">
        <v>2019</v>
      </c>
      <c r="E459" t="s">
        <v>158</v>
      </c>
      <c r="F459">
        <v>36259</v>
      </c>
      <c r="G459">
        <v>2</v>
      </c>
      <c r="H459" t="s">
        <v>793</v>
      </c>
      <c r="I459">
        <v>4</v>
      </c>
      <c r="J459" t="s">
        <v>794</v>
      </c>
      <c r="K459">
        <v>4</v>
      </c>
      <c r="L459">
        <v>12</v>
      </c>
      <c r="M459" t="s">
        <v>204</v>
      </c>
      <c r="N459" t="s">
        <v>205</v>
      </c>
      <c r="O459" t="s">
        <v>206</v>
      </c>
      <c r="P459" t="s">
        <v>207</v>
      </c>
      <c r="Q459">
        <v>0.75</v>
      </c>
      <c r="R459">
        <v>3</v>
      </c>
    </row>
    <row r="460" spans="1:18" x14ac:dyDescent="0.35">
      <c r="A460" t="s">
        <v>696</v>
      </c>
      <c r="B460">
        <v>670</v>
      </c>
      <c r="C460" s="50">
        <v>43070</v>
      </c>
      <c r="D460">
        <v>2019</v>
      </c>
      <c r="E460" t="s">
        <v>158</v>
      </c>
      <c r="F460">
        <v>36259</v>
      </c>
      <c r="G460">
        <v>2</v>
      </c>
      <c r="H460" t="s">
        <v>795</v>
      </c>
      <c r="I460">
        <v>3</v>
      </c>
      <c r="J460" t="s">
        <v>796</v>
      </c>
      <c r="K460">
        <v>4</v>
      </c>
      <c r="L460">
        <v>12</v>
      </c>
      <c r="M460" t="s">
        <v>204</v>
      </c>
      <c r="N460" t="s">
        <v>205</v>
      </c>
      <c r="O460" t="s">
        <v>206</v>
      </c>
      <c r="P460" t="s">
        <v>207</v>
      </c>
      <c r="Q460">
        <v>3</v>
      </c>
      <c r="R460">
        <v>12</v>
      </c>
    </row>
    <row r="461" spans="1:18" x14ac:dyDescent="0.35">
      <c r="A461" t="s">
        <v>696</v>
      </c>
      <c r="B461">
        <v>670</v>
      </c>
      <c r="C461" s="50">
        <v>43070</v>
      </c>
      <c r="D461">
        <v>2019</v>
      </c>
      <c r="E461" t="s">
        <v>158</v>
      </c>
      <c r="F461">
        <v>36259</v>
      </c>
      <c r="G461">
        <v>2</v>
      </c>
      <c r="H461" t="s">
        <v>797</v>
      </c>
      <c r="I461">
        <v>3</v>
      </c>
      <c r="J461" t="s">
        <v>798</v>
      </c>
      <c r="K461">
        <v>4</v>
      </c>
      <c r="L461">
        <v>6</v>
      </c>
      <c r="M461" t="s">
        <v>204</v>
      </c>
      <c r="N461" t="s">
        <v>205</v>
      </c>
      <c r="O461" t="s">
        <v>206</v>
      </c>
      <c r="P461" t="s">
        <v>207</v>
      </c>
      <c r="Q461">
        <v>0.125</v>
      </c>
      <c r="R461">
        <v>1</v>
      </c>
    </row>
    <row r="462" spans="1:18" x14ac:dyDescent="0.35">
      <c r="A462" t="s">
        <v>696</v>
      </c>
      <c r="B462">
        <v>670</v>
      </c>
      <c r="C462" s="50">
        <v>43070</v>
      </c>
      <c r="D462">
        <v>2019</v>
      </c>
      <c r="E462" t="s">
        <v>158</v>
      </c>
      <c r="F462">
        <v>36259</v>
      </c>
      <c r="G462">
        <v>2</v>
      </c>
      <c r="H462" t="s">
        <v>799</v>
      </c>
      <c r="I462">
        <v>3</v>
      </c>
      <c r="J462" t="s">
        <v>800</v>
      </c>
      <c r="K462">
        <v>4</v>
      </c>
      <c r="L462">
        <v>6</v>
      </c>
      <c r="M462" t="s">
        <v>204</v>
      </c>
      <c r="N462" t="s">
        <v>205</v>
      </c>
      <c r="O462" t="s">
        <v>206</v>
      </c>
      <c r="P462" t="s">
        <v>207</v>
      </c>
      <c r="Q462">
        <v>0.625</v>
      </c>
      <c r="R462">
        <v>5</v>
      </c>
    </row>
    <row r="463" spans="1:18" x14ac:dyDescent="0.35">
      <c r="A463" t="s">
        <v>696</v>
      </c>
      <c r="B463">
        <v>670</v>
      </c>
      <c r="C463" s="50">
        <v>43070</v>
      </c>
      <c r="D463">
        <v>2019</v>
      </c>
      <c r="E463" t="s">
        <v>158</v>
      </c>
      <c r="F463">
        <v>36259</v>
      </c>
      <c r="G463">
        <v>2</v>
      </c>
      <c r="H463" t="s">
        <v>801</v>
      </c>
      <c r="I463">
        <v>3</v>
      </c>
      <c r="J463" t="s">
        <v>802</v>
      </c>
      <c r="K463">
        <v>4</v>
      </c>
      <c r="L463">
        <v>6</v>
      </c>
      <c r="M463" t="s">
        <v>204</v>
      </c>
      <c r="N463" t="s">
        <v>205</v>
      </c>
      <c r="O463" t="s">
        <v>206</v>
      </c>
      <c r="P463" t="s">
        <v>207</v>
      </c>
      <c r="Q463">
        <v>0.5</v>
      </c>
      <c r="R463">
        <v>4</v>
      </c>
    </row>
    <row r="464" spans="1:18" x14ac:dyDescent="0.35">
      <c r="A464" t="s">
        <v>696</v>
      </c>
      <c r="B464">
        <v>670</v>
      </c>
      <c r="C464" s="50">
        <v>43070</v>
      </c>
      <c r="D464">
        <v>2019</v>
      </c>
      <c r="E464" t="s">
        <v>158</v>
      </c>
      <c r="F464">
        <v>36259</v>
      </c>
      <c r="G464">
        <v>2</v>
      </c>
      <c r="H464" t="s">
        <v>803</v>
      </c>
      <c r="I464">
        <v>3</v>
      </c>
      <c r="J464" t="s">
        <v>804</v>
      </c>
      <c r="K464">
        <v>4</v>
      </c>
      <c r="L464">
        <v>6</v>
      </c>
      <c r="M464" t="s">
        <v>204</v>
      </c>
      <c r="N464" t="s">
        <v>205</v>
      </c>
      <c r="O464" t="s">
        <v>206</v>
      </c>
      <c r="P464" t="s">
        <v>207</v>
      </c>
      <c r="Q464">
        <v>0.5</v>
      </c>
      <c r="R464">
        <v>4</v>
      </c>
    </row>
    <row r="465" spans="1:18" x14ac:dyDescent="0.35">
      <c r="A465" t="s">
        <v>696</v>
      </c>
      <c r="B465">
        <v>670</v>
      </c>
      <c r="C465" s="50">
        <v>43070</v>
      </c>
      <c r="D465">
        <v>2019</v>
      </c>
      <c r="E465" t="s">
        <v>158</v>
      </c>
      <c r="F465">
        <v>36259</v>
      </c>
      <c r="G465">
        <v>2</v>
      </c>
      <c r="H465" t="s">
        <v>805</v>
      </c>
      <c r="I465">
        <v>1</v>
      </c>
      <c r="J465" t="s">
        <v>806</v>
      </c>
      <c r="K465">
        <v>4</v>
      </c>
      <c r="L465">
        <v>6</v>
      </c>
      <c r="M465" t="s">
        <v>204</v>
      </c>
      <c r="N465" t="s">
        <v>205</v>
      </c>
      <c r="O465" t="s">
        <v>206</v>
      </c>
      <c r="P465" t="s">
        <v>207</v>
      </c>
      <c r="Q465">
        <v>0.375</v>
      </c>
      <c r="R465">
        <v>3</v>
      </c>
    </row>
    <row r="466" spans="1:18" x14ac:dyDescent="0.35">
      <c r="A466" t="s">
        <v>696</v>
      </c>
      <c r="B466">
        <v>670</v>
      </c>
      <c r="C466" s="50">
        <v>43070</v>
      </c>
      <c r="D466">
        <v>2019</v>
      </c>
      <c r="E466" t="s">
        <v>158</v>
      </c>
      <c r="F466">
        <v>36259</v>
      </c>
      <c r="G466">
        <v>2</v>
      </c>
      <c r="H466" t="s">
        <v>807</v>
      </c>
      <c r="I466">
        <v>3</v>
      </c>
      <c r="J466" t="s">
        <v>808</v>
      </c>
      <c r="K466">
        <v>4</v>
      </c>
      <c r="L466">
        <v>0</v>
      </c>
      <c r="M466" t="s">
        <v>204</v>
      </c>
      <c r="N466" t="s">
        <v>205</v>
      </c>
      <c r="O466" t="s">
        <v>206</v>
      </c>
      <c r="P466" t="s">
        <v>207</v>
      </c>
      <c r="Q466">
        <v>0</v>
      </c>
      <c r="R466">
        <v>13</v>
      </c>
    </row>
    <row r="467" spans="1:18" x14ac:dyDescent="0.35">
      <c r="A467" t="s">
        <v>696</v>
      </c>
      <c r="B467">
        <v>670</v>
      </c>
      <c r="C467" s="50">
        <v>43070</v>
      </c>
      <c r="D467">
        <v>2019</v>
      </c>
      <c r="E467" t="s">
        <v>158</v>
      </c>
      <c r="F467">
        <v>36259</v>
      </c>
      <c r="G467">
        <v>2</v>
      </c>
      <c r="H467" t="s">
        <v>809</v>
      </c>
      <c r="I467">
        <v>3</v>
      </c>
      <c r="J467" t="s">
        <v>810</v>
      </c>
      <c r="K467">
        <v>4</v>
      </c>
      <c r="L467">
        <v>0</v>
      </c>
      <c r="M467" t="s">
        <v>204</v>
      </c>
      <c r="N467" t="s">
        <v>205</v>
      </c>
      <c r="O467" t="s">
        <v>206</v>
      </c>
      <c r="P467" t="s">
        <v>207</v>
      </c>
      <c r="Q467">
        <v>0</v>
      </c>
      <c r="R467">
        <v>3</v>
      </c>
    </row>
    <row r="468" spans="1:18" x14ac:dyDescent="0.35">
      <c r="A468" t="s">
        <v>696</v>
      </c>
      <c r="B468">
        <v>670</v>
      </c>
      <c r="C468" s="50">
        <v>43070</v>
      </c>
      <c r="D468">
        <v>2019</v>
      </c>
      <c r="E468" t="s">
        <v>158</v>
      </c>
      <c r="F468">
        <v>36259</v>
      </c>
      <c r="G468">
        <v>2</v>
      </c>
      <c r="H468" t="s">
        <v>811</v>
      </c>
      <c r="I468">
        <v>3</v>
      </c>
      <c r="J468" t="s">
        <v>812</v>
      </c>
      <c r="K468">
        <v>5</v>
      </c>
      <c r="L468">
        <v>6</v>
      </c>
      <c r="M468" t="s">
        <v>204</v>
      </c>
      <c r="N468" t="s">
        <v>205</v>
      </c>
      <c r="O468" t="s">
        <v>206</v>
      </c>
      <c r="P468" t="s">
        <v>207</v>
      </c>
      <c r="Q468">
        <v>0.125</v>
      </c>
      <c r="R468">
        <v>1</v>
      </c>
    </row>
    <row r="469" spans="1:18" x14ac:dyDescent="0.35">
      <c r="A469" t="s">
        <v>696</v>
      </c>
      <c r="B469">
        <v>670</v>
      </c>
      <c r="C469" s="50">
        <v>43070</v>
      </c>
      <c r="D469">
        <v>2019</v>
      </c>
      <c r="E469" t="s">
        <v>158</v>
      </c>
      <c r="F469">
        <v>36259</v>
      </c>
      <c r="G469">
        <v>2</v>
      </c>
      <c r="H469" t="s">
        <v>813</v>
      </c>
      <c r="I469">
        <v>3</v>
      </c>
      <c r="J469" t="s">
        <v>814</v>
      </c>
      <c r="K469">
        <v>4</v>
      </c>
      <c r="L469">
        <v>6</v>
      </c>
      <c r="M469" t="s">
        <v>204</v>
      </c>
      <c r="N469" t="s">
        <v>205</v>
      </c>
      <c r="O469" t="s">
        <v>206</v>
      </c>
      <c r="P469" t="s">
        <v>207</v>
      </c>
      <c r="Q469">
        <v>0</v>
      </c>
      <c r="R469">
        <v>0</v>
      </c>
    </row>
    <row r="470" spans="1:18" x14ac:dyDescent="0.35">
      <c r="A470" t="s">
        <v>696</v>
      </c>
      <c r="B470">
        <v>670</v>
      </c>
      <c r="C470" s="50">
        <v>43070</v>
      </c>
      <c r="D470">
        <v>2019</v>
      </c>
      <c r="E470" t="s">
        <v>158</v>
      </c>
      <c r="F470">
        <v>36259</v>
      </c>
      <c r="G470">
        <v>2</v>
      </c>
      <c r="H470" t="s">
        <v>815</v>
      </c>
      <c r="I470">
        <v>4</v>
      </c>
      <c r="J470" t="s">
        <v>816</v>
      </c>
      <c r="K470">
        <v>4</v>
      </c>
      <c r="L470">
        <v>6</v>
      </c>
      <c r="M470" t="s">
        <v>204</v>
      </c>
      <c r="N470" t="s">
        <v>205</v>
      </c>
      <c r="O470" t="s">
        <v>206</v>
      </c>
      <c r="P470" t="s">
        <v>207</v>
      </c>
      <c r="Q470">
        <v>0.375</v>
      </c>
      <c r="R470">
        <v>3</v>
      </c>
    </row>
    <row r="471" spans="1:18" x14ac:dyDescent="0.35">
      <c r="A471" t="s">
        <v>696</v>
      </c>
      <c r="B471">
        <v>670</v>
      </c>
      <c r="C471" s="50">
        <v>43070</v>
      </c>
      <c r="D471">
        <v>2019</v>
      </c>
      <c r="E471" t="s">
        <v>158</v>
      </c>
      <c r="F471">
        <v>36259</v>
      </c>
      <c r="G471">
        <v>2</v>
      </c>
      <c r="H471" t="s">
        <v>817</v>
      </c>
      <c r="I471">
        <v>3</v>
      </c>
      <c r="J471" t="s">
        <v>818</v>
      </c>
      <c r="K471">
        <v>4</v>
      </c>
      <c r="L471">
        <v>0</v>
      </c>
      <c r="M471" t="s">
        <v>204</v>
      </c>
      <c r="N471" t="s">
        <v>205</v>
      </c>
      <c r="O471" t="s">
        <v>206</v>
      </c>
      <c r="P471" t="s">
        <v>207</v>
      </c>
      <c r="Q471">
        <v>0</v>
      </c>
      <c r="R471">
        <v>0</v>
      </c>
    </row>
    <row r="472" spans="1:18" x14ac:dyDescent="0.35">
      <c r="A472" t="s">
        <v>696</v>
      </c>
      <c r="B472">
        <v>670</v>
      </c>
      <c r="C472" s="50">
        <v>43070</v>
      </c>
      <c r="D472">
        <v>2019</v>
      </c>
      <c r="E472" t="s">
        <v>158</v>
      </c>
      <c r="F472">
        <v>36259</v>
      </c>
      <c r="G472">
        <v>2</v>
      </c>
      <c r="H472" t="s">
        <v>819</v>
      </c>
      <c r="I472">
        <v>3</v>
      </c>
      <c r="J472" t="s">
        <v>820</v>
      </c>
      <c r="K472">
        <v>1</v>
      </c>
      <c r="L472">
        <v>6</v>
      </c>
      <c r="M472" t="s">
        <v>325</v>
      </c>
      <c r="N472" t="s">
        <v>326</v>
      </c>
      <c r="O472" t="s">
        <v>206</v>
      </c>
      <c r="P472" t="s">
        <v>207</v>
      </c>
      <c r="Q472">
        <v>15.25</v>
      </c>
      <c r="R472">
        <v>122</v>
      </c>
    </row>
    <row r="473" spans="1:18" x14ac:dyDescent="0.35">
      <c r="A473" t="s">
        <v>696</v>
      </c>
      <c r="B473">
        <v>670</v>
      </c>
      <c r="C473" s="50">
        <v>43070</v>
      </c>
      <c r="D473">
        <v>2019</v>
      </c>
      <c r="E473" t="s">
        <v>158</v>
      </c>
      <c r="F473">
        <v>36259</v>
      </c>
      <c r="G473">
        <v>2</v>
      </c>
      <c r="H473" t="s">
        <v>821</v>
      </c>
      <c r="I473">
        <v>3</v>
      </c>
      <c r="J473" t="s">
        <v>822</v>
      </c>
      <c r="K473">
        <v>1</v>
      </c>
      <c r="L473">
        <v>6</v>
      </c>
      <c r="M473" t="s">
        <v>204</v>
      </c>
      <c r="N473" t="s">
        <v>205</v>
      </c>
      <c r="O473" t="s">
        <v>206</v>
      </c>
      <c r="P473" t="s">
        <v>207</v>
      </c>
      <c r="Q473">
        <v>11.625</v>
      </c>
      <c r="R473">
        <v>93</v>
      </c>
    </row>
    <row r="474" spans="1:18" x14ac:dyDescent="0.35">
      <c r="A474" t="s">
        <v>696</v>
      </c>
      <c r="B474">
        <v>670</v>
      </c>
      <c r="C474" s="50">
        <v>43070</v>
      </c>
      <c r="D474">
        <v>2019</v>
      </c>
      <c r="E474" t="s">
        <v>158</v>
      </c>
      <c r="F474">
        <v>36259</v>
      </c>
      <c r="G474">
        <v>2</v>
      </c>
      <c r="H474" t="s">
        <v>823</v>
      </c>
      <c r="I474">
        <v>3</v>
      </c>
      <c r="J474" t="s">
        <v>824</v>
      </c>
      <c r="K474">
        <v>1</v>
      </c>
      <c r="L474">
        <v>6</v>
      </c>
      <c r="M474" t="s">
        <v>204</v>
      </c>
      <c r="N474" t="s">
        <v>205</v>
      </c>
      <c r="O474" t="s">
        <v>206</v>
      </c>
      <c r="P474" t="s">
        <v>207</v>
      </c>
      <c r="Q474">
        <v>6.25</v>
      </c>
      <c r="R474">
        <v>50</v>
      </c>
    </row>
    <row r="475" spans="1:18" x14ac:dyDescent="0.35">
      <c r="A475" t="s">
        <v>696</v>
      </c>
      <c r="B475">
        <v>670</v>
      </c>
      <c r="C475" s="50">
        <v>43070</v>
      </c>
      <c r="D475">
        <v>2019</v>
      </c>
      <c r="E475" t="s">
        <v>158</v>
      </c>
      <c r="F475">
        <v>36259</v>
      </c>
      <c r="G475">
        <v>2</v>
      </c>
      <c r="H475" t="s">
        <v>825</v>
      </c>
      <c r="I475">
        <v>4</v>
      </c>
      <c r="J475" t="s">
        <v>826</v>
      </c>
      <c r="K475">
        <v>2</v>
      </c>
      <c r="L475">
        <v>6</v>
      </c>
      <c r="M475" t="s">
        <v>204</v>
      </c>
      <c r="N475" t="s">
        <v>205</v>
      </c>
      <c r="O475" t="s">
        <v>206</v>
      </c>
      <c r="P475" t="s">
        <v>207</v>
      </c>
      <c r="Q475">
        <v>10.75</v>
      </c>
      <c r="R475">
        <v>86</v>
      </c>
    </row>
    <row r="476" spans="1:18" x14ac:dyDescent="0.35">
      <c r="A476" t="s">
        <v>696</v>
      </c>
      <c r="B476">
        <v>670</v>
      </c>
      <c r="C476" s="50">
        <v>43070</v>
      </c>
      <c r="D476">
        <v>2019</v>
      </c>
      <c r="E476" t="s">
        <v>158</v>
      </c>
      <c r="F476">
        <v>36259</v>
      </c>
      <c r="G476">
        <v>2</v>
      </c>
      <c r="H476" t="s">
        <v>827</v>
      </c>
      <c r="I476">
        <v>4</v>
      </c>
      <c r="J476" t="s">
        <v>828</v>
      </c>
      <c r="K476">
        <v>3</v>
      </c>
      <c r="L476">
        <v>6</v>
      </c>
      <c r="M476" t="s">
        <v>204</v>
      </c>
      <c r="N476" t="s">
        <v>205</v>
      </c>
      <c r="O476" t="s">
        <v>206</v>
      </c>
      <c r="P476" t="s">
        <v>207</v>
      </c>
      <c r="Q476">
        <v>9.25</v>
      </c>
      <c r="R476">
        <v>74</v>
      </c>
    </row>
    <row r="477" spans="1:18" x14ac:dyDescent="0.35">
      <c r="A477" t="s">
        <v>696</v>
      </c>
      <c r="B477">
        <v>670</v>
      </c>
      <c r="C477" s="50">
        <v>43070</v>
      </c>
      <c r="D477">
        <v>2019</v>
      </c>
      <c r="E477" t="s">
        <v>158</v>
      </c>
      <c r="F477">
        <v>36259</v>
      </c>
      <c r="G477">
        <v>2</v>
      </c>
      <c r="H477" t="s">
        <v>829</v>
      </c>
      <c r="I477">
        <v>1</v>
      </c>
      <c r="J477" t="s">
        <v>830</v>
      </c>
      <c r="K477">
        <v>3</v>
      </c>
      <c r="L477">
        <v>6</v>
      </c>
      <c r="M477" t="s">
        <v>204</v>
      </c>
      <c r="N477" t="s">
        <v>205</v>
      </c>
      <c r="O477" t="s">
        <v>206</v>
      </c>
      <c r="P477" t="s">
        <v>207</v>
      </c>
      <c r="Q477">
        <v>3.875</v>
      </c>
      <c r="R477">
        <v>31</v>
      </c>
    </row>
    <row r="478" spans="1:18" x14ac:dyDescent="0.35">
      <c r="A478" t="s">
        <v>696</v>
      </c>
      <c r="B478">
        <v>670</v>
      </c>
      <c r="C478" s="50">
        <v>43070</v>
      </c>
      <c r="D478">
        <v>2019</v>
      </c>
      <c r="E478" t="s">
        <v>158</v>
      </c>
      <c r="F478">
        <v>36259</v>
      </c>
      <c r="G478">
        <v>2</v>
      </c>
      <c r="H478" t="s">
        <v>831</v>
      </c>
      <c r="I478">
        <v>4</v>
      </c>
      <c r="J478" t="s">
        <v>832</v>
      </c>
      <c r="K478">
        <v>3</v>
      </c>
      <c r="L478">
        <v>6</v>
      </c>
      <c r="M478" t="s">
        <v>204</v>
      </c>
      <c r="N478" t="s">
        <v>205</v>
      </c>
      <c r="O478" t="s">
        <v>206</v>
      </c>
      <c r="P478" t="s">
        <v>207</v>
      </c>
      <c r="Q478">
        <v>6.375</v>
      </c>
      <c r="R478">
        <v>51</v>
      </c>
    </row>
    <row r="479" spans="1:18" x14ac:dyDescent="0.35">
      <c r="A479" t="s">
        <v>696</v>
      </c>
      <c r="B479">
        <v>670</v>
      </c>
      <c r="C479" s="50">
        <v>43070</v>
      </c>
      <c r="D479">
        <v>2019</v>
      </c>
      <c r="E479" t="s">
        <v>158</v>
      </c>
      <c r="F479">
        <v>36259</v>
      </c>
      <c r="G479">
        <v>2</v>
      </c>
      <c r="H479" t="s">
        <v>833</v>
      </c>
      <c r="I479">
        <v>3</v>
      </c>
      <c r="J479" t="s">
        <v>834</v>
      </c>
      <c r="K479">
        <v>4</v>
      </c>
      <c r="L479">
        <v>6</v>
      </c>
      <c r="M479" t="s">
        <v>204</v>
      </c>
      <c r="N479" t="s">
        <v>205</v>
      </c>
      <c r="O479" t="s">
        <v>206</v>
      </c>
      <c r="P479" t="s">
        <v>207</v>
      </c>
      <c r="Q479">
        <v>0</v>
      </c>
      <c r="R479">
        <v>0</v>
      </c>
    </row>
    <row r="480" spans="1:18" x14ac:dyDescent="0.35">
      <c r="A480" t="s">
        <v>696</v>
      </c>
      <c r="B480">
        <v>670</v>
      </c>
      <c r="C480" s="50">
        <v>43070</v>
      </c>
      <c r="D480">
        <v>2019</v>
      </c>
      <c r="E480" t="s">
        <v>158</v>
      </c>
      <c r="F480">
        <v>36259</v>
      </c>
      <c r="G480">
        <v>2</v>
      </c>
      <c r="H480" t="s">
        <v>835</v>
      </c>
      <c r="I480">
        <v>3</v>
      </c>
      <c r="J480" t="s">
        <v>836</v>
      </c>
      <c r="K480">
        <v>4</v>
      </c>
      <c r="L480">
        <v>6</v>
      </c>
      <c r="M480" t="s">
        <v>204</v>
      </c>
      <c r="N480" t="s">
        <v>205</v>
      </c>
      <c r="O480" t="s">
        <v>206</v>
      </c>
      <c r="P480" t="s">
        <v>207</v>
      </c>
      <c r="Q480">
        <v>0</v>
      </c>
      <c r="R480">
        <v>0</v>
      </c>
    </row>
    <row r="481" spans="1:18" x14ac:dyDescent="0.35">
      <c r="A481" t="s">
        <v>696</v>
      </c>
      <c r="B481">
        <v>670</v>
      </c>
      <c r="C481" s="50">
        <v>43070</v>
      </c>
      <c r="D481">
        <v>2019</v>
      </c>
      <c r="E481" t="s">
        <v>158</v>
      </c>
      <c r="F481">
        <v>36259</v>
      </c>
      <c r="G481">
        <v>2</v>
      </c>
      <c r="H481" t="s">
        <v>837</v>
      </c>
      <c r="I481">
        <v>3</v>
      </c>
      <c r="J481" t="s">
        <v>838</v>
      </c>
      <c r="K481">
        <v>4</v>
      </c>
      <c r="L481">
        <v>6</v>
      </c>
      <c r="M481" t="s">
        <v>204</v>
      </c>
      <c r="N481" t="s">
        <v>205</v>
      </c>
      <c r="O481" t="s">
        <v>206</v>
      </c>
      <c r="P481" t="s">
        <v>207</v>
      </c>
      <c r="Q481">
        <v>1</v>
      </c>
      <c r="R481">
        <v>8</v>
      </c>
    </row>
    <row r="482" spans="1:18" x14ac:dyDescent="0.35">
      <c r="A482" t="s">
        <v>696</v>
      </c>
      <c r="B482">
        <v>670</v>
      </c>
      <c r="C482" s="50">
        <v>43070</v>
      </c>
      <c r="D482">
        <v>2019</v>
      </c>
      <c r="E482" t="s">
        <v>158</v>
      </c>
      <c r="F482">
        <v>36259</v>
      </c>
      <c r="G482">
        <v>2</v>
      </c>
      <c r="H482" t="s">
        <v>839</v>
      </c>
      <c r="I482">
        <v>3</v>
      </c>
      <c r="J482" t="s">
        <v>840</v>
      </c>
      <c r="K482">
        <v>4</v>
      </c>
      <c r="L482">
        <v>6</v>
      </c>
      <c r="M482" t="s">
        <v>204</v>
      </c>
      <c r="N482" t="s">
        <v>205</v>
      </c>
      <c r="O482" t="s">
        <v>206</v>
      </c>
      <c r="P482" t="s">
        <v>207</v>
      </c>
      <c r="Q482">
        <v>1.125</v>
      </c>
      <c r="R482">
        <v>9</v>
      </c>
    </row>
    <row r="483" spans="1:18" x14ac:dyDescent="0.35">
      <c r="A483" t="s">
        <v>696</v>
      </c>
      <c r="B483">
        <v>670</v>
      </c>
      <c r="C483" s="50">
        <v>43070</v>
      </c>
      <c r="D483">
        <v>2019</v>
      </c>
      <c r="E483" t="s">
        <v>158</v>
      </c>
      <c r="F483">
        <v>36259</v>
      </c>
      <c r="G483">
        <v>2</v>
      </c>
      <c r="H483" t="s">
        <v>841</v>
      </c>
      <c r="I483">
        <v>3</v>
      </c>
      <c r="J483" t="s">
        <v>842</v>
      </c>
      <c r="K483">
        <v>4</v>
      </c>
      <c r="L483">
        <v>6</v>
      </c>
      <c r="M483" t="s">
        <v>204</v>
      </c>
      <c r="N483" t="s">
        <v>205</v>
      </c>
      <c r="O483" t="s">
        <v>206</v>
      </c>
      <c r="P483" t="s">
        <v>207</v>
      </c>
      <c r="Q483">
        <v>1.875</v>
      </c>
      <c r="R483">
        <v>15</v>
      </c>
    </row>
    <row r="484" spans="1:18" x14ac:dyDescent="0.35">
      <c r="A484" t="s">
        <v>696</v>
      </c>
      <c r="B484">
        <v>670</v>
      </c>
      <c r="C484" s="50">
        <v>43070</v>
      </c>
      <c r="D484">
        <v>2019</v>
      </c>
      <c r="E484" t="s">
        <v>158</v>
      </c>
      <c r="F484">
        <v>36259</v>
      </c>
      <c r="G484">
        <v>2</v>
      </c>
      <c r="H484" t="s">
        <v>843</v>
      </c>
      <c r="I484">
        <v>2</v>
      </c>
      <c r="J484" t="s">
        <v>844</v>
      </c>
      <c r="K484">
        <v>5</v>
      </c>
      <c r="L484">
        <v>6</v>
      </c>
      <c r="M484" t="s">
        <v>204</v>
      </c>
      <c r="N484" t="s">
        <v>205</v>
      </c>
      <c r="O484" t="s">
        <v>206</v>
      </c>
      <c r="P484" t="s">
        <v>207</v>
      </c>
      <c r="Q484">
        <v>1.125</v>
      </c>
      <c r="R484">
        <v>9</v>
      </c>
    </row>
    <row r="485" spans="1:18" x14ac:dyDescent="0.35">
      <c r="A485" t="s">
        <v>696</v>
      </c>
      <c r="B485">
        <v>670</v>
      </c>
      <c r="C485" s="50">
        <v>43070</v>
      </c>
      <c r="D485">
        <v>2019</v>
      </c>
      <c r="E485" t="s">
        <v>158</v>
      </c>
      <c r="F485">
        <v>36259</v>
      </c>
      <c r="G485">
        <v>2</v>
      </c>
      <c r="H485" t="s">
        <v>845</v>
      </c>
      <c r="I485">
        <v>3</v>
      </c>
      <c r="J485" t="s">
        <v>846</v>
      </c>
      <c r="K485">
        <v>5</v>
      </c>
      <c r="L485">
        <v>6</v>
      </c>
      <c r="M485" t="s">
        <v>204</v>
      </c>
      <c r="N485" t="s">
        <v>205</v>
      </c>
      <c r="O485" t="s">
        <v>206</v>
      </c>
      <c r="P485" t="s">
        <v>207</v>
      </c>
      <c r="Q485">
        <v>1.625</v>
      </c>
      <c r="R485">
        <v>13</v>
      </c>
    </row>
    <row r="486" spans="1:18" x14ac:dyDescent="0.35">
      <c r="A486" t="s">
        <v>696</v>
      </c>
      <c r="B486">
        <v>670</v>
      </c>
      <c r="C486" s="50">
        <v>43070</v>
      </c>
      <c r="D486">
        <v>2019</v>
      </c>
      <c r="E486" t="s">
        <v>158</v>
      </c>
      <c r="F486">
        <v>36259</v>
      </c>
      <c r="G486">
        <v>2</v>
      </c>
      <c r="H486" t="s">
        <v>847</v>
      </c>
      <c r="I486">
        <v>3</v>
      </c>
      <c r="J486" t="s">
        <v>848</v>
      </c>
      <c r="K486">
        <v>5</v>
      </c>
      <c r="L486">
        <v>6</v>
      </c>
      <c r="M486" t="s">
        <v>204</v>
      </c>
      <c r="N486" t="s">
        <v>205</v>
      </c>
      <c r="O486" t="s">
        <v>206</v>
      </c>
      <c r="P486" t="s">
        <v>207</v>
      </c>
      <c r="Q486">
        <v>0.875</v>
      </c>
      <c r="R486">
        <v>7</v>
      </c>
    </row>
    <row r="487" spans="1:18" x14ac:dyDescent="0.35">
      <c r="A487" t="s">
        <v>696</v>
      </c>
      <c r="B487">
        <v>670</v>
      </c>
      <c r="C487" s="50">
        <v>43070</v>
      </c>
      <c r="D487">
        <v>2019</v>
      </c>
      <c r="E487" t="s">
        <v>158</v>
      </c>
      <c r="F487">
        <v>36259</v>
      </c>
      <c r="G487">
        <v>2</v>
      </c>
      <c r="H487" t="s">
        <v>849</v>
      </c>
      <c r="I487">
        <v>3</v>
      </c>
      <c r="J487" t="s">
        <v>850</v>
      </c>
      <c r="K487">
        <v>5</v>
      </c>
      <c r="L487">
        <v>6</v>
      </c>
      <c r="M487" t="s">
        <v>204</v>
      </c>
      <c r="N487" t="s">
        <v>205</v>
      </c>
      <c r="O487" t="s">
        <v>206</v>
      </c>
      <c r="P487" t="s">
        <v>207</v>
      </c>
      <c r="Q487">
        <v>0</v>
      </c>
      <c r="R487">
        <v>0</v>
      </c>
    </row>
    <row r="488" spans="1:18" x14ac:dyDescent="0.35">
      <c r="A488" t="s">
        <v>696</v>
      </c>
      <c r="B488">
        <v>670</v>
      </c>
      <c r="C488" s="50">
        <v>43070</v>
      </c>
      <c r="D488">
        <v>2019</v>
      </c>
      <c r="E488" t="s">
        <v>158</v>
      </c>
      <c r="F488">
        <v>36259</v>
      </c>
      <c r="G488">
        <v>2</v>
      </c>
      <c r="H488" t="s">
        <v>851</v>
      </c>
      <c r="I488">
        <v>3</v>
      </c>
      <c r="J488" t="s">
        <v>852</v>
      </c>
      <c r="K488">
        <v>5</v>
      </c>
      <c r="L488">
        <v>6</v>
      </c>
      <c r="M488" t="s">
        <v>204</v>
      </c>
      <c r="N488" t="s">
        <v>205</v>
      </c>
      <c r="O488" t="s">
        <v>206</v>
      </c>
      <c r="P488" t="s">
        <v>207</v>
      </c>
      <c r="Q488">
        <v>0.25</v>
      </c>
      <c r="R488">
        <v>2</v>
      </c>
    </row>
    <row r="489" spans="1:18" x14ac:dyDescent="0.35">
      <c r="A489" t="s">
        <v>696</v>
      </c>
      <c r="B489">
        <v>670</v>
      </c>
      <c r="C489" s="50">
        <v>43070</v>
      </c>
      <c r="D489">
        <v>2019</v>
      </c>
      <c r="E489" t="s">
        <v>158</v>
      </c>
      <c r="F489">
        <v>36259</v>
      </c>
      <c r="G489">
        <v>2</v>
      </c>
      <c r="H489" t="s">
        <v>853</v>
      </c>
      <c r="I489">
        <v>3</v>
      </c>
      <c r="J489" t="s">
        <v>854</v>
      </c>
      <c r="K489">
        <v>5</v>
      </c>
      <c r="L489">
        <v>6</v>
      </c>
      <c r="M489" t="s">
        <v>204</v>
      </c>
      <c r="N489" t="s">
        <v>205</v>
      </c>
      <c r="O489" t="s">
        <v>206</v>
      </c>
      <c r="P489" t="s">
        <v>207</v>
      </c>
      <c r="Q489">
        <v>0</v>
      </c>
      <c r="R489">
        <v>0</v>
      </c>
    </row>
    <row r="490" spans="1:18" x14ac:dyDescent="0.35">
      <c r="A490" t="s">
        <v>696</v>
      </c>
      <c r="B490">
        <v>670</v>
      </c>
      <c r="C490" s="50">
        <v>43070</v>
      </c>
      <c r="D490">
        <v>2019</v>
      </c>
      <c r="E490" t="s">
        <v>158</v>
      </c>
      <c r="F490">
        <v>36259</v>
      </c>
      <c r="G490">
        <v>2</v>
      </c>
      <c r="H490" t="s">
        <v>855</v>
      </c>
      <c r="I490">
        <v>3</v>
      </c>
      <c r="J490" t="s">
        <v>856</v>
      </c>
      <c r="K490">
        <v>5</v>
      </c>
      <c r="L490">
        <v>6</v>
      </c>
      <c r="M490" t="s">
        <v>204</v>
      </c>
      <c r="N490" t="s">
        <v>205</v>
      </c>
      <c r="O490" t="s">
        <v>206</v>
      </c>
      <c r="P490" t="s">
        <v>207</v>
      </c>
      <c r="Q490">
        <v>0</v>
      </c>
      <c r="R490">
        <v>0</v>
      </c>
    </row>
    <row r="491" spans="1:18" x14ac:dyDescent="0.35">
      <c r="A491" t="s">
        <v>696</v>
      </c>
      <c r="B491">
        <v>670</v>
      </c>
      <c r="C491" s="50">
        <v>43070</v>
      </c>
      <c r="D491">
        <v>2019</v>
      </c>
      <c r="E491" t="s">
        <v>158</v>
      </c>
      <c r="F491">
        <v>36259</v>
      </c>
      <c r="G491">
        <v>2</v>
      </c>
      <c r="H491" t="s">
        <v>857</v>
      </c>
      <c r="I491">
        <v>3</v>
      </c>
      <c r="J491" t="s">
        <v>858</v>
      </c>
      <c r="K491">
        <v>5</v>
      </c>
      <c r="L491">
        <v>6</v>
      </c>
      <c r="M491" t="s">
        <v>204</v>
      </c>
      <c r="N491" t="s">
        <v>205</v>
      </c>
      <c r="O491" t="s">
        <v>206</v>
      </c>
      <c r="P491" t="s">
        <v>207</v>
      </c>
      <c r="Q491">
        <v>0</v>
      </c>
      <c r="R491">
        <v>0</v>
      </c>
    </row>
    <row r="492" spans="1:18" x14ac:dyDescent="0.35">
      <c r="A492" t="s">
        <v>696</v>
      </c>
      <c r="B492">
        <v>670</v>
      </c>
      <c r="C492" s="50">
        <v>43070</v>
      </c>
      <c r="D492">
        <v>2019</v>
      </c>
      <c r="E492" t="s">
        <v>158</v>
      </c>
      <c r="F492">
        <v>36259</v>
      </c>
      <c r="G492">
        <v>2</v>
      </c>
      <c r="H492" t="s">
        <v>859</v>
      </c>
      <c r="I492">
        <v>3</v>
      </c>
      <c r="J492" t="s">
        <v>860</v>
      </c>
      <c r="K492">
        <v>5</v>
      </c>
      <c r="L492">
        <v>6</v>
      </c>
      <c r="M492" t="s">
        <v>204</v>
      </c>
      <c r="N492" t="s">
        <v>205</v>
      </c>
      <c r="O492" t="s">
        <v>206</v>
      </c>
      <c r="P492" t="s">
        <v>207</v>
      </c>
      <c r="Q492">
        <v>0</v>
      </c>
      <c r="R492">
        <v>0</v>
      </c>
    </row>
    <row r="493" spans="1:18" x14ac:dyDescent="0.35">
      <c r="A493" t="s">
        <v>696</v>
      </c>
      <c r="B493">
        <v>670</v>
      </c>
      <c r="C493" s="50">
        <v>43070</v>
      </c>
      <c r="D493">
        <v>2019</v>
      </c>
      <c r="E493" t="s">
        <v>158</v>
      </c>
      <c r="F493">
        <v>36259</v>
      </c>
      <c r="G493">
        <v>2</v>
      </c>
      <c r="H493" t="s">
        <v>861</v>
      </c>
      <c r="I493">
        <v>3</v>
      </c>
      <c r="J493" t="s">
        <v>862</v>
      </c>
      <c r="K493">
        <v>5</v>
      </c>
      <c r="L493">
        <v>6</v>
      </c>
      <c r="M493" t="s">
        <v>204</v>
      </c>
      <c r="N493" t="s">
        <v>205</v>
      </c>
      <c r="O493" t="s">
        <v>206</v>
      </c>
      <c r="P493" t="s">
        <v>207</v>
      </c>
      <c r="Q493">
        <v>1.875</v>
      </c>
      <c r="R493">
        <v>15</v>
      </c>
    </row>
    <row r="494" spans="1:18" x14ac:dyDescent="0.35">
      <c r="A494" t="s">
        <v>696</v>
      </c>
      <c r="B494">
        <v>670</v>
      </c>
      <c r="C494" s="50">
        <v>43070</v>
      </c>
      <c r="D494">
        <v>2019</v>
      </c>
      <c r="E494" t="s">
        <v>158</v>
      </c>
      <c r="F494">
        <v>36259</v>
      </c>
      <c r="G494">
        <v>2</v>
      </c>
      <c r="H494" t="s">
        <v>863</v>
      </c>
      <c r="I494">
        <v>3</v>
      </c>
      <c r="J494" t="s">
        <v>864</v>
      </c>
      <c r="K494">
        <v>5</v>
      </c>
      <c r="L494">
        <v>6</v>
      </c>
      <c r="M494" t="s">
        <v>204</v>
      </c>
      <c r="N494" t="s">
        <v>205</v>
      </c>
      <c r="O494" t="s">
        <v>206</v>
      </c>
      <c r="P494" t="s">
        <v>207</v>
      </c>
      <c r="Q494">
        <v>0.125</v>
      </c>
      <c r="R494">
        <v>1</v>
      </c>
    </row>
    <row r="495" spans="1:18" x14ac:dyDescent="0.35">
      <c r="A495" t="s">
        <v>696</v>
      </c>
      <c r="B495">
        <v>670</v>
      </c>
      <c r="C495" s="50">
        <v>43070</v>
      </c>
      <c r="D495">
        <v>2019</v>
      </c>
      <c r="E495" t="s">
        <v>158</v>
      </c>
      <c r="F495">
        <v>36259</v>
      </c>
      <c r="G495">
        <v>2</v>
      </c>
      <c r="H495" t="s">
        <v>865</v>
      </c>
      <c r="I495">
        <v>3</v>
      </c>
      <c r="J495" t="s">
        <v>866</v>
      </c>
      <c r="K495">
        <v>5</v>
      </c>
      <c r="L495">
        <v>6</v>
      </c>
      <c r="M495" t="s">
        <v>204</v>
      </c>
      <c r="N495" t="s">
        <v>205</v>
      </c>
      <c r="O495" t="s">
        <v>206</v>
      </c>
      <c r="P495" t="s">
        <v>207</v>
      </c>
      <c r="Q495">
        <v>0.125</v>
      </c>
      <c r="R495">
        <v>1</v>
      </c>
    </row>
    <row r="496" spans="1:18" x14ac:dyDescent="0.35">
      <c r="A496" t="s">
        <v>696</v>
      </c>
      <c r="B496">
        <v>670</v>
      </c>
      <c r="C496" s="50">
        <v>43070</v>
      </c>
      <c r="D496">
        <v>2019</v>
      </c>
      <c r="E496" t="s">
        <v>158</v>
      </c>
      <c r="F496">
        <v>36259</v>
      </c>
      <c r="G496">
        <v>2</v>
      </c>
      <c r="H496" t="s">
        <v>867</v>
      </c>
      <c r="I496">
        <v>3</v>
      </c>
      <c r="J496" t="s">
        <v>868</v>
      </c>
      <c r="K496">
        <v>5</v>
      </c>
      <c r="L496">
        <v>6</v>
      </c>
      <c r="M496" t="s">
        <v>204</v>
      </c>
      <c r="N496" t="s">
        <v>205</v>
      </c>
      <c r="O496" t="s">
        <v>206</v>
      </c>
      <c r="P496" t="s">
        <v>207</v>
      </c>
      <c r="Q496">
        <v>0.125</v>
      </c>
      <c r="R496">
        <v>1</v>
      </c>
    </row>
    <row r="497" spans="1:18" x14ac:dyDescent="0.35">
      <c r="A497" t="s">
        <v>696</v>
      </c>
      <c r="B497">
        <v>670</v>
      </c>
      <c r="C497" s="50">
        <v>43070</v>
      </c>
      <c r="D497">
        <v>2019</v>
      </c>
      <c r="E497" t="s">
        <v>158</v>
      </c>
      <c r="F497">
        <v>36259</v>
      </c>
      <c r="G497">
        <v>2</v>
      </c>
      <c r="H497" t="s">
        <v>869</v>
      </c>
      <c r="I497">
        <v>3</v>
      </c>
      <c r="J497" t="s">
        <v>870</v>
      </c>
      <c r="K497">
        <v>5</v>
      </c>
      <c r="L497">
        <v>6</v>
      </c>
      <c r="M497" t="s">
        <v>204</v>
      </c>
      <c r="N497" t="s">
        <v>205</v>
      </c>
      <c r="O497" t="s">
        <v>206</v>
      </c>
      <c r="P497" t="s">
        <v>207</v>
      </c>
      <c r="Q497">
        <v>0</v>
      </c>
      <c r="R497">
        <v>0</v>
      </c>
    </row>
    <row r="498" spans="1:18" x14ac:dyDescent="0.35">
      <c r="A498" t="s">
        <v>696</v>
      </c>
      <c r="B498">
        <v>670</v>
      </c>
      <c r="C498" s="50">
        <v>43070</v>
      </c>
      <c r="D498">
        <v>2019</v>
      </c>
      <c r="E498" t="s">
        <v>158</v>
      </c>
      <c r="F498">
        <v>36259</v>
      </c>
      <c r="G498">
        <v>2</v>
      </c>
      <c r="H498" t="s">
        <v>871</v>
      </c>
      <c r="I498">
        <v>3</v>
      </c>
      <c r="J498" t="s">
        <v>872</v>
      </c>
      <c r="K498">
        <v>5</v>
      </c>
      <c r="L498">
        <v>6</v>
      </c>
      <c r="M498" t="s">
        <v>204</v>
      </c>
      <c r="N498" t="s">
        <v>205</v>
      </c>
      <c r="O498" t="s">
        <v>206</v>
      </c>
      <c r="P498" t="s">
        <v>207</v>
      </c>
      <c r="Q498">
        <v>0</v>
      </c>
      <c r="R498">
        <v>0</v>
      </c>
    </row>
    <row r="499" spans="1:18" x14ac:dyDescent="0.35">
      <c r="A499" t="s">
        <v>696</v>
      </c>
      <c r="B499">
        <v>670</v>
      </c>
      <c r="C499" s="50">
        <v>43070</v>
      </c>
      <c r="D499">
        <v>2019</v>
      </c>
      <c r="E499" t="s">
        <v>158</v>
      </c>
      <c r="F499">
        <v>36259</v>
      </c>
      <c r="G499">
        <v>2</v>
      </c>
      <c r="H499" t="s">
        <v>873</v>
      </c>
      <c r="I499">
        <v>3</v>
      </c>
      <c r="J499" t="s">
        <v>874</v>
      </c>
      <c r="K499">
        <v>5</v>
      </c>
      <c r="L499">
        <v>6</v>
      </c>
      <c r="M499" t="s">
        <v>204</v>
      </c>
      <c r="N499" t="s">
        <v>205</v>
      </c>
      <c r="O499" t="s">
        <v>206</v>
      </c>
      <c r="P499" t="s">
        <v>207</v>
      </c>
      <c r="Q499">
        <v>0</v>
      </c>
      <c r="R499">
        <v>0</v>
      </c>
    </row>
    <row r="500" spans="1:18" x14ac:dyDescent="0.35">
      <c r="A500" t="s">
        <v>696</v>
      </c>
      <c r="B500">
        <v>670</v>
      </c>
      <c r="C500" s="50">
        <v>43070</v>
      </c>
      <c r="D500">
        <v>2019</v>
      </c>
      <c r="E500" t="s">
        <v>158</v>
      </c>
      <c r="F500">
        <v>36259</v>
      </c>
      <c r="G500">
        <v>2</v>
      </c>
      <c r="H500" t="s">
        <v>875</v>
      </c>
      <c r="I500">
        <v>3</v>
      </c>
      <c r="J500" t="s">
        <v>876</v>
      </c>
      <c r="K500">
        <v>5</v>
      </c>
      <c r="L500">
        <v>6</v>
      </c>
      <c r="M500" t="s">
        <v>204</v>
      </c>
      <c r="N500" t="s">
        <v>205</v>
      </c>
      <c r="O500" t="s">
        <v>206</v>
      </c>
      <c r="P500" t="s">
        <v>207</v>
      </c>
      <c r="Q500">
        <v>0.125</v>
      </c>
      <c r="R500">
        <v>1</v>
      </c>
    </row>
    <row r="501" spans="1:18" x14ac:dyDescent="0.35">
      <c r="A501" t="s">
        <v>696</v>
      </c>
      <c r="B501">
        <v>670</v>
      </c>
      <c r="C501" s="50">
        <v>43070</v>
      </c>
      <c r="D501">
        <v>2019</v>
      </c>
      <c r="E501" t="s">
        <v>158</v>
      </c>
      <c r="F501">
        <v>36259</v>
      </c>
      <c r="G501">
        <v>2</v>
      </c>
      <c r="H501" t="s">
        <v>877</v>
      </c>
      <c r="I501">
        <v>3</v>
      </c>
      <c r="J501" t="s">
        <v>878</v>
      </c>
      <c r="K501">
        <v>5</v>
      </c>
      <c r="L501">
        <v>6</v>
      </c>
      <c r="M501" t="s">
        <v>204</v>
      </c>
      <c r="N501" t="s">
        <v>205</v>
      </c>
      <c r="O501" t="s">
        <v>206</v>
      </c>
      <c r="P501" t="s">
        <v>207</v>
      </c>
      <c r="Q501">
        <v>0</v>
      </c>
      <c r="R501">
        <v>0</v>
      </c>
    </row>
    <row r="502" spans="1:18" x14ac:dyDescent="0.35">
      <c r="A502" t="s">
        <v>696</v>
      </c>
      <c r="B502">
        <v>670</v>
      </c>
      <c r="C502" s="50">
        <v>43070</v>
      </c>
      <c r="D502">
        <v>2019</v>
      </c>
      <c r="E502" t="s">
        <v>158</v>
      </c>
      <c r="F502">
        <v>36259</v>
      </c>
      <c r="G502">
        <v>2</v>
      </c>
      <c r="H502" t="s">
        <v>879</v>
      </c>
      <c r="I502">
        <v>3</v>
      </c>
      <c r="J502" t="s">
        <v>880</v>
      </c>
      <c r="K502">
        <v>5</v>
      </c>
      <c r="L502">
        <v>6</v>
      </c>
      <c r="M502" t="s">
        <v>204</v>
      </c>
      <c r="N502" t="s">
        <v>205</v>
      </c>
      <c r="O502" t="s">
        <v>206</v>
      </c>
      <c r="P502" t="s">
        <v>207</v>
      </c>
      <c r="Q502">
        <v>0.125</v>
      </c>
      <c r="R502">
        <v>1</v>
      </c>
    </row>
    <row r="503" spans="1:18" x14ac:dyDescent="0.35">
      <c r="A503" t="s">
        <v>696</v>
      </c>
      <c r="B503">
        <v>670</v>
      </c>
      <c r="C503" s="50">
        <v>43070</v>
      </c>
      <c r="D503">
        <v>2019</v>
      </c>
      <c r="E503" t="s">
        <v>158</v>
      </c>
      <c r="F503">
        <v>36259</v>
      </c>
      <c r="G503">
        <v>2</v>
      </c>
      <c r="H503" t="s">
        <v>881</v>
      </c>
      <c r="I503">
        <v>3</v>
      </c>
      <c r="J503" t="s">
        <v>882</v>
      </c>
      <c r="K503">
        <v>5</v>
      </c>
      <c r="L503">
        <v>6</v>
      </c>
      <c r="M503" t="s">
        <v>204</v>
      </c>
      <c r="N503" t="s">
        <v>205</v>
      </c>
      <c r="O503" t="s">
        <v>206</v>
      </c>
      <c r="P503" t="s">
        <v>207</v>
      </c>
      <c r="Q503">
        <v>0.25</v>
      </c>
      <c r="R503">
        <v>2</v>
      </c>
    </row>
    <row r="504" spans="1:18" x14ac:dyDescent="0.35">
      <c r="A504" t="s">
        <v>696</v>
      </c>
      <c r="B504">
        <v>670</v>
      </c>
      <c r="C504" s="50">
        <v>43070</v>
      </c>
      <c r="D504">
        <v>2019</v>
      </c>
      <c r="E504" t="s">
        <v>158</v>
      </c>
      <c r="F504">
        <v>36259</v>
      </c>
      <c r="G504">
        <v>2</v>
      </c>
      <c r="H504" t="s">
        <v>883</v>
      </c>
      <c r="I504">
        <v>3</v>
      </c>
      <c r="J504" t="s">
        <v>884</v>
      </c>
      <c r="K504">
        <v>5</v>
      </c>
      <c r="L504">
        <v>6</v>
      </c>
      <c r="M504" t="s">
        <v>204</v>
      </c>
      <c r="N504" t="s">
        <v>205</v>
      </c>
      <c r="O504" t="s">
        <v>206</v>
      </c>
      <c r="P504" t="s">
        <v>207</v>
      </c>
      <c r="Q504">
        <v>0</v>
      </c>
      <c r="R504">
        <v>0</v>
      </c>
    </row>
    <row r="505" spans="1:18" x14ac:dyDescent="0.35">
      <c r="A505" t="s">
        <v>696</v>
      </c>
      <c r="B505">
        <v>670</v>
      </c>
      <c r="C505" s="50">
        <v>43070</v>
      </c>
      <c r="D505">
        <v>2019</v>
      </c>
      <c r="E505" t="s">
        <v>158</v>
      </c>
      <c r="F505">
        <v>36259</v>
      </c>
      <c r="G505">
        <v>2</v>
      </c>
      <c r="H505" t="s">
        <v>885</v>
      </c>
      <c r="I505">
        <v>3</v>
      </c>
      <c r="J505" t="s">
        <v>886</v>
      </c>
      <c r="K505">
        <v>5</v>
      </c>
      <c r="L505">
        <v>6</v>
      </c>
      <c r="M505" t="s">
        <v>204</v>
      </c>
      <c r="N505" t="s">
        <v>205</v>
      </c>
      <c r="O505" t="s">
        <v>206</v>
      </c>
      <c r="P505" t="s">
        <v>207</v>
      </c>
      <c r="Q505">
        <v>0</v>
      </c>
      <c r="R505">
        <v>0</v>
      </c>
    </row>
    <row r="506" spans="1:18" x14ac:dyDescent="0.35">
      <c r="A506" t="s">
        <v>696</v>
      </c>
      <c r="B506">
        <v>670</v>
      </c>
      <c r="C506" s="50">
        <v>43070</v>
      </c>
      <c r="D506">
        <v>2019</v>
      </c>
      <c r="E506" t="s">
        <v>158</v>
      </c>
      <c r="F506">
        <v>36259</v>
      </c>
      <c r="G506">
        <v>2</v>
      </c>
      <c r="H506" t="s">
        <v>887</v>
      </c>
      <c r="I506">
        <v>3</v>
      </c>
      <c r="J506" t="s">
        <v>888</v>
      </c>
      <c r="K506">
        <v>5</v>
      </c>
      <c r="L506">
        <v>6</v>
      </c>
      <c r="M506" t="s">
        <v>204</v>
      </c>
      <c r="N506" t="s">
        <v>205</v>
      </c>
      <c r="O506" t="s">
        <v>206</v>
      </c>
      <c r="P506" t="s">
        <v>207</v>
      </c>
      <c r="Q506">
        <v>0</v>
      </c>
      <c r="R506">
        <v>0</v>
      </c>
    </row>
    <row r="507" spans="1:18" x14ac:dyDescent="0.35">
      <c r="A507" t="s">
        <v>696</v>
      </c>
      <c r="B507">
        <v>670</v>
      </c>
      <c r="C507" s="50">
        <v>43070</v>
      </c>
      <c r="D507">
        <v>2019</v>
      </c>
      <c r="E507" t="s">
        <v>158</v>
      </c>
      <c r="F507">
        <v>36259</v>
      </c>
      <c r="G507">
        <v>2</v>
      </c>
      <c r="H507" t="s">
        <v>889</v>
      </c>
      <c r="I507">
        <v>3</v>
      </c>
      <c r="J507" t="s">
        <v>890</v>
      </c>
      <c r="K507">
        <v>5</v>
      </c>
      <c r="L507">
        <v>6</v>
      </c>
      <c r="M507" t="s">
        <v>325</v>
      </c>
      <c r="N507" t="s">
        <v>326</v>
      </c>
      <c r="O507" t="s">
        <v>206</v>
      </c>
      <c r="P507" t="s">
        <v>207</v>
      </c>
      <c r="Q507">
        <v>2.25</v>
      </c>
      <c r="R507">
        <v>18</v>
      </c>
    </row>
    <row r="508" spans="1:18" x14ac:dyDescent="0.35">
      <c r="A508" t="s">
        <v>696</v>
      </c>
      <c r="B508">
        <v>670</v>
      </c>
      <c r="C508" s="50">
        <v>43070</v>
      </c>
      <c r="D508">
        <v>2019</v>
      </c>
      <c r="E508" t="s">
        <v>158</v>
      </c>
      <c r="F508">
        <v>36259</v>
      </c>
      <c r="G508">
        <v>2</v>
      </c>
      <c r="H508" t="s">
        <v>891</v>
      </c>
      <c r="I508">
        <v>3</v>
      </c>
      <c r="J508" t="s">
        <v>892</v>
      </c>
      <c r="K508">
        <v>5</v>
      </c>
      <c r="L508">
        <v>6</v>
      </c>
      <c r="M508" t="s">
        <v>325</v>
      </c>
      <c r="N508" t="s">
        <v>326</v>
      </c>
      <c r="O508" t="s">
        <v>206</v>
      </c>
      <c r="P508" t="s">
        <v>207</v>
      </c>
      <c r="Q508">
        <v>2.125</v>
      </c>
      <c r="R508">
        <v>17</v>
      </c>
    </row>
    <row r="509" spans="1:18" x14ac:dyDescent="0.35">
      <c r="A509" t="s">
        <v>696</v>
      </c>
      <c r="B509">
        <v>670</v>
      </c>
      <c r="C509" s="50">
        <v>43070</v>
      </c>
      <c r="D509">
        <v>2019</v>
      </c>
      <c r="E509" t="s">
        <v>158</v>
      </c>
      <c r="F509">
        <v>36259</v>
      </c>
      <c r="G509">
        <v>2</v>
      </c>
      <c r="H509" t="s">
        <v>893</v>
      </c>
      <c r="I509">
        <v>3</v>
      </c>
      <c r="J509" t="s">
        <v>894</v>
      </c>
      <c r="K509">
        <v>5</v>
      </c>
      <c r="L509">
        <v>6</v>
      </c>
      <c r="M509" t="s">
        <v>204</v>
      </c>
      <c r="N509" t="s">
        <v>205</v>
      </c>
      <c r="O509" t="s">
        <v>206</v>
      </c>
      <c r="P509" t="s">
        <v>207</v>
      </c>
      <c r="Q509">
        <v>0.875</v>
      </c>
      <c r="R509">
        <v>7</v>
      </c>
    </row>
    <row r="510" spans="1:18" x14ac:dyDescent="0.35">
      <c r="A510" t="s">
        <v>696</v>
      </c>
      <c r="B510">
        <v>670</v>
      </c>
      <c r="C510" s="50">
        <v>43070</v>
      </c>
      <c r="D510">
        <v>2019</v>
      </c>
      <c r="E510" t="s">
        <v>158</v>
      </c>
      <c r="F510">
        <v>36259</v>
      </c>
      <c r="G510">
        <v>2</v>
      </c>
      <c r="H510" t="s">
        <v>895</v>
      </c>
      <c r="I510">
        <v>3</v>
      </c>
      <c r="J510" t="s">
        <v>896</v>
      </c>
      <c r="K510">
        <v>5</v>
      </c>
      <c r="L510">
        <v>6</v>
      </c>
      <c r="M510" t="s">
        <v>204</v>
      </c>
      <c r="N510" t="s">
        <v>205</v>
      </c>
      <c r="O510" t="s">
        <v>206</v>
      </c>
      <c r="P510" t="s">
        <v>207</v>
      </c>
      <c r="Q510">
        <v>0.25</v>
      </c>
      <c r="R510">
        <v>2</v>
      </c>
    </row>
    <row r="511" spans="1:18" x14ac:dyDescent="0.35">
      <c r="A511" t="s">
        <v>696</v>
      </c>
      <c r="B511">
        <v>670</v>
      </c>
      <c r="C511" s="50">
        <v>43070</v>
      </c>
      <c r="D511">
        <v>2019</v>
      </c>
      <c r="E511" t="s">
        <v>158</v>
      </c>
      <c r="F511">
        <v>36259</v>
      </c>
      <c r="G511">
        <v>2</v>
      </c>
      <c r="H511" t="s">
        <v>897</v>
      </c>
      <c r="I511">
        <v>3</v>
      </c>
      <c r="J511" t="s">
        <v>898</v>
      </c>
      <c r="K511">
        <v>5</v>
      </c>
      <c r="L511">
        <v>6</v>
      </c>
      <c r="M511" t="s">
        <v>204</v>
      </c>
      <c r="N511" t="s">
        <v>205</v>
      </c>
      <c r="O511" t="s">
        <v>206</v>
      </c>
      <c r="P511" t="s">
        <v>207</v>
      </c>
      <c r="Q511">
        <v>0.5</v>
      </c>
      <c r="R511">
        <v>4</v>
      </c>
    </row>
    <row r="512" spans="1:18" x14ac:dyDescent="0.35">
      <c r="A512" t="s">
        <v>696</v>
      </c>
      <c r="B512">
        <v>670</v>
      </c>
      <c r="C512" s="50">
        <v>43070</v>
      </c>
      <c r="D512">
        <v>2019</v>
      </c>
      <c r="E512" t="s">
        <v>158</v>
      </c>
      <c r="F512">
        <v>36259</v>
      </c>
      <c r="G512">
        <v>2</v>
      </c>
      <c r="H512" t="s">
        <v>899</v>
      </c>
      <c r="I512">
        <v>3</v>
      </c>
      <c r="J512" t="s">
        <v>900</v>
      </c>
      <c r="K512">
        <v>5</v>
      </c>
      <c r="L512">
        <v>6</v>
      </c>
      <c r="M512" t="s">
        <v>204</v>
      </c>
      <c r="N512" t="s">
        <v>205</v>
      </c>
      <c r="O512" t="s">
        <v>206</v>
      </c>
      <c r="P512" t="s">
        <v>207</v>
      </c>
      <c r="Q512">
        <v>0.875</v>
      </c>
      <c r="R512">
        <v>7</v>
      </c>
    </row>
    <row r="513" spans="1:18" x14ac:dyDescent="0.35">
      <c r="A513" t="s">
        <v>696</v>
      </c>
      <c r="B513">
        <v>670</v>
      </c>
      <c r="C513" s="50">
        <v>43070</v>
      </c>
      <c r="D513">
        <v>2019</v>
      </c>
      <c r="E513" t="s">
        <v>158</v>
      </c>
      <c r="F513">
        <v>36259</v>
      </c>
      <c r="G513">
        <v>2</v>
      </c>
      <c r="H513" t="s">
        <v>901</v>
      </c>
      <c r="I513">
        <v>3</v>
      </c>
      <c r="J513" t="s">
        <v>902</v>
      </c>
      <c r="K513">
        <v>5</v>
      </c>
      <c r="L513">
        <v>6</v>
      </c>
      <c r="M513" t="s">
        <v>204</v>
      </c>
      <c r="N513" t="s">
        <v>205</v>
      </c>
      <c r="O513" t="s">
        <v>206</v>
      </c>
      <c r="P513" t="s">
        <v>207</v>
      </c>
      <c r="Q513">
        <v>0</v>
      </c>
      <c r="R513">
        <v>0</v>
      </c>
    </row>
    <row r="514" spans="1:18" x14ac:dyDescent="0.35">
      <c r="A514" t="s">
        <v>696</v>
      </c>
      <c r="B514">
        <v>670</v>
      </c>
      <c r="C514" s="50">
        <v>43070</v>
      </c>
      <c r="D514">
        <v>2019</v>
      </c>
      <c r="E514" t="s">
        <v>158</v>
      </c>
      <c r="F514">
        <v>36259</v>
      </c>
      <c r="G514">
        <v>2</v>
      </c>
      <c r="H514" t="s">
        <v>903</v>
      </c>
      <c r="I514">
        <v>4</v>
      </c>
      <c r="J514" t="s">
        <v>904</v>
      </c>
      <c r="K514">
        <v>5</v>
      </c>
      <c r="L514">
        <v>6</v>
      </c>
      <c r="M514" t="s">
        <v>204</v>
      </c>
      <c r="N514" t="s">
        <v>205</v>
      </c>
      <c r="O514" t="s">
        <v>206</v>
      </c>
      <c r="P514" t="s">
        <v>207</v>
      </c>
      <c r="Q514">
        <v>0</v>
      </c>
      <c r="R514">
        <v>0</v>
      </c>
    </row>
    <row r="515" spans="1:18" x14ac:dyDescent="0.35">
      <c r="A515" t="s">
        <v>696</v>
      </c>
      <c r="B515">
        <v>670</v>
      </c>
      <c r="C515" s="50">
        <v>43070</v>
      </c>
      <c r="D515">
        <v>2019</v>
      </c>
      <c r="E515" t="s">
        <v>158</v>
      </c>
      <c r="F515">
        <v>36259</v>
      </c>
      <c r="G515">
        <v>2</v>
      </c>
      <c r="H515" t="s">
        <v>905</v>
      </c>
      <c r="I515">
        <v>3</v>
      </c>
      <c r="J515" t="s">
        <v>906</v>
      </c>
      <c r="K515">
        <v>5</v>
      </c>
      <c r="L515">
        <v>6</v>
      </c>
      <c r="M515" t="s">
        <v>204</v>
      </c>
      <c r="N515" t="s">
        <v>205</v>
      </c>
      <c r="O515" t="s">
        <v>206</v>
      </c>
      <c r="P515" t="s">
        <v>207</v>
      </c>
      <c r="Q515">
        <v>0</v>
      </c>
      <c r="R515">
        <v>0</v>
      </c>
    </row>
    <row r="516" spans="1:18" x14ac:dyDescent="0.35">
      <c r="A516" t="s">
        <v>696</v>
      </c>
      <c r="B516">
        <v>670</v>
      </c>
      <c r="C516" s="50">
        <v>43070</v>
      </c>
      <c r="D516">
        <v>2019</v>
      </c>
      <c r="E516" t="s">
        <v>158</v>
      </c>
      <c r="F516">
        <v>36259</v>
      </c>
      <c r="G516">
        <v>2</v>
      </c>
      <c r="H516" t="s">
        <v>907</v>
      </c>
      <c r="I516">
        <v>3</v>
      </c>
      <c r="J516" t="s">
        <v>908</v>
      </c>
      <c r="K516">
        <v>5</v>
      </c>
      <c r="L516">
        <v>6</v>
      </c>
      <c r="M516" t="s">
        <v>204</v>
      </c>
      <c r="N516" t="s">
        <v>205</v>
      </c>
      <c r="O516" t="s">
        <v>206</v>
      </c>
      <c r="P516" t="s">
        <v>207</v>
      </c>
      <c r="Q516">
        <v>0.5</v>
      </c>
      <c r="R516">
        <v>4</v>
      </c>
    </row>
    <row r="517" spans="1:18" x14ac:dyDescent="0.35">
      <c r="A517" t="s">
        <v>696</v>
      </c>
      <c r="B517">
        <v>670</v>
      </c>
      <c r="C517" s="50">
        <v>43070</v>
      </c>
      <c r="D517">
        <v>2019</v>
      </c>
      <c r="E517" t="s">
        <v>158</v>
      </c>
      <c r="F517">
        <v>36259</v>
      </c>
      <c r="G517">
        <v>2</v>
      </c>
      <c r="H517" t="s">
        <v>909</v>
      </c>
      <c r="I517">
        <v>3</v>
      </c>
      <c r="J517" t="s">
        <v>910</v>
      </c>
      <c r="K517">
        <v>5</v>
      </c>
      <c r="L517">
        <v>6</v>
      </c>
      <c r="M517" t="s">
        <v>204</v>
      </c>
      <c r="N517" t="s">
        <v>205</v>
      </c>
      <c r="O517" t="s">
        <v>206</v>
      </c>
      <c r="P517" t="s">
        <v>207</v>
      </c>
      <c r="Q517">
        <v>2.5</v>
      </c>
      <c r="R517">
        <v>20</v>
      </c>
    </row>
    <row r="518" spans="1:18" x14ac:dyDescent="0.35">
      <c r="A518" t="s">
        <v>696</v>
      </c>
      <c r="B518">
        <v>670</v>
      </c>
      <c r="C518" s="50">
        <v>43070</v>
      </c>
      <c r="D518">
        <v>2019</v>
      </c>
      <c r="E518" t="s">
        <v>158</v>
      </c>
      <c r="F518">
        <v>36259</v>
      </c>
      <c r="G518">
        <v>2</v>
      </c>
      <c r="H518" t="s">
        <v>911</v>
      </c>
      <c r="I518">
        <v>3</v>
      </c>
      <c r="J518" t="s">
        <v>912</v>
      </c>
      <c r="K518">
        <v>5</v>
      </c>
      <c r="L518">
        <v>6</v>
      </c>
      <c r="M518" t="s">
        <v>204</v>
      </c>
      <c r="N518" t="s">
        <v>205</v>
      </c>
      <c r="O518" t="s">
        <v>206</v>
      </c>
      <c r="P518" t="s">
        <v>207</v>
      </c>
      <c r="Q518">
        <v>1.125</v>
      </c>
      <c r="R518">
        <v>9</v>
      </c>
    </row>
    <row r="519" spans="1:18" x14ac:dyDescent="0.35">
      <c r="A519" t="s">
        <v>696</v>
      </c>
      <c r="B519">
        <v>670</v>
      </c>
      <c r="C519" s="50">
        <v>43070</v>
      </c>
      <c r="D519">
        <v>2019</v>
      </c>
      <c r="E519" t="s">
        <v>158</v>
      </c>
      <c r="F519">
        <v>36259</v>
      </c>
      <c r="G519">
        <v>2</v>
      </c>
      <c r="H519" t="s">
        <v>913</v>
      </c>
      <c r="I519">
        <v>3</v>
      </c>
      <c r="J519" t="s">
        <v>914</v>
      </c>
      <c r="K519">
        <v>5</v>
      </c>
      <c r="L519">
        <v>6</v>
      </c>
      <c r="M519" t="s">
        <v>204</v>
      </c>
      <c r="N519" t="s">
        <v>205</v>
      </c>
      <c r="O519" t="s">
        <v>206</v>
      </c>
      <c r="P519" t="s">
        <v>207</v>
      </c>
      <c r="Q519">
        <v>0.25</v>
      </c>
      <c r="R519">
        <v>2</v>
      </c>
    </row>
    <row r="520" spans="1:18" x14ac:dyDescent="0.35">
      <c r="A520" t="s">
        <v>696</v>
      </c>
      <c r="B520">
        <v>670</v>
      </c>
      <c r="C520" s="50">
        <v>43070</v>
      </c>
      <c r="D520">
        <v>2019</v>
      </c>
      <c r="E520" t="s">
        <v>158</v>
      </c>
      <c r="F520">
        <v>36259</v>
      </c>
      <c r="G520">
        <v>2</v>
      </c>
      <c r="H520" t="s">
        <v>915</v>
      </c>
      <c r="I520">
        <v>3</v>
      </c>
      <c r="J520" t="s">
        <v>916</v>
      </c>
      <c r="K520">
        <v>5</v>
      </c>
      <c r="L520">
        <v>6</v>
      </c>
      <c r="M520" t="s">
        <v>204</v>
      </c>
      <c r="N520" t="s">
        <v>205</v>
      </c>
      <c r="O520" t="s">
        <v>206</v>
      </c>
      <c r="P520" t="s">
        <v>207</v>
      </c>
      <c r="Q520">
        <v>0</v>
      </c>
      <c r="R520">
        <v>0</v>
      </c>
    </row>
    <row r="521" spans="1:18" x14ac:dyDescent="0.35">
      <c r="A521" t="s">
        <v>696</v>
      </c>
      <c r="B521">
        <v>670</v>
      </c>
      <c r="C521" s="50">
        <v>43070</v>
      </c>
      <c r="D521">
        <v>2019</v>
      </c>
      <c r="E521" t="s">
        <v>158</v>
      </c>
      <c r="F521">
        <v>36259</v>
      </c>
      <c r="G521">
        <v>2</v>
      </c>
      <c r="H521" t="s">
        <v>917</v>
      </c>
      <c r="I521">
        <v>3</v>
      </c>
      <c r="J521" t="s">
        <v>918</v>
      </c>
      <c r="K521">
        <v>5</v>
      </c>
      <c r="L521">
        <v>6</v>
      </c>
      <c r="M521" t="s">
        <v>204</v>
      </c>
      <c r="N521" t="s">
        <v>205</v>
      </c>
      <c r="O521" t="s">
        <v>206</v>
      </c>
      <c r="P521" t="s">
        <v>207</v>
      </c>
      <c r="Q521">
        <v>0.375</v>
      </c>
      <c r="R521">
        <v>3</v>
      </c>
    </row>
    <row r="522" spans="1:18" x14ac:dyDescent="0.35">
      <c r="A522" t="s">
        <v>696</v>
      </c>
      <c r="B522">
        <v>670</v>
      </c>
      <c r="C522" s="50">
        <v>43070</v>
      </c>
      <c r="D522">
        <v>2019</v>
      </c>
      <c r="E522" t="s">
        <v>158</v>
      </c>
      <c r="F522">
        <v>36259</v>
      </c>
      <c r="G522">
        <v>2</v>
      </c>
      <c r="H522" t="s">
        <v>919</v>
      </c>
      <c r="I522">
        <v>3</v>
      </c>
      <c r="J522" t="s">
        <v>920</v>
      </c>
      <c r="K522">
        <v>5</v>
      </c>
      <c r="L522">
        <v>6</v>
      </c>
      <c r="M522" t="s">
        <v>204</v>
      </c>
      <c r="N522" t="s">
        <v>205</v>
      </c>
      <c r="O522" t="s">
        <v>206</v>
      </c>
      <c r="P522" t="s">
        <v>207</v>
      </c>
      <c r="Q522">
        <v>0.375</v>
      </c>
      <c r="R522">
        <v>3</v>
      </c>
    </row>
    <row r="523" spans="1:18" x14ac:dyDescent="0.35">
      <c r="A523" t="s">
        <v>696</v>
      </c>
      <c r="B523">
        <v>670</v>
      </c>
      <c r="C523" s="50">
        <v>43070</v>
      </c>
      <c r="D523">
        <v>2019</v>
      </c>
      <c r="E523" t="s">
        <v>158</v>
      </c>
      <c r="F523">
        <v>36259</v>
      </c>
      <c r="G523">
        <v>2</v>
      </c>
      <c r="H523" t="s">
        <v>921</v>
      </c>
      <c r="I523">
        <v>3</v>
      </c>
      <c r="J523" t="s">
        <v>922</v>
      </c>
      <c r="K523">
        <v>5</v>
      </c>
      <c r="L523">
        <v>6</v>
      </c>
      <c r="M523" t="s">
        <v>204</v>
      </c>
      <c r="N523" t="s">
        <v>205</v>
      </c>
      <c r="O523" t="s">
        <v>206</v>
      </c>
      <c r="P523" t="s">
        <v>207</v>
      </c>
      <c r="Q523">
        <v>0</v>
      </c>
      <c r="R523">
        <v>0</v>
      </c>
    </row>
    <row r="524" spans="1:18" x14ac:dyDescent="0.35">
      <c r="A524" t="s">
        <v>696</v>
      </c>
      <c r="B524">
        <v>670</v>
      </c>
      <c r="C524" s="50">
        <v>43070</v>
      </c>
      <c r="D524">
        <v>2019</v>
      </c>
      <c r="E524" t="s">
        <v>158</v>
      </c>
      <c r="F524">
        <v>36259</v>
      </c>
      <c r="G524">
        <v>2</v>
      </c>
      <c r="H524" t="s">
        <v>923</v>
      </c>
      <c r="I524">
        <v>4</v>
      </c>
      <c r="J524" t="s">
        <v>924</v>
      </c>
      <c r="K524">
        <v>5</v>
      </c>
      <c r="L524">
        <v>6</v>
      </c>
      <c r="M524" t="s">
        <v>204</v>
      </c>
      <c r="N524" t="s">
        <v>205</v>
      </c>
      <c r="O524" t="s">
        <v>206</v>
      </c>
      <c r="P524" t="s">
        <v>207</v>
      </c>
      <c r="Q524">
        <v>0</v>
      </c>
      <c r="R524">
        <v>0</v>
      </c>
    </row>
    <row r="525" spans="1:18" x14ac:dyDescent="0.35">
      <c r="A525" t="s">
        <v>696</v>
      </c>
      <c r="B525">
        <v>670</v>
      </c>
      <c r="C525" s="50">
        <v>43070</v>
      </c>
      <c r="D525">
        <v>2019</v>
      </c>
      <c r="E525" t="s">
        <v>158</v>
      </c>
      <c r="F525">
        <v>36259</v>
      </c>
      <c r="G525">
        <v>2</v>
      </c>
      <c r="H525" t="s">
        <v>703</v>
      </c>
      <c r="I525">
        <v>7</v>
      </c>
      <c r="J525" t="s">
        <v>704</v>
      </c>
      <c r="K525">
        <v>1</v>
      </c>
      <c r="L525">
        <v>6</v>
      </c>
      <c r="M525" t="s">
        <v>204</v>
      </c>
      <c r="N525" t="s">
        <v>205</v>
      </c>
      <c r="O525" t="s">
        <v>206</v>
      </c>
      <c r="P525" t="s">
        <v>207</v>
      </c>
      <c r="Q525">
        <v>12.875</v>
      </c>
      <c r="R525">
        <v>103</v>
      </c>
    </row>
    <row r="526" spans="1:18" x14ac:dyDescent="0.35">
      <c r="A526" t="s">
        <v>696</v>
      </c>
      <c r="B526">
        <v>670</v>
      </c>
      <c r="C526" s="50">
        <v>43070</v>
      </c>
      <c r="D526">
        <v>2019</v>
      </c>
      <c r="E526" t="s">
        <v>158</v>
      </c>
      <c r="F526">
        <v>36259</v>
      </c>
      <c r="G526">
        <v>2</v>
      </c>
      <c r="H526" t="s">
        <v>925</v>
      </c>
      <c r="I526">
        <v>3</v>
      </c>
      <c r="J526" t="s">
        <v>733</v>
      </c>
      <c r="K526">
        <v>4</v>
      </c>
      <c r="L526">
        <v>6</v>
      </c>
      <c r="M526" t="s">
        <v>204</v>
      </c>
      <c r="N526" t="s">
        <v>205</v>
      </c>
      <c r="O526" t="s">
        <v>206</v>
      </c>
      <c r="P526" t="s">
        <v>207</v>
      </c>
      <c r="Q526">
        <v>0</v>
      </c>
      <c r="R526">
        <v>0</v>
      </c>
    </row>
    <row r="527" spans="1:18" x14ac:dyDescent="0.35">
      <c r="A527" t="s">
        <v>696</v>
      </c>
      <c r="B527">
        <v>670</v>
      </c>
      <c r="C527" s="50">
        <v>43070</v>
      </c>
      <c r="D527">
        <v>2019</v>
      </c>
      <c r="E527" t="s">
        <v>158</v>
      </c>
      <c r="F527">
        <v>36259</v>
      </c>
      <c r="G527">
        <v>2</v>
      </c>
      <c r="H527" t="s">
        <v>926</v>
      </c>
      <c r="I527">
        <v>3</v>
      </c>
      <c r="J527" t="s">
        <v>927</v>
      </c>
      <c r="K527">
        <v>5</v>
      </c>
      <c r="L527">
        <v>6</v>
      </c>
      <c r="M527" t="s">
        <v>204</v>
      </c>
      <c r="N527" t="s">
        <v>205</v>
      </c>
      <c r="O527" t="s">
        <v>206</v>
      </c>
      <c r="P527" t="s">
        <v>207</v>
      </c>
      <c r="Q527">
        <v>0</v>
      </c>
      <c r="R527">
        <v>0</v>
      </c>
    </row>
    <row r="528" spans="1:18" x14ac:dyDescent="0.35">
      <c r="A528" t="s">
        <v>696</v>
      </c>
      <c r="B528">
        <v>670</v>
      </c>
      <c r="C528" s="50">
        <v>43070</v>
      </c>
      <c r="D528">
        <v>2019</v>
      </c>
      <c r="E528" t="s">
        <v>158</v>
      </c>
      <c r="F528">
        <v>36259</v>
      </c>
      <c r="G528">
        <v>2</v>
      </c>
      <c r="H528" t="s">
        <v>928</v>
      </c>
      <c r="I528">
        <v>6</v>
      </c>
      <c r="J528" t="s">
        <v>929</v>
      </c>
      <c r="K528">
        <v>1</v>
      </c>
      <c r="L528">
        <v>6</v>
      </c>
      <c r="M528" t="s">
        <v>204</v>
      </c>
      <c r="N528" t="s">
        <v>205</v>
      </c>
      <c r="O528" t="s">
        <v>206</v>
      </c>
      <c r="P528" t="s">
        <v>776</v>
      </c>
      <c r="Q528">
        <v>0</v>
      </c>
      <c r="R528">
        <v>0</v>
      </c>
    </row>
    <row r="529" spans="1:18" x14ac:dyDescent="0.35">
      <c r="A529" t="s">
        <v>696</v>
      </c>
      <c r="B529">
        <v>670</v>
      </c>
      <c r="C529" s="50">
        <v>43070</v>
      </c>
      <c r="D529">
        <v>2019</v>
      </c>
      <c r="E529" t="s">
        <v>158</v>
      </c>
      <c r="F529">
        <v>36259</v>
      </c>
      <c r="G529">
        <v>2</v>
      </c>
      <c r="H529" t="s">
        <v>928</v>
      </c>
      <c r="I529">
        <v>6</v>
      </c>
      <c r="J529" t="s">
        <v>929</v>
      </c>
      <c r="K529">
        <v>1</v>
      </c>
      <c r="L529">
        <v>6</v>
      </c>
      <c r="M529" t="s">
        <v>204</v>
      </c>
      <c r="N529" t="s">
        <v>205</v>
      </c>
      <c r="O529" t="s">
        <v>206</v>
      </c>
      <c r="P529" t="s">
        <v>207</v>
      </c>
      <c r="Q529">
        <v>25.125</v>
      </c>
      <c r="R529">
        <v>201</v>
      </c>
    </row>
    <row r="530" spans="1:18" x14ac:dyDescent="0.35">
      <c r="A530" t="s">
        <v>696</v>
      </c>
      <c r="B530">
        <v>670</v>
      </c>
      <c r="C530" s="50">
        <v>43070</v>
      </c>
      <c r="D530">
        <v>2019</v>
      </c>
      <c r="E530" t="s">
        <v>158</v>
      </c>
      <c r="F530">
        <v>36259</v>
      </c>
      <c r="G530">
        <v>2</v>
      </c>
      <c r="H530" t="s">
        <v>705</v>
      </c>
      <c r="I530">
        <v>5</v>
      </c>
      <c r="J530" t="s">
        <v>706</v>
      </c>
      <c r="K530">
        <v>1</v>
      </c>
      <c r="L530">
        <v>6</v>
      </c>
      <c r="M530" t="s">
        <v>204</v>
      </c>
      <c r="N530" t="s">
        <v>205</v>
      </c>
      <c r="O530" t="s">
        <v>206</v>
      </c>
      <c r="P530" t="s">
        <v>207</v>
      </c>
      <c r="Q530">
        <v>61.375</v>
      </c>
      <c r="R530">
        <v>491</v>
      </c>
    </row>
    <row r="531" spans="1:18" x14ac:dyDescent="0.35">
      <c r="A531" t="s">
        <v>696</v>
      </c>
      <c r="B531">
        <v>670</v>
      </c>
      <c r="C531" s="50">
        <v>43070</v>
      </c>
      <c r="D531">
        <v>2019</v>
      </c>
      <c r="E531" t="s">
        <v>158</v>
      </c>
      <c r="F531">
        <v>36259</v>
      </c>
      <c r="G531">
        <v>2</v>
      </c>
      <c r="H531" t="s">
        <v>930</v>
      </c>
      <c r="I531">
        <v>3</v>
      </c>
      <c r="J531" t="s">
        <v>931</v>
      </c>
      <c r="K531">
        <v>2</v>
      </c>
      <c r="L531">
        <v>6</v>
      </c>
      <c r="M531" t="s">
        <v>204</v>
      </c>
      <c r="N531" t="s">
        <v>205</v>
      </c>
      <c r="O531" t="s">
        <v>206</v>
      </c>
      <c r="P531" t="s">
        <v>207</v>
      </c>
      <c r="Q531">
        <v>14.625</v>
      </c>
      <c r="R531">
        <v>117</v>
      </c>
    </row>
    <row r="532" spans="1:18" x14ac:dyDescent="0.35">
      <c r="A532" t="s">
        <v>696</v>
      </c>
      <c r="B532">
        <v>670</v>
      </c>
      <c r="C532" s="50">
        <v>43070</v>
      </c>
      <c r="D532">
        <v>2019</v>
      </c>
      <c r="E532" t="s">
        <v>158</v>
      </c>
      <c r="F532">
        <v>36259</v>
      </c>
      <c r="G532">
        <v>2</v>
      </c>
      <c r="H532" t="s">
        <v>932</v>
      </c>
      <c r="I532">
        <v>5</v>
      </c>
      <c r="J532" t="s">
        <v>933</v>
      </c>
      <c r="K532">
        <v>2</v>
      </c>
      <c r="L532">
        <v>6</v>
      </c>
      <c r="M532" t="s">
        <v>204</v>
      </c>
      <c r="N532" t="s">
        <v>205</v>
      </c>
      <c r="O532" t="s">
        <v>206</v>
      </c>
      <c r="P532" t="s">
        <v>207</v>
      </c>
      <c r="Q532">
        <v>7.5</v>
      </c>
      <c r="R532">
        <v>60</v>
      </c>
    </row>
    <row r="533" spans="1:18" x14ac:dyDescent="0.35">
      <c r="A533" t="s">
        <v>696</v>
      </c>
      <c r="B533">
        <v>670</v>
      </c>
      <c r="C533" s="50">
        <v>43070</v>
      </c>
      <c r="D533">
        <v>2019</v>
      </c>
      <c r="E533" t="s">
        <v>158</v>
      </c>
      <c r="F533">
        <v>36259</v>
      </c>
      <c r="G533">
        <v>2</v>
      </c>
      <c r="H533" t="s">
        <v>934</v>
      </c>
      <c r="I533">
        <v>1</v>
      </c>
      <c r="J533" t="s">
        <v>935</v>
      </c>
      <c r="K533">
        <v>3</v>
      </c>
      <c r="L533">
        <v>6</v>
      </c>
      <c r="M533" t="s">
        <v>204</v>
      </c>
      <c r="N533" t="s">
        <v>205</v>
      </c>
      <c r="O533" t="s">
        <v>206</v>
      </c>
      <c r="P533" t="s">
        <v>207</v>
      </c>
      <c r="Q533">
        <v>4.25</v>
      </c>
      <c r="R533">
        <v>34</v>
      </c>
    </row>
    <row r="534" spans="1:18" x14ac:dyDescent="0.35">
      <c r="A534" t="s">
        <v>696</v>
      </c>
      <c r="B534">
        <v>670</v>
      </c>
      <c r="C534" s="50">
        <v>43070</v>
      </c>
      <c r="D534">
        <v>2019</v>
      </c>
      <c r="E534" t="s">
        <v>158</v>
      </c>
      <c r="F534">
        <v>36259</v>
      </c>
      <c r="G534">
        <v>2</v>
      </c>
      <c r="H534" t="s">
        <v>936</v>
      </c>
      <c r="I534">
        <v>4</v>
      </c>
      <c r="J534" t="s">
        <v>937</v>
      </c>
      <c r="K534">
        <v>3</v>
      </c>
      <c r="L534">
        <v>6</v>
      </c>
      <c r="M534" t="s">
        <v>204</v>
      </c>
      <c r="N534" t="s">
        <v>205</v>
      </c>
      <c r="O534" t="s">
        <v>206</v>
      </c>
      <c r="P534" t="s">
        <v>207</v>
      </c>
      <c r="Q534">
        <v>1.25</v>
      </c>
      <c r="R534">
        <v>10</v>
      </c>
    </row>
    <row r="535" spans="1:18" x14ac:dyDescent="0.35">
      <c r="A535" t="s">
        <v>696</v>
      </c>
      <c r="B535">
        <v>670</v>
      </c>
      <c r="C535" s="50">
        <v>43070</v>
      </c>
      <c r="D535">
        <v>2019</v>
      </c>
      <c r="E535" t="s">
        <v>158</v>
      </c>
      <c r="F535">
        <v>36259</v>
      </c>
      <c r="G535">
        <v>2</v>
      </c>
      <c r="H535" t="s">
        <v>938</v>
      </c>
      <c r="I535">
        <v>2</v>
      </c>
      <c r="J535" t="s">
        <v>939</v>
      </c>
      <c r="K535">
        <v>3</v>
      </c>
      <c r="L535">
        <v>6</v>
      </c>
      <c r="M535" t="s">
        <v>204</v>
      </c>
      <c r="N535" t="s">
        <v>205</v>
      </c>
      <c r="O535" t="s">
        <v>206</v>
      </c>
      <c r="P535" t="s">
        <v>207</v>
      </c>
      <c r="Q535">
        <v>1.625</v>
      </c>
      <c r="R535">
        <v>13</v>
      </c>
    </row>
    <row r="536" spans="1:18" x14ac:dyDescent="0.35">
      <c r="A536" t="s">
        <v>696</v>
      </c>
      <c r="B536">
        <v>670</v>
      </c>
      <c r="C536" s="50">
        <v>43070</v>
      </c>
      <c r="D536">
        <v>2019</v>
      </c>
      <c r="E536" t="s">
        <v>158</v>
      </c>
      <c r="F536">
        <v>36259</v>
      </c>
      <c r="G536">
        <v>2</v>
      </c>
      <c r="H536" t="s">
        <v>940</v>
      </c>
      <c r="I536">
        <v>3</v>
      </c>
      <c r="J536" t="s">
        <v>941</v>
      </c>
      <c r="K536">
        <v>4</v>
      </c>
      <c r="L536">
        <v>6</v>
      </c>
      <c r="M536" t="s">
        <v>204</v>
      </c>
      <c r="N536" t="s">
        <v>205</v>
      </c>
      <c r="O536" t="s">
        <v>206</v>
      </c>
      <c r="P536" t="s">
        <v>207</v>
      </c>
      <c r="Q536">
        <v>0.75</v>
      </c>
      <c r="R536">
        <v>6</v>
      </c>
    </row>
    <row r="537" spans="1:18" x14ac:dyDescent="0.35">
      <c r="A537" t="s">
        <v>696</v>
      </c>
      <c r="B537">
        <v>670</v>
      </c>
      <c r="C537" s="50">
        <v>43070</v>
      </c>
      <c r="D537">
        <v>2019</v>
      </c>
      <c r="E537" t="s">
        <v>158</v>
      </c>
      <c r="F537">
        <v>36259</v>
      </c>
      <c r="G537">
        <v>2</v>
      </c>
      <c r="H537" t="s">
        <v>942</v>
      </c>
      <c r="I537">
        <v>2</v>
      </c>
      <c r="J537" t="s">
        <v>943</v>
      </c>
      <c r="K537">
        <v>4</v>
      </c>
      <c r="L537">
        <v>6</v>
      </c>
      <c r="M537" t="s">
        <v>204</v>
      </c>
      <c r="N537" t="s">
        <v>205</v>
      </c>
      <c r="O537" t="s">
        <v>206</v>
      </c>
      <c r="P537" t="s">
        <v>207</v>
      </c>
      <c r="Q537">
        <v>5.5</v>
      </c>
      <c r="R537">
        <v>44</v>
      </c>
    </row>
    <row r="538" spans="1:18" x14ac:dyDescent="0.35">
      <c r="A538" t="s">
        <v>696</v>
      </c>
      <c r="B538">
        <v>670</v>
      </c>
      <c r="C538" s="50">
        <v>43070</v>
      </c>
      <c r="D538">
        <v>2019</v>
      </c>
      <c r="E538" t="s">
        <v>158</v>
      </c>
      <c r="F538">
        <v>36259</v>
      </c>
      <c r="G538">
        <v>2</v>
      </c>
      <c r="H538" t="s">
        <v>944</v>
      </c>
      <c r="I538">
        <v>2</v>
      </c>
      <c r="J538" t="s">
        <v>939</v>
      </c>
      <c r="K538">
        <v>4</v>
      </c>
      <c r="L538">
        <v>6</v>
      </c>
      <c r="M538" t="s">
        <v>204</v>
      </c>
      <c r="N538" t="s">
        <v>205</v>
      </c>
      <c r="O538" t="s">
        <v>206</v>
      </c>
      <c r="P538" t="s">
        <v>207</v>
      </c>
      <c r="Q538">
        <v>1.625</v>
      </c>
      <c r="R538">
        <v>13</v>
      </c>
    </row>
    <row r="539" spans="1:18" x14ac:dyDescent="0.35">
      <c r="A539" t="s">
        <v>696</v>
      </c>
      <c r="B539">
        <v>670</v>
      </c>
      <c r="C539" s="50">
        <v>43070</v>
      </c>
      <c r="D539">
        <v>2019</v>
      </c>
      <c r="E539" t="s">
        <v>158</v>
      </c>
      <c r="F539">
        <v>36259</v>
      </c>
      <c r="G539">
        <v>2</v>
      </c>
      <c r="H539" t="s">
        <v>945</v>
      </c>
      <c r="I539">
        <v>3</v>
      </c>
      <c r="J539" t="s">
        <v>946</v>
      </c>
      <c r="K539">
        <v>4</v>
      </c>
      <c r="L539">
        <v>6</v>
      </c>
      <c r="M539" t="s">
        <v>204</v>
      </c>
      <c r="N539" t="s">
        <v>205</v>
      </c>
      <c r="O539" t="s">
        <v>206</v>
      </c>
      <c r="P539" t="s">
        <v>207</v>
      </c>
      <c r="Q539">
        <v>0</v>
      </c>
      <c r="R539">
        <v>0</v>
      </c>
    </row>
    <row r="540" spans="1:18" x14ac:dyDescent="0.35">
      <c r="A540" t="s">
        <v>696</v>
      </c>
      <c r="B540">
        <v>670</v>
      </c>
      <c r="C540" s="50">
        <v>43070</v>
      </c>
      <c r="D540">
        <v>2019</v>
      </c>
      <c r="E540" t="s">
        <v>13</v>
      </c>
      <c r="F540">
        <v>36258</v>
      </c>
      <c r="G540">
        <v>1</v>
      </c>
      <c r="H540" t="s">
        <v>947</v>
      </c>
      <c r="I540">
        <v>4</v>
      </c>
      <c r="J540" t="s">
        <v>948</v>
      </c>
      <c r="K540">
        <v>5</v>
      </c>
      <c r="L540">
        <v>6</v>
      </c>
      <c r="M540" t="s">
        <v>325</v>
      </c>
      <c r="N540" t="s">
        <v>326</v>
      </c>
      <c r="O540" t="s">
        <v>206</v>
      </c>
      <c r="P540" t="s">
        <v>207</v>
      </c>
      <c r="Q540">
        <v>1.5</v>
      </c>
      <c r="R540">
        <v>12</v>
      </c>
    </row>
    <row r="541" spans="1:18" x14ac:dyDescent="0.35">
      <c r="A541" t="s">
        <v>696</v>
      </c>
      <c r="B541">
        <v>670</v>
      </c>
      <c r="C541" s="50">
        <v>43070</v>
      </c>
      <c r="D541">
        <v>2019</v>
      </c>
      <c r="E541" t="s">
        <v>13</v>
      </c>
      <c r="F541">
        <v>36258</v>
      </c>
      <c r="G541">
        <v>1</v>
      </c>
      <c r="H541" t="s">
        <v>715</v>
      </c>
      <c r="I541">
        <v>6</v>
      </c>
      <c r="J541" t="s">
        <v>716</v>
      </c>
      <c r="K541">
        <v>1</v>
      </c>
      <c r="L541">
        <v>6</v>
      </c>
      <c r="M541" t="s">
        <v>204</v>
      </c>
      <c r="N541" t="s">
        <v>205</v>
      </c>
      <c r="O541" t="s">
        <v>206</v>
      </c>
      <c r="P541" t="s">
        <v>207</v>
      </c>
      <c r="Q541">
        <v>38.625</v>
      </c>
      <c r="R541">
        <v>309</v>
      </c>
    </row>
    <row r="542" spans="1:18" x14ac:dyDescent="0.35">
      <c r="A542" t="s">
        <v>696</v>
      </c>
      <c r="B542">
        <v>670</v>
      </c>
      <c r="C542" s="50">
        <v>43070</v>
      </c>
      <c r="D542">
        <v>2019</v>
      </c>
      <c r="E542" t="s">
        <v>13</v>
      </c>
      <c r="F542">
        <v>36258</v>
      </c>
      <c r="G542">
        <v>1</v>
      </c>
      <c r="H542" t="s">
        <v>717</v>
      </c>
      <c r="I542">
        <v>6</v>
      </c>
      <c r="J542" t="s">
        <v>718</v>
      </c>
      <c r="K542">
        <v>1</v>
      </c>
      <c r="L542">
        <v>6</v>
      </c>
      <c r="M542" t="s">
        <v>204</v>
      </c>
      <c r="N542" t="s">
        <v>205</v>
      </c>
      <c r="O542" t="s">
        <v>206</v>
      </c>
      <c r="P542" t="s">
        <v>207</v>
      </c>
      <c r="Q542">
        <v>36.625</v>
      </c>
      <c r="R542">
        <v>293</v>
      </c>
    </row>
    <row r="543" spans="1:18" x14ac:dyDescent="0.35">
      <c r="A543" t="s">
        <v>696</v>
      </c>
      <c r="B543">
        <v>670</v>
      </c>
      <c r="C543" s="50">
        <v>43070</v>
      </c>
      <c r="D543">
        <v>2019</v>
      </c>
      <c r="E543" t="s">
        <v>13</v>
      </c>
      <c r="F543">
        <v>36258</v>
      </c>
      <c r="G543">
        <v>1</v>
      </c>
      <c r="H543" t="s">
        <v>949</v>
      </c>
      <c r="I543">
        <v>6</v>
      </c>
      <c r="J543" t="s">
        <v>950</v>
      </c>
      <c r="K543">
        <v>2</v>
      </c>
      <c r="L543">
        <v>6</v>
      </c>
      <c r="M543" t="s">
        <v>204</v>
      </c>
      <c r="N543" t="s">
        <v>205</v>
      </c>
      <c r="O543" t="s">
        <v>206</v>
      </c>
      <c r="P543" t="s">
        <v>207</v>
      </c>
      <c r="Q543">
        <v>29.875</v>
      </c>
      <c r="R543">
        <v>239</v>
      </c>
    </row>
    <row r="544" spans="1:18" x14ac:dyDescent="0.35">
      <c r="A544" t="s">
        <v>696</v>
      </c>
      <c r="B544">
        <v>670</v>
      </c>
      <c r="C544" s="50">
        <v>43070</v>
      </c>
      <c r="D544">
        <v>2019</v>
      </c>
      <c r="E544" t="s">
        <v>13</v>
      </c>
      <c r="F544">
        <v>36258</v>
      </c>
      <c r="G544">
        <v>1</v>
      </c>
      <c r="H544" t="s">
        <v>723</v>
      </c>
      <c r="I544">
        <v>5</v>
      </c>
      <c r="J544" t="s">
        <v>724</v>
      </c>
      <c r="K544">
        <v>2</v>
      </c>
      <c r="L544">
        <v>6</v>
      </c>
      <c r="M544" t="s">
        <v>204</v>
      </c>
      <c r="N544" t="s">
        <v>205</v>
      </c>
      <c r="O544" t="s">
        <v>206</v>
      </c>
      <c r="P544" t="s">
        <v>207</v>
      </c>
      <c r="Q544">
        <v>49.5</v>
      </c>
      <c r="R544">
        <v>396</v>
      </c>
    </row>
    <row r="545" spans="1:18" x14ac:dyDescent="0.35">
      <c r="A545" t="s">
        <v>696</v>
      </c>
      <c r="B545">
        <v>670</v>
      </c>
      <c r="C545" s="50">
        <v>43070</v>
      </c>
      <c r="D545">
        <v>2019</v>
      </c>
      <c r="E545" t="s">
        <v>13</v>
      </c>
      <c r="F545">
        <v>36258</v>
      </c>
      <c r="G545">
        <v>1</v>
      </c>
      <c r="H545" t="s">
        <v>951</v>
      </c>
      <c r="I545">
        <v>5</v>
      </c>
      <c r="J545" t="s">
        <v>952</v>
      </c>
      <c r="K545">
        <v>3</v>
      </c>
      <c r="L545">
        <v>6</v>
      </c>
      <c r="M545" t="s">
        <v>204</v>
      </c>
      <c r="N545" t="s">
        <v>205</v>
      </c>
      <c r="O545" t="s">
        <v>206</v>
      </c>
      <c r="P545" t="s">
        <v>207</v>
      </c>
      <c r="Q545">
        <v>20.125</v>
      </c>
      <c r="R545">
        <v>161</v>
      </c>
    </row>
    <row r="546" spans="1:18" x14ac:dyDescent="0.35">
      <c r="A546" t="s">
        <v>696</v>
      </c>
      <c r="B546">
        <v>670</v>
      </c>
      <c r="C546" s="50">
        <v>43070</v>
      </c>
      <c r="D546">
        <v>2019</v>
      </c>
      <c r="E546" t="s">
        <v>13</v>
      </c>
      <c r="F546">
        <v>36258</v>
      </c>
      <c r="G546">
        <v>1</v>
      </c>
      <c r="H546" t="s">
        <v>953</v>
      </c>
      <c r="I546">
        <v>5</v>
      </c>
      <c r="J546" t="s">
        <v>954</v>
      </c>
      <c r="K546">
        <v>3</v>
      </c>
      <c r="L546">
        <v>6</v>
      </c>
      <c r="M546" t="s">
        <v>204</v>
      </c>
      <c r="N546" t="s">
        <v>205</v>
      </c>
      <c r="O546" t="s">
        <v>206</v>
      </c>
      <c r="P546" t="s">
        <v>207</v>
      </c>
      <c r="Q546">
        <v>20.375</v>
      </c>
      <c r="R546">
        <v>163</v>
      </c>
    </row>
    <row r="547" spans="1:18" x14ac:dyDescent="0.35">
      <c r="A547" t="s">
        <v>696</v>
      </c>
      <c r="B547">
        <v>670</v>
      </c>
      <c r="C547" s="50">
        <v>43070</v>
      </c>
      <c r="D547">
        <v>2019</v>
      </c>
      <c r="E547" t="s">
        <v>13</v>
      </c>
      <c r="F547">
        <v>36258</v>
      </c>
      <c r="G547">
        <v>1</v>
      </c>
      <c r="H547" t="s">
        <v>729</v>
      </c>
      <c r="I547">
        <v>3</v>
      </c>
      <c r="J547" t="s">
        <v>324</v>
      </c>
      <c r="K547">
        <v>3</v>
      </c>
      <c r="L547">
        <v>0</v>
      </c>
      <c r="M547" t="s">
        <v>332</v>
      </c>
      <c r="N547" t="s">
        <v>333</v>
      </c>
      <c r="O547" t="s">
        <v>206</v>
      </c>
      <c r="P547" t="s">
        <v>207</v>
      </c>
      <c r="Q547">
        <v>0</v>
      </c>
      <c r="R547">
        <v>0</v>
      </c>
    </row>
    <row r="548" spans="1:18" x14ac:dyDescent="0.35">
      <c r="A548" t="s">
        <v>696</v>
      </c>
      <c r="B548">
        <v>670</v>
      </c>
      <c r="C548" s="50">
        <v>43070</v>
      </c>
      <c r="D548">
        <v>2019</v>
      </c>
      <c r="E548" t="s">
        <v>13</v>
      </c>
      <c r="F548">
        <v>36258</v>
      </c>
      <c r="G548">
        <v>1</v>
      </c>
      <c r="H548" t="s">
        <v>955</v>
      </c>
      <c r="I548">
        <v>5</v>
      </c>
      <c r="J548" t="s">
        <v>956</v>
      </c>
      <c r="K548">
        <v>3</v>
      </c>
      <c r="L548">
        <v>6</v>
      </c>
      <c r="M548" t="s">
        <v>204</v>
      </c>
      <c r="N548" t="s">
        <v>205</v>
      </c>
      <c r="O548" t="s">
        <v>206</v>
      </c>
      <c r="P548" t="s">
        <v>207</v>
      </c>
      <c r="Q548">
        <v>10.125</v>
      </c>
      <c r="R548">
        <v>81</v>
      </c>
    </row>
    <row r="549" spans="1:18" x14ac:dyDescent="0.35">
      <c r="A549" t="s">
        <v>696</v>
      </c>
      <c r="B549">
        <v>670</v>
      </c>
      <c r="C549" s="50">
        <v>43070</v>
      </c>
      <c r="D549">
        <v>2019</v>
      </c>
      <c r="E549" t="s">
        <v>13</v>
      </c>
      <c r="F549">
        <v>36258</v>
      </c>
      <c r="G549">
        <v>1</v>
      </c>
      <c r="H549" t="s">
        <v>957</v>
      </c>
      <c r="I549">
        <v>5</v>
      </c>
      <c r="J549" t="s">
        <v>958</v>
      </c>
      <c r="K549">
        <v>3</v>
      </c>
      <c r="L549">
        <v>6</v>
      </c>
      <c r="M549" t="s">
        <v>204</v>
      </c>
      <c r="N549" t="s">
        <v>205</v>
      </c>
      <c r="O549" t="s">
        <v>206</v>
      </c>
      <c r="P549" t="s">
        <v>207</v>
      </c>
      <c r="Q549">
        <v>12.5</v>
      </c>
      <c r="R549">
        <v>100</v>
      </c>
    </row>
    <row r="550" spans="1:18" x14ac:dyDescent="0.35">
      <c r="A550" t="s">
        <v>696</v>
      </c>
      <c r="B550">
        <v>670</v>
      </c>
      <c r="C550" s="50">
        <v>43070</v>
      </c>
      <c r="D550">
        <v>2019</v>
      </c>
      <c r="E550" t="s">
        <v>13</v>
      </c>
      <c r="F550">
        <v>36258</v>
      </c>
      <c r="G550">
        <v>1</v>
      </c>
      <c r="H550" t="s">
        <v>734</v>
      </c>
      <c r="I550">
        <v>4</v>
      </c>
      <c r="J550" t="s">
        <v>735</v>
      </c>
      <c r="K550">
        <v>4</v>
      </c>
      <c r="L550">
        <v>12</v>
      </c>
      <c r="M550" t="s">
        <v>204</v>
      </c>
      <c r="N550" t="s">
        <v>205</v>
      </c>
      <c r="O550" t="s">
        <v>206</v>
      </c>
      <c r="P550" t="s">
        <v>207</v>
      </c>
      <c r="Q550">
        <v>0.25</v>
      </c>
      <c r="R550">
        <v>1</v>
      </c>
    </row>
    <row r="551" spans="1:18" x14ac:dyDescent="0.35">
      <c r="A551" t="s">
        <v>696</v>
      </c>
      <c r="B551">
        <v>670</v>
      </c>
      <c r="C551" s="50">
        <v>43070</v>
      </c>
      <c r="D551">
        <v>2019</v>
      </c>
      <c r="E551" t="s">
        <v>13</v>
      </c>
      <c r="F551">
        <v>36258</v>
      </c>
      <c r="G551">
        <v>1</v>
      </c>
      <c r="H551" t="s">
        <v>736</v>
      </c>
      <c r="I551">
        <v>4</v>
      </c>
      <c r="J551" t="s">
        <v>737</v>
      </c>
      <c r="K551">
        <v>4</v>
      </c>
      <c r="L551">
        <v>12</v>
      </c>
      <c r="M551" t="s">
        <v>204</v>
      </c>
      <c r="N551" t="s">
        <v>205</v>
      </c>
      <c r="O551" t="s">
        <v>206</v>
      </c>
      <c r="P551" t="s">
        <v>207</v>
      </c>
      <c r="Q551">
        <v>0.75</v>
      </c>
      <c r="R551">
        <v>3</v>
      </c>
    </row>
    <row r="552" spans="1:18" x14ac:dyDescent="0.35">
      <c r="A552" t="s">
        <v>696</v>
      </c>
      <c r="B552">
        <v>670</v>
      </c>
      <c r="C552" s="50">
        <v>43070</v>
      </c>
      <c r="D552">
        <v>2019</v>
      </c>
      <c r="E552" t="s">
        <v>13</v>
      </c>
      <c r="F552">
        <v>36258</v>
      </c>
      <c r="G552">
        <v>1</v>
      </c>
      <c r="H552" t="s">
        <v>9</v>
      </c>
      <c r="I552">
        <v>3</v>
      </c>
      <c r="J552" t="s">
        <v>959</v>
      </c>
      <c r="K552">
        <v>4</v>
      </c>
      <c r="L552">
        <v>6</v>
      </c>
      <c r="M552" t="s">
        <v>204</v>
      </c>
      <c r="N552" t="s">
        <v>205</v>
      </c>
      <c r="O552" t="s">
        <v>206</v>
      </c>
      <c r="P552" t="s">
        <v>207</v>
      </c>
      <c r="Q552">
        <v>6.875</v>
      </c>
      <c r="R552">
        <v>55</v>
      </c>
    </row>
    <row r="553" spans="1:18" x14ac:dyDescent="0.35">
      <c r="A553" t="s">
        <v>696</v>
      </c>
      <c r="B553">
        <v>670</v>
      </c>
      <c r="C553" s="50">
        <v>43070</v>
      </c>
      <c r="D553">
        <v>2019</v>
      </c>
      <c r="E553" t="s">
        <v>13</v>
      </c>
      <c r="F553">
        <v>36258</v>
      </c>
      <c r="G553">
        <v>1</v>
      </c>
      <c r="H553" t="s">
        <v>960</v>
      </c>
      <c r="I553">
        <v>3</v>
      </c>
      <c r="J553" t="s">
        <v>961</v>
      </c>
      <c r="K553">
        <v>4</v>
      </c>
      <c r="L553">
        <v>6</v>
      </c>
      <c r="M553" t="s">
        <v>204</v>
      </c>
      <c r="N553" t="s">
        <v>205</v>
      </c>
      <c r="O553" t="s">
        <v>206</v>
      </c>
      <c r="P553" t="s">
        <v>207</v>
      </c>
      <c r="Q553">
        <v>8.75</v>
      </c>
      <c r="R553">
        <v>70</v>
      </c>
    </row>
    <row r="554" spans="1:18" x14ac:dyDescent="0.35">
      <c r="A554" t="s">
        <v>696</v>
      </c>
      <c r="B554">
        <v>670</v>
      </c>
      <c r="C554" s="50">
        <v>43070</v>
      </c>
      <c r="D554">
        <v>2019</v>
      </c>
      <c r="E554" t="s">
        <v>13</v>
      </c>
      <c r="F554">
        <v>36258</v>
      </c>
      <c r="G554">
        <v>1</v>
      </c>
      <c r="H554" t="s">
        <v>962</v>
      </c>
      <c r="I554">
        <v>3</v>
      </c>
      <c r="J554" t="s">
        <v>963</v>
      </c>
      <c r="K554">
        <v>4</v>
      </c>
      <c r="L554">
        <v>6</v>
      </c>
      <c r="M554" t="s">
        <v>204</v>
      </c>
      <c r="N554" t="s">
        <v>205</v>
      </c>
      <c r="O554" t="s">
        <v>206</v>
      </c>
      <c r="P554" t="s">
        <v>207</v>
      </c>
      <c r="Q554">
        <v>7.375</v>
      </c>
      <c r="R554">
        <v>59</v>
      </c>
    </row>
    <row r="555" spans="1:18" x14ac:dyDescent="0.35">
      <c r="A555" t="s">
        <v>696</v>
      </c>
      <c r="B555">
        <v>670</v>
      </c>
      <c r="C555" s="50">
        <v>43070</v>
      </c>
      <c r="D555">
        <v>2019</v>
      </c>
      <c r="E555" t="s">
        <v>13</v>
      </c>
      <c r="F555">
        <v>36258</v>
      </c>
      <c r="G555">
        <v>1</v>
      </c>
      <c r="H555" t="s">
        <v>964</v>
      </c>
      <c r="I555">
        <v>3</v>
      </c>
      <c r="J555" t="s">
        <v>965</v>
      </c>
      <c r="K555">
        <v>4</v>
      </c>
      <c r="L555">
        <v>6</v>
      </c>
      <c r="M555" t="s">
        <v>204</v>
      </c>
      <c r="N555" t="s">
        <v>205</v>
      </c>
      <c r="O555" t="s">
        <v>206</v>
      </c>
      <c r="P555" t="s">
        <v>207</v>
      </c>
      <c r="Q555">
        <v>5.625</v>
      </c>
      <c r="R555">
        <v>45</v>
      </c>
    </row>
    <row r="556" spans="1:18" x14ac:dyDescent="0.35">
      <c r="A556" t="s">
        <v>696</v>
      </c>
      <c r="B556">
        <v>670</v>
      </c>
      <c r="C556" s="50">
        <v>43070</v>
      </c>
      <c r="D556">
        <v>2019</v>
      </c>
      <c r="E556" t="s">
        <v>13</v>
      </c>
      <c r="F556">
        <v>36258</v>
      </c>
      <c r="G556">
        <v>1</v>
      </c>
      <c r="H556" t="s">
        <v>744</v>
      </c>
      <c r="I556">
        <v>3</v>
      </c>
      <c r="J556" t="s">
        <v>745</v>
      </c>
      <c r="K556">
        <v>4</v>
      </c>
      <c r="L556">
        <v>0</v>
      </c>
      <c r="M556" t="s">
        <v>204</v>
      </c>
      <c r="N556" t="s">
        <v>205</v>
      </c>
      <c r="O556" t="s">
        <v>206</v>
      </c>
      <c r="P556" t="s">
        <v>207</v>
      </c>
      <c r="Q556">
        <v>0</v>
      </c>
      <c r="R556">
        <v>6</v>
      </c>
    </row>
    <row r="557" spans="1:18" x14ac:dyDescent="0.35">
      <c r="A557" t="s">
        <v>696</v>
      </c>
      <c r="B557">
        <v>670</v>
      </c>
      <c r="C557" s="50">
        <v>43070</v>
      </c>
      <c r="D557">
        <v>2019</v>
      </c>
      <c r="E557" t="s">
        <v>13</v>
      </c>
      <c r="F557">
        <v>36258</v>
      </c>
      <c r="G557">
        <v>1</v>
      </c>
      <c r="H557" t="s">
        <v>746</v>
      </c>
      <c r="I557">
        <v>3</v>
      </c>
      <c r="J557" t="s">
        <v>747</v>
      </c>
      <c r="K557">
        <v>4</v>
      </c>
      <c r="L557">
        <v>0</v>
      </c>
      <c r="M557" t="s">
        <v>204</v>
      </c>
      <c r="N557" t="s">
        <v>205</v>
      </c>
      <c r="O557" t="s">
        <v>206</v>
      </c>
      <c r="P557" t="s">
        <v>207</v>
      </c>
      <c r="Q557">
        <v>0</v>
      </c>
      <c r="R557">
        <v>0</v>
      </c>
    </row>
    <row r="558" spans="1:18" x14ac:dyDescent="0.35">
      <c r="A558" t="s">
        <v>696</v>
      </c>
      <c r="B558">
        <v>670</v>
      </c>
      <c r="C558" s="50">
        <v>43070</v>
      </c>
      <c r="D558">
        <v>2019</v>
      </c>
      <c r="E558" t="s">
        <v>13</v>
      </c>
      <c r="F558">
        <v>36258</v>
      </c>
      <c r="G558">
        <v>1</v>
      </c>
      <c r="H558" t="s">
        <v>748</v>
      </c>
      <c r="I558">
        <v>2</v>
      </c>
      <c r="J558" t="s">
        <v>749</v>
      </c>
      <c r="K558">
        <v>5</v>
      </c>
      <c r="L558">
        <v>6</v>
      </c>
      <c r="M558" t="s">
        <v>204</v>
      </c>
      <c r="N558" t="s">
        <v>205</v>
      </c>
      <c r="O558" t="s">
        <v>206</v>
      </c>
      <c r="P558" t="s">
        <v>207</v>
      </c>
      <c r="Q558">
        <v>0.375</v>
      </c>
      <c r="R558">
        <v>3</v>
      </c>
    </row>
    <row r="559" spans="1:18" x14ac:dyDescent="0.35">
      <c r="A559" t="s">
        <v>696</v>
      </c>
      <c r="B559">
        <v>670</v>
      </c>
      <c r="C559" s="50">
        <v>43070</v>
      </c>
      <c r="D559">
        <v>2019</v>
      </c>
      <c r="E559" t="s">
        <v>13</v>
      </c>
      <c r="F559">
        <v>36258</v>
      </c>
      <c r="G559">
        <v>1</v>
      </c>
      <c r="H559" t="s">
        <v>750</v>
      </c>
      <c r="I559">
        <v>2</v>
      </c>
      <c r="J559" t="s">
        <v>751</v>
      </c>
      <c r="K559">
        <v>5</v>
      </c>
      <c r="L559">
        <v>6</v>
      </c>
      <c r="M559" t="s">
        <v>204</v>
      </c>
      <c r="N559" t="s">
        <v>205</v>
      </c>
      <c r="O559" t="s">
        <v>206</v>
      </c>
      <c r="P559" t="s">
        <v>207</v>
      </c>
      <c r="Q559">
        <v>0.625</v>
      </c>
      <c r="R559">
        <v>5</v>
      </c>
    </row>
    <row r="560" spans="1:18" x14ac:dyDescent="0.35">
      <c r="A560" t="s">
        <v>696</v>
      </c>
      <c r="B560">
        <v>670</v>
      </c>
      <c r="C560" s="50">
        <v>43070</v>
      </c>
      <c r="D560">
        <v>2019</v>
      </c>
      <c r="E560" t="s">
        <v>13</v>
      </c>
      <c r="F560">
        <v>36258</v>
      </c>
      <c r="G560">
        <v>1</v>
      </c>
      <c r="H560" t="s">
        <v>752</v>
      </c>
      <c r="I560">
        <v>2</v>
      </c>
      <c r="J560" t="s">
        <v>753</v>
      </c>
      <c r="K560">
        <v>5</v>
      </c>
      <c r="L560">
        <v>12</v>
      </c>
      <c r="M560" t="s">
        <v>204</v>
      </c>
      <c r="N560" t="s">
        <v>205</v>
      </c>
      <c r="O560" t="s">
        <v>206</v>
      </c>
      <c r="P560" t="s">
        <v>207</v>
      </c>
      <c r="Q560">
        <v>1.25</v>
      </c>
      <c r="R560">
        <v>5</v>
      </c>
    </row>
    <row r="561" spans="1:18" x14ac:dyDescent="0.35">
      <c r="A561" t="s">
        <v>696</v>
      </c>
      <c r="B561">
        <v>670</v>
      </c>
      <c r="C561" s="50">
        <v>43070</v>
      </c>
      <c r="D561">
        <v>2019</v>
      </c>
      <c r="E561" t="s">
        <v>13</v>
      </c>
      <c r="F561">
        <v>36258</v>
      </c>
      <c r="G561">
        <v>1</v>
      </c>
      <c r="H561" t="s">
        <v>966</v>
      </c>
      <c r="I561">
        <v>3</v>
      </c>
      <c r="J561" t="s">
        <v>967</v>
      </c>
      <c r="K561">
        <v>5</v>
      </c>
      <c r="L561">
        <v>6</v>
      </c>
      <c r="M561" t="s">
        <v>204</v>
      </c>
      <c r="N561" t="s">
        <v>205</v>
      </c>
      <c r="O561" t="s">
        <v>206</v>
      </c>
      <c r="P561" t="s">
        <v>207</v>
      </c>
      <c r="Q561">
        <v>5.25</v>
      </c>
      <c r="R561">
        <v>42</v>
      </c>
    </row>
    <row r="562" spans="1:18" x14ac:dyDescent="0.35">
      <c r="A562" t="s">
        <v>696</v>
      </c>
      <c r="B562">
        <v>670</v>
      </c>
      <c r="C562" s="50">
        <v>43070</v>
      </c>
      <c r="D562">
        <v>2019</v>
      </c>
      <c r="E562" t="s">
        <v>13</v>
      </c>
      <c r="F562">
        <v>36258</v>
      </c>
      <c r="G562">
        <v>1</v>
      </c>
      <c r="H562" t="s">
        <v>968</v>
      </c>
      <c r="I562">
        <v>3</v>
      </c>
      <c r="J562" t="s">
        <v>956</v>
      </c>
      <c r="K562">
        <v>5</v>
      </c>
      <c r="L562">
        <v>6</v>
      </c>
      <c r="M562" t="s">
        <v>204</v>
      </c>
      <c r="N562" t="s">
        <v>205</v>
      </c>
      <c r="O562" t="s">
        <v>206</v>
      </c>
      <c r="P562" t="s">
        <v>207</v>
      </c>
      <c r="Q562">
        <v>4.75</v>
      </c>
      <c r="R562">
        <v>38</v>
      </c>
    </row>
    <row r="563" spans="1:18" x14ac:dyDescent="0.35">
      <c r="A563" t="s">
        <v>696</v>
      </c>
      <c r="B563">
        <v>670</v>
      </c>
      <c r="C563" s="50">
        <v>43070</v>
      </c>
      <c r="D563">
        <v>2019</v>
      </c>
      <c r="E563" t="s">
        <v>13</v>
      </c>
      <c r="F563">
        <v>36258</v>
      </c>
      <c r="G563">
        <v>1</v>
      </c>
      <c r="H563" t="s">
        <v>969</v>
      </c>
      <c r="I563">
        <v>3</v>
      </c>
      <c r="J563" t="s">
        <v>958</v>
      </c>
      <c r="K563">
        <v>5</v>
      </c>
      <c r="L563">
        <v>6</v>
      </c>
      <c r="M563" t="s">
        <v>204</v>
      </c>
      <c r="N563" t="s">
        <v>205</v>
      </c>
      <c r="O563" t="s">
        <v>206</v>
      </c>
      <c r="P563" t="s">
        <v>207</v>
      </c>
      <c r="Q563">
        <v>3.375</v>
      </c>
      <c r="R563">
        <v>27</v>
      </c>
    </row>
    <row r="564" spans="1:18" x14ac:dyDescent="0.35">
      <c r="A564" t="s">
        <v>696</v>
      </c>
      <c r="B564">
        <v>670</v>
      </c>
      <c r="C564" s="50">
        <v>43070</v>
      </c>
      <c r="D564">
        <v>2019</v>
      </c>
      <c r="E564" t="s">
        <v>13</v>
      </c>
      <c r="F564">
        <v>36258</v>
      </c>
      <c r="G564">
        <v>1</v>
      </c>
      <c r="H564" t="s">
        <v>970</v>
      </c>
      <c r="I564">
        <v>2</v>
      </c>
      <c r="J564" t="s">
        <v>971</v>
      </c>
      <c r="K564">
        <v>5</v>
      </c>
      <c r="L564">
        <v>6</v>
      </c>
      <c r="M564" t="s">
        <v>204</v>
      </c>
      <c r="N564" t="s">
        <v>205</v>
      </c>
      <c r="O564" t="s">
        <v>206</v>
      </c>
      <c r="P564" t="s">
        <v>207</v>
      </c>
      <c r="Q564">
        <v>10.25</v>
      </c>
      <c r="R564">
        <v>82</v>
      </c>
    </row>
    <row r="565" spans="1:18" x14ac:dyDescent="0.35">
      <c r="A565" t="s">
        <v>696</v>
      </c>
      <c r="B565">
        <v>670</v>
      </c>
      <c r="C565" s="50">
        <v>43070</v>
      </c>
      <c r="D565">
        <v>2019</v>
      </c>
      <c r="E565" t="s">
        <v>13</v>
      </c>
      <c r="F565">
        <v>36258</v>
      </c>
      <c r="G565">
        <v>1</v>
      </c>
      <c r="H565" t="s">
        <v>762</v>
      </c>
      <c r="I565">
        <v>3</v>
      </c>
      <c r="J565" t="s">
        <v>763</v>
      </c>
      <c r="K565">
        <v>5</v>
      </c>
      <c r="L565">
        <v>6</v>
      </c>
      <c r="M565" t="s">
        <v>204</v>
      </c>
      <c r="N565" t="s">
        <v>205</v>
      </c>
      <c r="O565" t="s">
        <v>206</v>
      </c>
      <c r="P565" t="s">
        <v>207</v>
      </c>
      <c r="Q565">
        <v>1</v>
      </c>
      <c r="R565">
        <v>8</v>
      </c>
    </row>
    <row r="566" spans="1:18" x14ac:dyDescent="0.35">
      <c r="A566" t="s">
        <v>696</v>
      </c>
      <c r="B566">
        <v>670</v>
      </c>
      <c r="C566" s="50">
        <v>43070</v>
      </c>
      <c r="D566">
        <v>2019</v>
      </c>
      <c r="E566" t="s">
        <v>13</v>
      </c>
      <c r="F566">
        <v>36258</v>
      </c>
      <c r="G566">
        <v>1</v>
      </c>
      <c r="H566" t="s">
        <v>764</v>
      </c>
      <c r="I566">
        <v>3</v>
      </c>
      <c r="J566" t="s">
        <v>765</v>
      </c>
      <c r="K566">
        <v>5</v>
      </c>
      <c r="L566">
        <v>6</v>
      </c>
      <c r="M566" t="s">
        <v>204</v>
      </c>
      <c r="N566" t="s">
        <v>205</v>
      </c>
      <c r="O566" t="s">
        <v>206</v>
      </c>
      <c r="P566" t="s">
        <v>207</v>
      </c>
      <c r="Q566">
        <v>1.375</v>
      </c>
      <c r="R566">
        <v>11</v>
      </c>
    </row>
    <row r="567" spans="1:18" x14ac:dyDescent="0.35">
      <c r="A567" t="s">
        <v>696</v>
      </c>
      <c r="B567">
        <v>670</v>
      </c>
      <c r="C567" s="50">
        <v>43070</v>
      </c>
      <c r="D567">
        <v>2019</v>
      </c>
      <c r="E567" t="s">
        <v>13</v>
      </c>
      <c r="F567">
        <v>36258</v>
      </c>
      <c r="G567">
        <v>1</v>
      </c>
      <c r="H567" t="s">
        <v>766</v>
      </c>
      <c r="I567">
        <v>3</v>
      </c>
      <c r="J567" t="s">
        <v>767</v>
      </c>
      <c r="K567">
        <v>4</v>
      </c>
      <c r="L567">
        <v>0</v>
      </c>
      <c r="M567" t="s">
        <v>204</v>
      </c>
      <c r="N567" t="s">
        <v>205</v>
      </c>
      <c r="O567" t="s">
        <v>206</v>
      </c>
      <c r="P567" t="s">
        <v>207</v>
      </c>
      <c r="Q567">
        <v>0</v>
      </c>
      <c r="R567">
        <v>0</v>
      </c>
    </row>
    <row r="568" spans="1:18" x14ac:dyDescent="0.35">
      <c r="A568" t="s">
        <v>696</v>
      </c>
      <c r="B568">
        <v>670</v>
      </c>
      <c r="C568" s="50">
        <v>43070</v>
      </c>
      <c r="D568">
        <v>2019</v>
      </c>
      <c r="E568" t="s">
        <v>13</v>
      </c>
      <c r="F568">
        <v>36258</v>
      </c>
      <c r="G568">
        <v>1</v>
      </c>
      <c r="H568" t="s">
        <v>768</v>
      </c>
      <c r="I568">
        <v>3</v>
      </c>
      <c r="J568" t="s">
        <v>769</v>
      </c>
      <c r="K568">
        <v>4</v>
      </c>
      <c r="L568">
        <v>6</v>
      </c>
      <c r="M568" t="s">
        <v>204</v>
      </c>
      <c r="N568" t="s">
        <v>205</v>
      </c>
      <c r="O568" t="s">
        <v>206</v>
      </c>
      <c r="P568" t="s">
        <v>207</v>
      </c>
      <c r="Q568">
        <v>21.75</v>
      </c>
      <c r="R568">
        <v>174</v>
      </c>
    </row>
    <row r="569" spans="1:18" x14ac:dyDescent="0.35">
      <c r="A569" t="s">
        <v>696</v>
      </c>
      <c r="B569">
        <v>670</v>
      </c>
      <c r="C569" s="50">
        <v>43070</v>
      </c>
      <c r="D569">
        <v>2019</v>
      </c>
      <c r="E569" t="s">
        <v>13</v>
      </c>
      <c r="F569">
        <v>36258</v>
      </c>
      <c r="G569">
        <v>1</v>
      </c>
      <c r="H569" t="s">
        <v>770</v>
      </c>
      <c r="I569">
        <v>2</v>
      </c>
      <c r="J569" t="s">
        <v>771</v>
      </c>
      <c r="K569">
        <v>1</v>
      </c>
      <c r="L569">
        <v>6</v>
      </c>
      <c r="M569" t="s">
        <v>204</v>
      </c>
      <c r="N569" t="s">
        <v>205</v>
      </c>
      <c r="O569" t="s">
        <v>206</v>
      </c>
      <c r="P569" t="s">
        <v>207</v>
      </c>
      <c r="Q569">
        <v>52.75</v>
      </c>
      <c r="R569">
        <v>422</v>
      </c>
    </row>
    <row r="570" spans="1:18" x14ac:dyDescent="0.35">
      <c r="A570" t="s">
        <v>696</v>
      </c>
      <c r="B570">
        <v>670</v>
      </c>
      <c r="C570" s="50">
        <v>43070</v>
      </c>
      <c r="D570">
        <v>2019</v>
      </c>
      <c r="E570" t="s">
        <v>13</v>
      </c>
      <c r="F570">
        <v>36258</v>
      </c>
      <c r="G570">
        <v>1</v>
      </c>
      <c r="H570" t="s">
        <v>772</v>
      </c>
      <c r="I570">
        <v>2</v>
      </c>
      <c r="J570" t="s">
        <v>773</v>
      </c>
      <c r="K570">
        <v>1</v>
      </c>
      <c r="L570">
        <v>6</v>
      </c>
      <c r="M570" t="s">
        <v>204</v>
      </c>
      <c r="N570" t="s">
        <v>205</v>
      </c>
      <c r="O570" t="s">
        <v>206</v>
      </c>
      <c r="P570" t="s">
        <v>207</v>
      </c>
      <c r="Q570">
        <v>29.375</v>
      </c>
      <c r="R570">
        <v>235</v>
      </c>
    </row>
    <row r="571" spans="1:18" x14ac:dyDescent="0.35">
      <c r="A571" t="s">
        <v>696</v>
      </c>
      <c r="B571">
        <v>670</v>
      </c>
      <c r="C571" s="50">
        <v>43070</v>
      </c>
      <c r="D571">
        <v>2019</v>
      </c>
      <c r="E571" t="s">
        <v>13</v>
      </c>
      <c r="F571">
        <v>36258</v>
      </c>
      <c r="G571">
        <v>1</v>
      </c>
      <c r="H571" t="s">
        <v>972</v>
      </c>
      <c r="I571">
        <v>4</v>
      </c>
      <c r="J571" t="s">
        <v>973</v>
      </c>
      <c r="K571">
        <v>1</v>
      </c>
      <c r="L571">
        <v>6</v>
      </c>
      <c r="M571" t="s">
        <v>204</v>
      </c>
      <c r="N571" t="s">
        <v>205</v>
      </c>
      <c r="O571" t="s">
        <v>206</v>
      </c>
      <c r="P571" t="s">
        <v>207</v>
      </c>
      <c r="Q571">
        <v>2</v>
      </c>
      <c r="R571">
        <v>16</v>
      </c>
    </row>
    <row r="572" spans="1:18" x14ac:dyDescent="0.35">
      <c r="A572" t="s">
        <v>696</v>
      </c>
      <c r="B572">
        <v>670</v>
      </c>
      <c r="C572" s="50">
        <v>43070</v>
      </c>
      <c r="D572">
        <v>2019</v>
      </c>
      <c r="E572" t="s">
        <v>13</v>
      </c>
      <c r="F572">
        <v>36258</v>
      </c>
      <c r="G572">
        <v>1</v>
      </c>
      <c r="H572" t="s">
        <v>972</v>
      </c>
      <c r="I572">
        <v>5</v>
      </c>
      <c r="J572" t="s">
        <v>974</v>
      </c>
      <c r="K572">
        <v>1</v>
      </c>
      <c r="L572">
        <v>6</v>
      </c>
      <c r="M572" t="s">
        <v>204</v>
      </c>
      <c r="N572" t="s">
        <v>205</v>
      </c>
      <c r="O572" t="s">
        <v>206</v>
      </c>
      <c r="P572" t="s">
        <v>207</v>
      </c>
      <c r="Q572">
        <v>0</v>
      </c>
      <c r="R572">
        <v>0</v>
      </c>
    </row>
    <row r="573" spans="1:18" x14ac:dyDescent="0.35">
      <c r="A573" t="s">
        <v>696</v>
      </c>
      <c r="B573">
        <v>670</v>
      </c>
      <c r="C573" s="50">
        <v>43070</v>
      </c>
      <c r="D573">
        <v>2019</v>
      </c>
      <c r="E573" t="s">
        <v>13</v>
      </c>
      <c r="F573">
        <v>36258</v>
      </c>
      <c r="G573">
        <v>1</v>
      </c>
      <c r="H573" t="s">
        <v>774</v>
      </c>
      <c r="I573">
        <v>4</v>
      </c>
      <c r="J573" t="s">
        <v>775</v>
      </c>
      <c r="K573">
        <v>1</v>
      </c>
      <c r="L573">
        <v>6</v>
      </c>
      <c r="M573" t="s">
        <v>204</v>
      </c>
      <c r="N573" t="s">
        <v>205</v>
      </c>
      <c r="O573" t="s">
        <v>206</v>
      </c>
      <c r="P573" t="s">
        <v>776</v>
      </c>
      <c r="Q573">
        <v>0.5</v>
      </c>
      <c r="R573">
        <v>4</v>
      </c>
    </row>
    <row r="574" spans="1:18" x14ac:dyDescent="0.35">
      <c r="A574" t="s">
        <v>696</v>
      </c>
      <c r="B574">
        <v>670</v>
      </c>
      <c r="C574" s="50">
        <v>43070</v>
      </c>
      <c r="D574">
        <v>2019</v>
      </c>
      <c r="E574" t="s">
        <v>13</v>
      </c>
      <c r="F574">
        <v>36258</v>
      </c>
      <c r="G574">
        <v>1</v>
      </c>
      <c r="H574" t="s">
        <v>774</v>
      </c>
      <c r="I574">
        <v>4</v>
      </c>
      <c r="J574" t="s">
        <v>775</v>
      </c>
      <c r="K574">
        <v>1</v>
      </c>
      <c r="L574">
        <v>6</v>
      </c>
      <c r="M574" t="s">
        <v>204</v>
      </c>
      <c r="N574" t="s">
        <v>205</v>
      </c>
      <c r="O574" t="s">
        <v>206</v>
      </c>
      <c r="P574" t="s">
        <v>207</v>
      </c>
      <c r="Q574">
        <v>66.5</v>
      </c>
      <c r="R574">
        <v>532</v>
      </c>
    </row>
    <row r="575" spans="1:18" x14ac:dyDescent="0.35">
      <c r="A575" t="s">
        <v>696</v>
      </c>
      <c r="B575">
        <v>670</v>
      </c>
      <c r="C575" s="50">
        <v>43070</v>
      </c>
      <c r="D575">
        <v>2019</v>
      </c>
      <c r="E575" t="s">
        <v>13</v>
      </c>
      <c r="F575">
        <v>36258</v>
      </c>
      <c r="G575">
        <v>1</v>
      </c>
      <c r="H575" t="s">
        <v>777</v>
      </c>
      <c r="I575">
        <v>3</v>
      </c>
      <c r="J575" t="s">
        <v>778</v>
      </c>
      <c r="K575">
        <v>1</v>
      </c>
      <c r="L575">
        <v>6</v>
      </c>
      <c r="M575" t="s">
        <v>204</v>
      </c>
      <c r="N575" t="s">
        <v>205</v>
      </c>
      <c r="O575" t="s">
        <v>206</v>
      </c>
      <c r="P575" t="s">
        <v>776</v>
      </c>
      <c r="Q575">
        <v>0.125</v>
      </c>
      <c r="R575">
        <v>1</v>
      </c>
    </row>
    <row r="576" spans="1:18" x14ac:dyDescent="0.35">
      <c r="A576" t="s">
        <v>696</v>
      </c>
      <c r="B576">
        <v>670</v>
      </c>
      <c r="C576" s="50">
        <v>43070</v>
      </c>
      <c r="D576">
        <v>2019</v>
      </c>
      <c r="E576" t="s">
        <v>13</v>
      </c>
      <c r="F576">
        <v>36258</v>
      </c>
      <c r="G576">
        <v>1</v>
      </c>
      <c r="H576" t="s">
        <v>777</v>
      </c>
      <c r="I576">
        <v>3</v>
      </c>
      <c r="J576" t="s">
        <v>778</v>
      </c>
      <c r="K576">
        <v>1</v>
      </c>
      <c r="L576">
        <v>6</v>
      </c>
      <c r="M576" t="s">
        <v>204</v>
      </c>
      <c r="N576" t="s">
        <v>205</v>
      </c>
      <c r="O576" t="s">
        <v>206</v>
      </c>
      <c r="P576" t="s">
        <v>207</v>
      </c>
      <c r="Q576">
        <v>24.375</v>
      </c>
      <c r="R576">
        <v>195</v>
      </c>
    </row>
    <row r="577" spans="1:18" x14ac:dyDescent="0.35">
      <c r="A577" t="s">
        <v>696</v>
      </c>
      <c r="B577">
        <v>670</v>
      </c>
      <c r="C577" s="50">
        <v>43070</v>
      </c>
      <c r="D577">
        <v>2019</v>
      </c>
      <c r="E577" t="s">
        <v>13</v>
      </c>
      <c r="F577">
        <v>36258</v>
      </c>
      <c r="G577">
        <v>1</v>
      </c>
      <c r="H577" t="s">
        <v>701</v>
      </c>
      <c r="I577">
        <v>3</v>
      </c>
      <c r="J577" t="s">
        <v>702</v>
      </c>
      <c r="K577">
        <v>1</v>
      </c>
      <c r="L577">
        <v>6</v>
      </c>
      <c r="M577" t="s">
        <v>204</v>
      </c>
      <c r="N577" t="s">
        <v>205</v>
      </c>
      <c r="O577" t="s">
        <v>206</v>
      </c>
      <c r="P577" t="s">
        <v>207</v>
      </c>
      <c r="Q577">
        <v>32.125</v>
      </c>
      <c r="R577">
        <v>257</v>
      </c>
    </row>
    <row r="578" spans="1:18" x14ac:dyDescent="0.35">
      <c r="A578" t="s">
        <v>696</v>
      </c>
      <c r="B578">
        <v>670</v>
      </c>
      <c r="C578" s="50">
        <v>43070</v>
      </c>
      <c r="D578">
        <v>2019</v>
      </c>
      <c r="E578" t="s">
        <v>13</v>
      </c>
      <c r="F578">
        <v>36258</v>
      </c>
      <c r="G578">
        <v>1</v>
      </c>
      <c r="H578" t="s">
        <v>975</v>
      </c>
      <c r="I578">
        <v>4</v>
      </c>
      <c r="J578" t="s">
        <v>976</v>
      </c>
      <c r="K578">
        <v>2</v>
      </c>
      <c r="L578">
        <v>6</v>
      </c>
      <c r="M578" t="s">
        <v>204</v>
      </c>
      <c r="N578" t="s">
        <v>205</v>
      </c>
      <c r="O578" t="s">
        <v>206</v>
      </c>
      <c r="P578" t="s">
        <v>207</v>
      </c>
      <c r="Q578">
        <v>17.5</v>
      </c>
      <c r="R578">
        <v>140</v>
      </c>
    </row>
    <row r="579" spans="1:18" x14ac:dyDescent="0.35">
      <c r="A579" t="s">
        <v>696</v>
      </c>
      <c r="B579">
        <v>670</v>
      </c>
      <c r="C579" s="50">
        <v>43070</v>
      </c>
      <c r="D579">
        <v>2019</v>
      </c>
      <c r="E579" t="s">
        <v>13</v>
      </c>
      <c r="F579">
        <v>36258</v>
      </c>
      <c r="G579">
        <v>1</v>
      </c>
      <c r="H579" t="s">
        <v>977</v>
      </c>
      <c r="I579">
        <v>4</v>
      </c>
      <c r="J579" t="s">
        <v>978</v>
      </c>
      <c r="K579">
        <v>2</v>
      </c>
      <c r="L579">
        <v>6</v>
      </c>
      <c r="M579" t="s">
        <v>204</v>
      </c>
      <c r="N579" t="s">
        <v>205</v>
      </c>
      <c r="O579" t="s">
        <v>206</v>
      </c>
      <c r="P579" t="s">
        <v>207</v>
      </c>
      <c r="Q579">
        <v>10.375</v>
      </c>
      <c r="R579">
        <v>83</v>
      </c>
    </row>
    <row r="580" spans="1:18" x14ac:dyDescent="0.35">
      <c r="A580" t="s">
        <v>696</v>
      </c>
      <c r="B580">
        <v>670</v>
      </c>
      <c r="C580" s="50">
        <v>43070</v>
      </c>
      <c r="D580">
        <v>2019</v>
      </c>
      <c r="E580" t="s">
        <v>13</v>
      </c>
      <c r="F580">
        <v>36258</v>
      </c>
      <c r="G580">
        <v>1</v>
      </c>
      <c r="H580" t="s">
        <v>979</v>
      </c>
      <c r="I580">
        <v>1</v>
      </c>
      <c r="J580" t="s">
        <v>980</v>
      </c>
      <c r="K580">
        <v>3</v>
      </c>
      <c r="L580">
        <v>6</v>
      </c>
      <c r="M580" t="s">
        <v>204</v>
      </c>
      <c r="N580" t="s">
        <v>205</v>
      </c>
      <c r="O580" t="s">
        <v>206</v>
      </c>
      <c r="P580" t="s">
        <v>207</v>
      </c>
      <c r="Q580">
        <v>7.125</v>
      </c>
      <c r="R580">
        <v>57</v>
      </c>
    </row>
    <row r="581" spans="1:18" x14ac:dyDescent="0.35">
      <c r="A581" t="s">
        <v>696</v>
      </c>
      <c r="B581">
        <v>670</v>
      </c>
      <c r="C581" s="50">
        <v>43070</v>
      </c>
      <c r="D581">
        <v>2019</v>
      </c>
      <c r="E581" t="s">
        <v>13</v>
      </c>
      <c r="F581">
        <v>36258</v>
      </c>
      <c r="G581">
        <v>1</v>
      </c>
      <c r="H581" t="s">
        <v>981</v>
      </c>
      <c r="I581">
        <v>5</v>
      </c>
      <c r="J581" t="s">
        <v>982</v>
      </c>
      <c r="K581">
        <v>3</v>
      </c>
      <c r="L581">
        <v>6</v>
      </c>
      <c r="M581" t="s">
        <v>204</v>
      </c>
      <c r="N581" t="s">
        <v>205</v>
      </c>
      <c r="O581" t="s">
        <v>206</v>
      </c>
      <c r="P581" t="s">
        <v>207</v>
      </c>
      <c r="Q581">
        <v>8.75</v>
      </c>
      <c r="R581">
        <v>70</v>
      </c>
    </row>
    <row r="582" spans="1:18" x14ac:dyDescent="0.35">
      <c r="A582" t="s">
        <v>696</v>
      </c>
      <c r="B582">
        <v>670</v>
      </c>
      <c r="C582" s="50">
        <v>43070</v>
      </c>
      <c r="D582">
        <v>2019</v>
      </c>
      <c r="E582" t="s">
        <v>13</v>
      </c>
      <c r="F582">
        <v>36258</v>
      </c>
      <c r="G582">
        <v>1</v>
      </c>
      <c r="H582" t="s">
        <v>983</v>
      </c>
      <c r="I582">
        <v>4</v>
      </c>
      <c r="J582" t="s">
        <v>984</v>
      </c>
      <c r="K582">
        <v>3</v>
      </c>
      <c r="L582">
        <v>6</v>
      </c>
      <c r="M582" t="s">
        <v>204</v>
      </c>
      <c r="N582" t="s">
        <v>205</v>
      </c>
      <c r="O582" t="s">
        <v>206</v>
      </c>
      <c r="P582" t="s">
        <v>207</v>
      </c>
      <c r="Q582">
        <v>4.625</v>
      </c>
      <c r="R582">
        <v>37</v>
      </c>
    </row>
    <row r="583" spans="1:18" x14ac:dyDescent="0.35">
      <c r="A583" t="s">
        <v>696</v>
      </c>
      <c r="B583">
        <v>670</v>
      </c>
      <c r="C583" s="50">
        <v>43070</v>
      </c>
      <c r="D583">
        <v>2019</v>
      </c>
      <c r="E583" t="s">
        <v>13</v>
      </c>
      <c r="F583">
        <v>36258</v>
      </c>
      <c r="G583">
        <v>1</v>
      </c>
      <c r="H583" t="s">
        <v>793</v>
      </c>
      <c r="I583">
        <v>4</v>
      </c>
      <c r="J583" t="s">
        <v>794</v>
      </c>
      <c r="K583">
        <v>4</v>
      </c>
      <c r="L583">
        <v>12</v>
      </c>
      <c r="M583" t="s">
        <v>204</v>
      </c>
      <c r="N583" t="s">
        <v>205</v>
      </c>
      <c r="O583" t="s">
        <v>206</v>
      </c>
      <c r="P583" t="s">
        <v>207</v>
      </c>
      <c r="Q583">
        <v>2.75</v>
      </c>
      <c r="R583">
        <v>11</v>
      </c>
    </row>
    <row r="584" spans="1:18" x14ac:dyDescent="0.35">
      <c r="A584" t="s">
        <v>696</v>
      </c>
      <c r="B584">
        <v>670</v>
      </c>
      <c r="C584" s="50">
        <v>43070</v>
      </c>
      <c r="D584">
        <v>2019</v>
      </c>
      <c r="E584" t="s">
        <v>13</v>
      </c>
      <c r="F584">
        <v>36258</v>
      </c>
      <c r="G584">
        <v>1</v>
      </c>
      <c r="H584" t="s">
        <v>795</v>
      </c>
      <c r="I584">
        <v>3</v>
      </c>
      <c r="J584" t="s">
        <v>796</v>
      </c>
      <c r="K584">
        <v>4</v>
      </c>
      <c r="L584">
        <v>12</v>
      </c>
      <c r="M584" t="s">
        <v>204</v>
      </c>
      <c r="N584" t="s">
        <v>205</v>
      </c>
      <c r="O584" t="s">
        <v>206</v>
      </c>
      <c r="P584" t="s">
        <v>207</v>
      </c>
      <c r="Q584">
        <v>0.25</v>
      </c>
      <c r="R584">
        <v>1</v>
      </c>
    </row>
    <row r="585" spans="1:18" x14ac:dyDescent="0.35">
      <c r="A585" t="s">
        <v>696</v>
      </c>
      <c r="B585">
        <v>670</v>
      </c>
      <c r="C585" s="50">
        <v>43070</v>
      </c>
      <c r="D585">
        <v>2019</v>
      </c>
      <c r="E585" t="s">
        <v>13</v>
      </c>
      <c r="F585">
        <v>36258</v>
      </c>
      <c r="G585">
        <v>1</v>
      </c>
      <c r="H585" t="s">
        <v>797</v>
      </c>
      <c r="I585">
        <v>3</v>
      </c>
      <c r="J585" t="s">
        <v>798</v>
      </c>
      <c r="K585">
        <v>4</v>
      </c>
      <c r="L585">
        <v>6</v>
      </c>
      <c r="M585" t="s">
        <v>204</v>
      </c>
      <c r="N585" t="s">
        <v>205</v>
      </c>
      <c r="O585" t="s">
        <v>206</v>
      </c>
      <c r="P585" t="s">
        <v>207</v>
      </c>
      <c r="Q585">
        <v>0</v>
      </c>
      <c r="R585">
        <v>0</v>
      </c>
    </row>
    <row r="586" spans="1:18" x14ac:dyDescent="0.35">
      <c r="A586" t="s">
        <v>696</v>
      </c>
      <c r="B586">
        <v>670</v>
      </c>
      <c r="C586" s="50">
        <v>43070</v>
      </c>
      <c r="D586">
        <v>2019</v>
      </c>
      <c r="E586" t="s">
        <v>13</v>
      </c>
      <c r="F586">
        <v>36258</v>
      </c>
      <c r="G586">
        <v>1</v>
      </c>
      <c r="H586" t="s">
        <v>985</v>
      </c>
      <c r="I586">
        <v>3</v>
      </c>
      <c r="J586" t="s">
        <v>986</v>
      </c>
      <c r="K586">
        <v>4</v>
      </c>
      <c r="L586">
        <v>6</v>
      </c>
      <c r="M586" t="s">
        <v>204</v>
      </c>
      <c r="N586" t="s">
        <v>205</v>
      </c>
      <c r="O586" t="s">
        <v>206</v>
      </c>
      <c r="P586" t="s">
        <v>207</v>
      </c>
      <c r="Q586">
        <v>0.75</v>
      </c>
      <c r="R586">
        <v>6</v>
      </c>
    </row>
    <row r="587" spans="1:18" x14ac:dyDescent="0.35">
      <c r="A587" t="s">
        <v>696</v>
      </c>
      <c r="B587">
        <v>670</v>
      </c>
      <c r="C587" s="50">
        <v>43070</v>
      </c>
      <c r="D587">
        <v>2019</v>
      </c>
      <c r="E587" t="s">
        <v>13</v>
      </c>
      <c r="F587">
        <v>36258</v>
      </c>
      <c r="G587">
        <v>1</v>
      </c>
      <c r="H587" t="s">
        <v>987</v>
      </c>
      <c r="I587">
        <v>3</v>
      </c>
      <c r="J587" t="s">
        <v>988</v>
      </c>
      <c r="K587">
        <v>4</v>
      </c>
      <c r="L587">
        <v>6</v>
      </c>
      <c r="M587" t="s">
        <v>204</v>
      </c>
      <c r="N587" t="s">
        <v>205</v>
      </c>
      <c r="O587" t="s">
        <v>206</v>
      </c>
      <c r="P587" t="s">
        <v>207</v>
      </c>
      <c r="Q587">
        <v>0.5</v>
      </c>
      <c r="R587">
        <v>4</v>
      </c>
    </row>
    <row r="588" spans="1:18" x14ac:dyDescent="0.35">
      <c r="A588" t="s">
        <v>696</v>
      </c>
      <c r="B588">
        <v>670</v>
      </c>
      <c r="C588" s="50">
        <v>43070</v>
      </c>
      <c r="D588">
        <v>2019</v>
      </c>
      <c r="E588" t="s">
        <v>13</v>
      </c>
      <c r="F588">
        <v>36258</v>
      </c>
      <c r="G588">
        <v>1</v>
      </c>
      <c r="H588" t="s">
        <v>989</v>
      </c>
      <c r="I588">
        <v>3</v>
      </c>
      <c r="J588" t="s">
        <v>990</v>
      </c>
      <c r="K588">
        <v>4</v>
      </c>
      <c r="L588">
        <v>6</v>
      </c>
      <c r="M588" t="s">
        <v>204</v>
      </c>
      <c r="N588" t="s">
        <v>205</v>
      </c>
      <c r="O588" t="s">
        <v>206</v>
      </c>
      <c r="P588" t="s">
        <v>207</v>
      </c>
      <c r="Q588">
        <v>0.875</v>
      </c>
      <c r="R588">
        <v>7</v>
      </c>
    </row>
    <row r="589" spans="1:18" x14ac:dyDescent="0.35">
      <c r="A589" t="s">
        <v>696</v>
      </c>
      <c r="B589">
        <v>670</v>
      </c>
      <c r="C589" s="50">
        <v>43070</v>
      </c>
      <c r="D589">
        <v>2019</v>
      </c>
      <c r="E589" t="s">
        <v>13</v>
      </c>
      <c r="F589">
        <v>36258</v>
      </c>
      <c r="G589">
        <v>1</v>
      </c>
      <c r="H589" t="s">
        <v>991</v>
      </c>
      <c r="I589">
        <v>3</v>
      </c>
      <c r="J589" t="s">
        <v>992</v>
      </c>
      <c r="K589">
        <v>4</v>
      </c>
      <c r="L589">
        <v>6</v>
      </c>
      <c r="M589" t="s">
        <v>204</v>
      </c>
      <c r="N589" t="s">
        <v>205</v>
      </c>
      <c r="O589" t="s">
        <v>206</v>
      </c>
      <c r="P589" t="s">
        <v>207</v>
      </c>
      <c r="Q589">
        <v>0.875</v>
      </c>
      <c r="R589">
        <v>7</v>
      </c>
    </row>
    <row r="590" spans="1:18" x14ac:dyDescent="0.35">
      <c r="A590" t="s">
        <v>696</v>
      </c>
      <c r="B590">
        <v>670</v>
      </c>
      <c r="C590" s="50">
        <v>43070</v>
      </c>
      <c r="D590">
        <v>2019</v>
      </c>
      <c r="E590" t="s">
        <v>13</v>
      </c>
      <c r="F590">
        <v>36258</v>
      </c>
      <c r="G590">
        <v>1</v>
      </c>
      <c r="H590" t="s">
        <v>993</v>
      </c>
      <c r="I590">
        <v>3</v>
      </c>
      <c r="J590" t="s">
        <v>994</v>
      </c>
      <c r="K590">
        <v>4</v>
      </c>
      <c r="L590">
        <v>6</v>
      </c>
      <c r="M590" t="s">
        <v>204</v>
      </c>
      <c r="N590" t="s">
        <v>205</v>
      </c>
      <c r="O590" t="s">
        <v>206</v>
      </c>
      <c r="P590" t="s">
        <v>207</v>
      </c>
      <c r="Q590">
        <v>0</v>
      </c>
      <c r="R590">
        <v>0</v>
      </c>
    </row>
    <row r="591" spans="1:18" x14ac:dyDescent="0.35">
      <c r="A591" t="s">
        <v>696</v>
      </c>
      <c r="B591">
        <v>670</v>
      </c>
      <c r="C591" s="50">
        <v>43070</v>
      </c>
      <c r="D591">
        <v>2019</v>
      </c>
      <c r="E591" t="s">
        <v>13</v>
      </c>
      <c r="F591">
        <v>36258</v>
      </c>
      <c r="G591">
        <v>1</v>
      </c>
      <c r="H591" t="s">
        <v>807</v>
      </c>
      <c r="I591">
        <v>3</v>
      </c>
      <c r="J591" t="s">
        <v>808</v>
      </c>
      <c r="K591">
        <v>4</v>
      </c>
      <c r="L591">
        <v>0</v>
      </c>
      <c r="M591" t="s">
        <v>204</v>
      </c>
      <c r="N591" t="s">
        <v>205</v>
      </c>
      <c r="O591" t="s">
        <v>206</v>
      </c>
      <c r="P591" t="s">
        <v>207</v>
      </c>
      <c r="Q591">
        <v>0</v>
      </c>
      <c r="R591">
        <v>13</v>
      </c>
    </row>
    <row r="592" spans="1:18" x14ac:dyDescent="0.35">
      <c r="A592" t="s">
        <v>696</v>
      </c>
      <c r="B592">
        <v>670</v>
      </c>
      <c r="C592" s="50">
        <v>43070</v>
      </c>
      <c r="D592">
        <v>2019</v>
      </c>
      <c r="E592" t="s">
        <v>13</v>
      </c>
      <c r="F592">
        <v>36258</v>
      </c>
      <c r="G592">
        <v>1</v>
      </c>
      <c r="H592" t="s">
        <v>809</v>
      </c>
      <c r="I592">
        <v>3</v>
      </c>
      <c r="J592" t="s">
        <v>810</v>
      </c>
      <c r="K592">
        <v>4</v>
      </c>
      <c r="L592">
        <v>0</v>
      </c>
      <c r="M592" t="s">
        <v>204</v>
      </c>
      <c r="N592" t="s">
        <v>205</v>
      </c>
      <c r="O592" t="s">
        <v>206</v>
      </c>
      <c r="P592" t="s">
        <v>207</v>
      </c>
      <c r="Q592">
        <v>0</v>
      </c>
      <c r="R592">
        <v>3</v>
      </c>
    </row>
    <row r="593" spans="1:18" x14ac:dyDescent="0.35">
      <c r="A593" t="s">
        <v>696</v>
      </c>
      <c r="B593">
        <v>670</v>
      </c>
      <c r="C593" s="50">
        <v>43070</v>
      </c>
      <c r="D593">
        <v>2019</v>
      </c>
      <c r="E593" t="s">
        <v>13</v>
      </c>
      <c r="F593">
        <v>36258</v>
      </c>
      <c r="G593">
        <v>1</v>
      </c>
      <c r="H593" t="s">
        <v>813</v>
      </c>
      <c r="I593">
        <v>3</v>
      </c>
      <c r="J593" t="s">
        <v>814</v>
      </c>
      <c r="K593">
        <v>4</v>
      </c>
      <c r="L593">
        <v>6</v>
      </c>
      <c r="M593" t="s">
        <v>204</v>
      </c>
      <c r="N593" t="s">
        <v>205</v>
      </c>
      <c r="O593" t="s">
        <v>206</v>
      </c>
      <c r="P593" t="s">
        <v>207</v>
      </c>
      <c r="Q593">
        <v>0</v>
      </c>
      <c r="R593">
        <v>0</v>
      </c>
    </row>
    <row r="594" spans="1:18" x14ac:dyDescent="0.35">
      <c r="A594" t="s">
        <v>696</v>
      </c>
      <c r="B594">
        <v>670</v>
      </c>
      <c r="C594" s="50">
        <v>43070</v>
      </c>
      <c r="D594">
        <v>2019</v>
      </c>
      <c r="E594" t="s">
        <v>13</v>
      </c>
      <c r="F594">
        <v>36258</v>
      </c>
      <c r="G594">
        <v>1</v>
      </c>
      <c r="H594" t="s">
        <v>815</v>
      </c>
      <c r="I594">
        <v>4</v>
      </c>
      <c r="J594" t="s">
        <v>816</v>
      </c>
      <c r="K594">
        <v>4</v>
      </c>
      <c r="L594">
        <v>6</v>
      </c>
      <c r="M594" t="s">
        <v>204</v>
      </c>
      <c r="N594" t="s">
        <v>205</v>
      </c>
      <c r="O594" t="s">
        <v>206</v>
      </c>
      <c r="P594" t="s">
        <v>207</v>
      </c>
      <c r="Q594">
        <v>0</v>
      </c>
      <c r="R594">
        <v>0</v>
      </c>
    </row>
    <row r="595" spans="1:18" x14ac:dyDescent="0.35">
      <c r="A595" t="s">
        <v>696</v>
      </c>
      <c r="B595">
        <v>670</v>
      </c>
      <c r="C595" s="50">
        <v>43070</v>
      </c>
      <c r="D595">
        <v>2019</v>
      </c>
      <c r="E595" t="s">
        <v>13</v>
      </c>
      <c r="F595">
        <v>36258</v>
      </c>
      <c r="G595">
        <v>1</v>
      </c>
      <c r="H595" t="s">
        <v>817</v>
      </c>
      <c r="I595">
        <v>3</v>
      </c>
      <c r="J595" t="s">
        <v>818</v>
      </c>
      <c r="K595">
        <v>4</v>
      </c>
      <c r="L595">
        <v>0</v>
      </c>
      <c r="M595" t="s">
        <v>204</v>
      </c>
      <c r="N595" t="s">
        <v>205</v>
      </c>
      <c r="O595" t="s">
        <v>206</v>
      </c>
      <c r="P595" t="s">
        <v>207</v>
      </c>
      <c r="Q595">
        <v>0</v>
      </c>
      <c r="R595">
        <v>0</v>
      </c>
    </row>
    <row r="596" spans="1:18" x14ac:dyDescent="0.35">
      <c r="A596" t="s">
        <v>696</v>
      </c>
      <c r="B596">
        <v>670</v>
      </c>
      <c r="C596" s="50">
        <v>43070</v>
      </c>
      <c r="D596">
        <v>2019</v>
      </c>
      <c r="E596" t="s">
        <v>13</v>
      </c>
      <c r="F596">
        <v>36258</v>
      </c>
      <c r="G596">
        <v>1</v>
      </c>
      <c r="H596" t="s">
        <v>819</v>
      </c>
      <c r="I596">
        <v>3</v>
      </c>
      <c r="J596" t="s">
        <v>820</v>
      </c>
      <c r="K596">
        <v>1</v>
      </c>
      <c r="L596">
        <v>6</v>
      </c>
      <c r="M596" t="s">
        <v>325</v>
      </c>
      <c r="N596" t="s">
        <v>326</v>
      </c>
      <c r="O596" t="s">
        <v>206</v>
      </c>
      <c r="P596" t="s">
        <v>207</v>
      </c>
      <c r="Q596">
        <v>35.375</v>
      </c>
      <c r="R596">
        <v>283</v>
      </c>
    </row>
    <row r="597" spans="1:18" x14ac:dyDescent="0.35">
      <c r="A597" t="s">
        <v>696</v>
      </c>
      <c r="B597">
        <v>670</v>
      </c>
      <c r="C597" s="50">
        <v>43070</v>
      </c>
      <c r="D597">
        <v>2019</v>
      </c>
      <c r="E597" t="s">
        <v>13</v>
      </c>
      <c r="F597">
        <v>36258</v>
      </c>
      <c r="G597">
        <v>1</v>
      </c>
      <c r="H597" t="s">
        <v>821</v>
      </c>
      <c r="I597">
        <v>3</v>
      </c>
      <c r="J597" t="s">
        <v>822</v>
      </c>
      <c r="K597">
        <v>1</v>
      </c>
      <c r="L597">
        <v>6</v>
      </c>
      <c r="M597" t="s">
        <v>325</v>
      </c>
      <c r="N597" t="s">
        <v>326</v>
      </c>
      <c r="O597" t="s">
        <v>206</v>
      </c>
      <c r="P597" t="s">
        <v>207</v>
      </c>
      <c r="Q597">
        <v>2.125</v>
      </c>
      <c r="R597">
        <v>17</v>
      </c>
    </row>
    <row r="598" spans="1:18" x14ac:dyDescent="0.35">
      <c r="A598" t="s">
        <v>696</v>
      </c>
      <c r="B598">
        <v>670</v>
      </c>
      <c r="C598" s="50">
        <v>43070</v>
      </c>
      <c r="D598">
        <v>2019</v>
      </c>
      <c r="E598" t="s">
        <v>13</v>
      </c>
      <c r="F598">
        <v>36258</v>
      </c>
      <c r="G598">
        <v>1</v>
      </c>
      <c r="H598" t="s">
        <v>995</v>
      </c>
      <c r="I598">
        <v>4</v>
      </c>
      <c r="J598" t="s">
        <v>996</v>
      </c>
      <c r="K598">
        <v>1</v>
      </c>
      <c r="L598">
        <v>6</v>
      </c>
      <c r="M598" t="s">
        <v>204</v>
      </c>
      <c r="N598" t="s">
        <v>205</v>
      </c>
      <c r="O598" t="s">
        <v>206</v>
      </c>
      <c r="P598" t="s">
        <v>207</v>
      </c>
      <c r="Q598">
        <v>4.75</v>
      </c>
      <c r="R598">
        <v>38</v>
      </c>
    </row>
    <row r="599" spans="1:18" x14ac:dyDescent="0.35">
      <c r="A599" t="s">
        <v>696</v>
      </c>
      <c r="B599">
        <v>670</v>
      </c>
      <c r="C599" s="50">
        <v>43070</v>
      </c>
      <c r="D599">
        <v>2019</v>
      </c>
      <c r="E599" t="s">
        <v>13</v>
      </c>
      <c r="F599">
        <v>36258</v>
      </c>
      <c r="G599">
        <v>1</v>
      </c>
      <c r="H599" t="s">
        <v>823</v>
      </c>
      <c r="I599">
        <v>3</v>
      </c>
      <c r="J599" t="s">
        <v>824</v>
      </c>
      <c r="K599">
        <v>1</v>
      </c>
      <c r="L599">
        <v>6</v>
      </c>
      <c r="M599" t="s">
        <v>204</v>
      </c>
      <c r="N599" t="s">
        <v>205</v>
      </c>
      <c r="O599" t="s">
        <v>206</v>
      </c>
      <c r="P599" t="s">
        <v>207</v>
      </c>
      <c r="Q599">
        <v>8.75</v>
      </c>
      <c r="R599">
        <v>70</v>
      </c>
    </row>
    <row r="600" spans="1:18" x14ac:dyDescent="0.35">
      <c r="A600" t="s">
        <v>696</v>
      </c>
      <c r="B600">
        <v>670</v>
      </c>
      <c r="C600" s="50">
        <v>43070</v>
      </c>
      <c r="D600">
        <v>2019</v>
      </c>
      <c r="E600" t="s">
        <v>13</v>
      </c>
      <c r="F600">
        <v>36258</v>
      </c>
      <c r="G600">
        <v>1</v>
      </c>
      <c r="H600" t="s">
        <v>997</v>
      </c>
      <c r="I600">
        <v>4</v>
      </c>
      <c r="J600" t="s">
        <v>998</v>
      </c>
      <c r="K600">
        <v>2</v>
      </c>
      <c r="L600">
        <v>6</v>
      </c>
      <c r="M600" t="s">
        <v>204</v>
      </c>
      <c r="N600" t="s">
        <v>205</v>
      </c>
      <c r="O600" t="s">
        <v>206</v>
      </c>
      <c r="P600" t="s">
        <v>207</v>
      </c>
      <c r="Q600">
        <v>11.75</v>
      </c>
      <c r="R600">
        <v>94</v>
      </c>
    </row>
    <row r="601" spans="1:18" x14ac:dyDescent="0.35">
      <c r="A601" t="s">
        <v>696</v>
      </c>
      <c r="B601">
        <v>670</v>
      </c>
      <c r="C601" s="50">
        <v>43070</v>
      </c>
      <c r="D601">
        <v>2019</v>
      </c>
      <c r="E601" t="s">
        <v>13</v>
      </c>
      <c r="F601">
        <v>36258</v>
      </c>
      <c r="G601">
        <v>1</v>
      </c>
      <c r="H601" t="s">
        <v>999</v>
      </c>
      <c r="I601">
        <v>4</v>
      </c>
      <c r="J601" t="s">
        <v>1000</v>
      </c>
      <c r="K601">
        <v>3</v>
      </c>
      <c r="L601">
        <v>6</v>
      </c>
      <c r="M601" t="s">
        <v>204</v>
      </c>
      <c r="N601" t="s">
        <v>205</v>
      </c>
      <c r="O601" t="s">
        <v>206</v>
      </c>
      <c r="P601" t="s">
        <v>207</v>
      </c>
      <c r="Q601">
        <v>10.5</v>
      </c>
      <c r="R601">
        <v>84</v>
      </c>
    </row>
    <row r="602" spans="1:18" x14ac:dyDescent="0.35">
      <c r="A602" t="s">
        <v>696</v>
      </c>
      <c r="B602">
        <v>670</v>
      </c>
      <c r="C602" s="50">
        <v>43070</v>
      </c>
      <c r="D602">
        <v>2019</v>
      </c>
      <c r="E602" t="s">
        <v>13</v>
      </c>
      <c r="F602">
        <v>36258</v>
      </c>
      <c r="G602">
        <v>1</v>
      </c>
      <c r="H602" t="s">
        <v>1001</v>
      </c>
      <c r="I602">
        <v>3</v>
      </c>
      <c r="J602" t="s">
        <v>1002</v>
      </c>
      <c r="K602">
        <v>3</v>
      </c>
      <c r="L602">
        <v>6</v>
      </c>
      <c r="M602" t="s">
        <v>204</v>
      </c>
      <c r="N602" t="s">
        <v>205</v>
      </c>
      <c r="O602" t="s">
        <v>206</v>
      </c>
      <c r="P602" t="s">
        <v>207</v>
      </c>
      <c r="Q602">
        <v>4.125</v>
      </c>
      <c r="R602">
        <v>33</v>
      </c>
    </row>
    <row r="603" spans="1:18" x14ac:dyDescent="0.35">
      <c r="A603" t="s">
        <v>696</v>
      </c>
      <c r="B603">
        <v>670</v>
      </c>
      <c r="C603" s="50">
        <v>43070</v>
      </c>
      <c r="D603">
        <v>2019</v>
      </c>
      <c r="E603" t="s">
        <v>13</v>
      </c>
      <c r="F603">
        <v>36258</v>
      </c>
      <c r="G603">
        <v>1</v>
      </c>
      <c r="H603" t="s">
        <v>1003</v>
      </c>
      <c r="I603">
        <v>3</v>
      </c>
      <c r="J603" t="s">
        <v>1004</v>
      </c>
      <c r="K603">
        <v>3</v>
      </c>
      <c r="L603">
        <v>6</v>
      </c>
      <c r="M603" t="s">
        <v>204</v>
      </c>
      <c r="N603" t="s">
        <v>205</v>
      </c>
      <c r="O603" t="s">
        <v>206</v>
      </c>
      <c r="P603" t="s">
        <v>207</v>
      </c>
      <c r="Q603">
        <v>7.75</v>
      </c>
      <c r="R603">
        <v>62</v>
      </c>
    </row>
    <row r="604" spans="1:18" x14ac:dyDescent="0.35">
      <c r="A604" t="s">
        <v>696</v>
      </c>
      <c r="B604">
        <v>670</v>
      </c>
      <c r="C604" s="50">
        <v>43070</v>
      </c>
      <c r="D604">
        <v>2019</v>
      </c>
      <c r="E604" t="s">
        <v>13</v>
      </c>
      <c r="F604">
        <v>36258</v>
      </c>
      <c r="G604">
        <v>1</v>
      </c>
      <c r="H604" t="s">
        <v>711</v>
      </c>
      <c r="I604">
        <v>3</v>
      </c>
      <c r="J604" t="s">
        <v>712</v>
      </c>
      <c r="K604">
        <v>3</v>
      </c>
      <c r="L604">
        <v>6</v>
      </c>
      <c r="M604" t="s">
        <v>204</v>
      </c>
      <c r="N604" t="s">
        <v>205</v>
      </c>
      <c r="O604" t="s">
        <v>206</v>
      </c>
      <c r="P604" t="s">
        <v>207</v>
      </c>
      <c r="Q604">
        <v>0</v>
      </c>
      <c r="R604">
        <v>0</v>
      </c>
    </row>
    <row r="605" spans="1:18" x14ac:dyDescent="0.35">
      <c r="A605" t="s">
        <v>696</v>
      </c>
      <c r="B605">
        <v>670</v>
      </c>
      <c r="C605" s="50">
        <v>43070</v>
      </c>
      <c r="D605">
        <v>2019</v>
      </c>
      <c r="E605" t="s">
        <v>13</v>
      </c>
      <c r="F605">
        <v>36258</v>
      </c>
      <c r="G605">
        <v>1</v>
      </c>
      <c r="H605" t="s">
        <v>833</v>
      </c>
      <c r="I605">
        <v>3</v>
      </c>
      <c r="J605" t="s">
        <v>834</v>
      </c>
      <c r="K605">
        <v>4</v>
      </c>
      <c r="L605">
        <v>6</v>
      </c>
      <c r="M605" t="s">
        <v>204</v>
      </c>
      <c r="N605" t="s">
        <v>205</v>
      </c>
      <c r="O605" t="s">
        <v>206</v>
      </c>
      <c r="P605" t="s">
        <v>207</v>
      </c>
      <c r="Q605">
        <v>1</v>
      </c>
      <c r="R605">
        <v>8</v>
      </c>
    </row>
    <row r="606" spans="1:18" x14ac:dyDescent="0.35">
      <c r="A606" t="s">
        <v>696</v>
      </c>
      <c r="B606">
        <v>670</v>
      </c>
      <c r="C606" s="50">
        <v>43070</v>
      </c>
      <c r="D606">
        <v>2019</v>
      </c>
      <c r="E606" t="s">
        <v>13</v>
      </c>
      <c r="F606">
        <v>36258</v>
      </c>
      <c r="G606">
        <v>1</v>
      </c>
      <c r="H606" t="s">
        <v>835</v>
      </c>
      <c r="I606">
        <v>3</v>
      </c>
      <c r="J606" t="s">
        <v>836</v>
      </c>
      <c r="K606">
        <v>4</v>
      </c>
      <c r="L606">
        <v>6</v>
      </c>
      <c r="M606" t="s">
        <v>204</v>
      </c>
      <c r="N606" t="s">
        <v>205</v>
      </c>
      <c r="O606" t="s">
        <v>206</v>
      </c>
      <c r="P606" t="s">
        <v>207</v>
      </c>
      <c r="Q606">
        <v>1</v>
      </c>
      <c r="R606">
        <v>8</v>
      </c>
    </row>
    <row r="607" spans="1:18" x14ac:dyDescent="0.35">
      <c r="A607" t="s">
        <v>696</v>
      </c>
      <c r="B607">
        <v>670</v>
      </c>
      <c r="C607" s="50">
        <v>43070</v>
      </c>
      <c r="D607">
        <v>2019</v>
      </c>
      <c r="E607" t="s">
        <v>13</v>
      </c>
      <c r="F607">
        <v>36258</v>
      </c>
      <c r="G607">
        <v>1</v>
      </c>
      <c r="H607" t="s">
        <v>837</v>
      </c>
      <c r="I607">
        <v>3</v>
      </c>
      <c r="J607" t="s">
        <v>838</v>
      </c>
      <c r="K607">
        <v>4</v>
      </c>
      <c r="L607">
        <v>6</v>
      </c>
      <c r="M607" t="s">
        <v>204</v>
      </c>
      <c r="N607" t="s">
        <v>205</v>
      </c>
      <c r="O607" t="s">
        <v>206</v>
      </c>
      <c r="P607" t="s">
        <v>207</v>
      </c>
      <c r="Q607">
        <v>0</v>
      </c>
      <c r="R607">
        <v>0</v>
      </c>
    </row>
    <row r="608" spans="1:18" x14ac:dyDescent="0.35">
      <c r="A608" t="s">
        <v>696</v>
      </c>
      <c r="B608">
        <v>670</v>
      </c>
      <c r="C608" s="50">
        <v>43070</v>
      </c>
      <c r="D608">
        <v>2019</v>
      </c>
      <c r="E608" t="s">
        <v>13</v>
      </c>
      <c r="F608">
        <v>36258</v>
      </c>
      <c r="G608">
        <v>1</v>
      </c>
      <c r="H608" t="s">
        <v>839</v>
      </c>
      <c r="I608">
        <v>3</v>
      </c>
      <c r="J608" t="s">
        <v>840</v>
      </c>
      <c r="K608">
        <v>4</v>
      </c>
      <c r="L608">
        <v>6</v>
      </c>
      <c r="M608" t="s">
        <v>204</v>
      </c>
      <c r="N608" t="s">
        <v>205</v>
      </c>
      <c r="O608" t="s">
        <v>206</v>
      </c>
      <c r="P608" t="s">
        <v>207</v>
      </c>
      <c r="Q608">
        <v>0</v>
      </c>
      <c r="R608">
        <v>0</v>
      </c>
    </row>
    <row r="609" spans="1:18" x14ac:dyDescent="0.35">
      <c r="A609" t="s">
        <v>696</v>
      </c>
      <c r="B609">
        <v>670</v>
      </c>
      <c r="C609" s="50">
        <v>43070</v>
      </c>
      <c r="D609">
        <v>2019</v>
      </c>
      <c r="E609" t="s">
        <v>13</v>
      </c>
      <c r="F609">
        <v>36258</v>
      </c>
      <c r="G609">
        <v>1</v>
      </c>
      <c r="H609" t="s">
        <v>1005</v>
      </c>
      <c r="I609">
        <v>3</v>
      </c>
      <c r="J609" t="s">
        <v>1006</v>
      </c>
      <c r="K609">
        <v>4</v>
      </c>
      <c r="L609">
        <v>6</v>
      </c>
      <c r="M609" t="s">
        <v>204</v>
      </c>
      <c r="N609" t="s">
        <v>205</v>
      </c>
      <c r="O609" t="s">
        <v>206</v>
      </c>
      <c r="P609" t="s">
        <v>207</v>
      </c>
      <c r="Q609">
        <v>1.625</v>
      </c>
      <c r="R609">
        <v>13</v>
      </c>
    </row>
    <row r="610" spans="1:18" x14ac:dyDescent="0.35">
      <c r="A610" t="s">
        <v>696</v>
      </c>
      <c r="B610">
        <v>670</v>
      </c>
      <c r="C610" s="50">
        <v>43070</v>
      </c>
      <c r="D610">
        <v>2019</v>
      </c>
      <c r="E610" t="s">
        <v>13</v>
      </c>
      <c r="F610">
        <v>36258</v>
      </c>
      <c r="G610">
        <v>1</v>
      </c>
      <c r="H610" t="s">
        <v>1007</v>
      </c>
      <c r="I610">
        <v>3</v>
      </c>
      <c r="J610" t="s">
        <v>1008</v>
      </c>
      <c r="K610">
        <v>4</v>
      </c>
      <c r="L610">
        <v>6</v>
      </c>
      <c r="M610" t="s">
        <v>204</v>
      </c>
      <c r="N610" t="s">
        <v>205</v>
      </c>
      <c r="O610" t="s">
        <v>206</v>
      </c>
      <c r="P610" t="s">
        <v>207</v>
      </c>
      <c r="Q610">
        <v>1.5</v>
      </c>
      <c r="R610">
        <v>12</v>
      </c>
    </row>
    <row r="611" spans="1:18" x14ac:dyDescent="0.35">
      <c r="A611" t="s">
        <v>696</v>
      </c>
      <c r="B611">
        <v>670</v>
      </c>
      <c r="C611" s="50">
        <v>43070</v>
      </c>
      <c r="D611">
        <v>2019</v>
      </c>
      <c r="E611" t="s">
        <v>13</v>
      </c>
      <c r="F611">
        <v>36258</v>
      </c>
      <c r="G611">
        <v>1</v>
      </c>
      <c r="H611" t="s">
        <v>1009</v>
      </c>
      <c r="I611">
        <v>3</v>
      </c>
      <c r="J611" t="s">
        <v>1010</v>
      </c>
      <c r="K611">
        <v>4</v>
      </c>
      <c r="L611">
        <v>6</v>
      </c>
      <c r="M611" t="s">
        <v>204</v>
      </c>
      <c r="N611" t="s">
        <v>205</v>
      </c>
      <c r="O611" t="s">
        <v>206</v>
      </c>
      <c r="P611" t="s">
        <v>207</v>
      </c>
      <c r="Q611">
        <v>1.625</v>
      </c>
      <c r="R611">
        <v>13</v>
      </c>
    </row>
    <row r="612" spans="1:18" x14ac:dyDescent="0.35">
      <c r="A612" t="s">
        <v>696</v>
      </c>
      <c r="B612">
        <v>670</v>
      </c>
      <c r="C612" s="50">
        <v>43070</v>
      </c>
      <c r="D612">
        <v>2019</v>
      </c>
      <c r="E612" t="s">
        <v>13</v>
      </c>
      <c r="F612">
        <v>36258</v>
      </c>
      <c r="G612">
        <v>1</v>
      </c>
      <c r="H612" t="s">
        <v>1011</v>
      </c>
      <c r="I612">
        <v>3</v>
      </c>
      <c r="J612" t="s">
        <v>1012</v>
      </c>
      <c r="K612">
        <v>4</v>
      </c>
      <c r="L612">
        <v>6</v>
      </c>
      <c r="M612" t="s">
        <v>204</v>
      </c>
      <c r="N612" t="s">
        <v>205</v>
      </c>
      <c r="O612" t="s">
        <v>206</v>
      </c>
      <c r="P612" t="s">
        <v>207</v>
      </c>
      <c r="Q612">
        <v>2.5</v>
      </c>
      <c r="R612">
        <v>20</v>
      </c>
    </row>
    <row r="613" spans="1:18" x14ac:dyDescent="0.35">
      <c r="A613" t="s">
        <v>696</v>
      </c>
      <c r="B613">
        <v>670</v>
      </c>
      <c r="C613" s="50">
        <v>43070</v>
      </c>
      <c r="D613">
        <v>2019</v>
      </c>
      <c r="E613" t="s">
        <v>13</v>
      </c>
      <c r="F613">
        <v>36258</v>
      </c>
      <c r="G613">
        <v>1</v>
      </c>
      <c r="H613" t="s">
        <v>1013</v>
      </c>
      <c r="I613">
        <v>3</v>
      </c>
      <c r="J613" t="s">
        <v>1014</v>
      </c>
      <c r="K613">
        <v>4</v>
      </c>
      <c r="L613">
        <v>6</v>
      </c>
      <c r="M613" t="s">
        <v>204</v>
      </c>
      <c r="N613" t="s">
        <v>205</v>
      </c>
      <c r="O613" t="s">
        <v>206</v>
      </c>
      <c r="P613" t="s">
        <v>207</v>
      </c>
      <c r="Q613">
        <v>0.875</v>
      </c>
      <c r="R613">
        <v>7</v>
      </c>
    </row>
    <row r="614" spans="1:18" x14ac:dyDescent="0.35">
      <c r="A614" t="s">
        <v>696</v>
      </c>
      <c r="B614">
        <v>670</v>
      </c>
      <c r="C614" s="50">
        <v>43070</v>
      </c>
      <c r="D614">
        <v>2019</v>
      </c>
      <c r="E614" t="s">
        <v>13</v>
      </c>
      <c r="F614">
        <v>36258</v>
      </c>
      <c r="G614">
        <v>1</v>
      </c>
      <c r="H614" t="s">
        <v>843</v>
      </c>
      <c r="I614">
        <v>2</v>
      </c>
      <c r="J614" t="s">
        <v>844</v>
      </c>
      <c r="K614">
        <v>5</v>
      </c>
      <c r="L614">
        <v>6</v>
      </c>
      <c r="M614" t="s">
        <v>204</v>
      </c>
      <c r="N614" t="s">
        <v>205</v>
      </c>
      <c r="O614" t="s">
        <v>206</v>
      </c>
      <c r="P614" t="s">
        <v>207</v>
      </c>
      <c r="Q614">
        <v>2.25</v>
      </c>
      <c r="R614">
        <v>18</v>
      </c>
    </row>
    <row r="615" spans="1:18" x14ac:dyDescent="0.35">
      <c r="A615" t="s">
        <v>696</v>
      </c>
      <c r="B615">
        <v>670</v>
      </c>
      <c r="C615" s="50">
        <v>43070</v>
      </c>
      <c r="D615">
        <v>2019</v>
      </c>
      <c r="E615" t="s">
        <v>13</v>
      </c>
      <c r="F615">
        <v>36258</v>
      </c>
      <c r="G615">
        <v>1</v>
      </c>
      <c r="H615" t="s">
        <v>845</v>
      </c>
      <c r="I615">
        <v>3</v>
      </c>
      <c r="J615" t="s">
        <v>846</v>
      </c>
      <c r="K615">
        <v>5</v>
      </c>
      <c r="L615">
        <v>6</v>
      </c>
      <c r="M615" t="s">
        <v>204</v>
      </c>
      <c r="N615" t="s">
        <v>205</v>
      </c>
      <c r="O615" t="s">
        <v>206</v>
      </c>
      <c r="P615" t="s">
        <v>207</v>
      </c>
      <c r="Q615">
        <v>0.75</v>
      </c>
      <c r="R615">
        <v>6</v>
      </c>
    </row>
    <row r="616" spans="1:18" x14ac:dyDescent="0.35">
      <c r="A616" t="s">
        <v>696</v>
      </c>
      <c r="B616">
        <v>670</v>
      </c>
      <c r="C616" s="50">
        <v>43070</v>
      </c>
      <c r="D616">
        <v>2019</v>
      </c>
      <c r="E616" t="s">
        <v>13</v>
      </c>
      <c r="F616">
        <v>36258</v>
      </c>
      <c r="G616">
        <v>1</v>
      </c>
      <c r="H616" t="s">
        <v>849</v>
      </c>
      <c r="I616">
        <v>3</v>
      </c>
      <c r="J616" t="s">
        <v>850</v>
      </c>
      <c r="K616">
        <v>5</v>
      </c>
      <c r="L616">
        <v>6</v>
      </c>
      <c r="M616" t="s">
        <v>204</v>
      </c>
      <c r="N616" t="s">
        <v>205</v>
      </c>
      <c r="O616" t="s">
        <v>206</v>
      </c>
      <c r="P616" t="s">
        <v>207</v>
      </c>
      <c r="Q616">
        <v>0.25</v>
      </c>
      <c r="R616">
        <v>2</v>
      </c>
    </row>
    <row r="617" spans="1:18" x14ac:dyDescent="0.35">
      <c r="A617" t="s">
        <v>696</v>
      </c>
      <c r="B617">
        <v>670</v>
      </c>
      <c r="C617" s="50">
        <v>43070</v>
      </c>
      <c r="D617">
        <v>2019</v>
      </c>
      <c r="E617" t="s">
        <v>13</v>
      </c>
      <c r="F617">
        <v>36258</v>
      </c>
      <c r="G617">
        <v>1</v>
      </c>
      <c r="H617" t="s">
        <v>851</v>
      </c>
      <c r="I617">
        <v>3</v>
      </c>
      <c r="J617" t="s">
        <v>852</v>
      </c>
      <c r="K617">
        <v>5</v>
      </c>
      <c r="L617">
        <v>6</v>
      </c>
      <c r="M617" t="s">
        <v>204</v>
      </c>
      <c r="N617" t="s">
        <v>205</v>
      </c>
      <c r="O617" t="s">
        <v>206</v>
      </c>
      <c r="P617" t="s">
        <v>207</v>
      </c>
      <c r="Q617">
        <v>0</v>
      </c>
      <c r="R617">
        <v>0</v>
      </c>
    </row>
    <row r="618" spans="1:18" x14ac:dyDescent="0.35">
      <c r="A618" t="s">
        <v>696</v>
      </c>
      <c r="B618">
        <v>670</v>
      </c>
      <c r="C618" s="50">
        <v>43070</v>
      </c>
      <c r="D618">
        <v>2019</v>
      </c>
      <c r="E618" t="s">
        <v>13</v>
      </c>
      <c r="F618">
        <v>36258</v>
      </c>
      <c r="G618">
        <v>1</v>
      </c>
      <c r="H618" t="s">
        <v>853</v>
      </c>
      <c r="I618">
        <v>3</v>
      </c>
      <c r="J618" t="s">
        <v>854</v>
      </c>
      <c r="K618">
        <v>5</v>
      </c>
      <c r="L618">
        <v>6</v>
      </c>
      <c r="M618" t="s">
        <v>204</v>
      </c>
      <c r="N618" t="s">
        <v>205</v>
      </c>
      <c r="O618" t="s">
        <v>206</v>
      </c>
      <c r="P618" t="s">
        <v>207</v>
      </c>
      <c r="Q618">
        <v>0.125</v>
      </c>
      <c r="R618">
        <v>1</v>
      </c>
    </row>
    <row r="619" spans="1:18" x14ac:dyDescent="0.35">
      <c r="A619" t="s">
        <v>696</v>
      </c>
      <c r="B619">
        <v>670</v>
      </c>
      <c r="C619" s="50">
        <v>43070</v>
      </c>
      <c r="D619">
        <v>2019</v>
      </c>
      <c r="E619" t="s">
        <v>13</v>
      </c>
      <c r="F619">
        <v>36258</v>
      </c>
      <c r="G619">
        <v>1</v>
      </c>
      <c r="H619" t="s">
        <v>855</v>
      </c>
      <c r="I619">
        <v>3</v>
      </c>
      <c r="J619" t="s">
        <v>856</v>
      </c>
      <c r="K619">
        <v>5</v>
      </c>
      <c r="L619">
        <v>6</v>
      </c>
      <c r="M619" t="s">
        <v>204</v>
      </c>
      <c r="N619" t="s">
        <v>205</v>
      </c>
      <c r="O619" t="s">
        <v>206</v>
      </c>
      <c r="P619" t="s">
        <v>207</v>
      </c>
      <c r="Q619">
        <v>0.125</v>
      </c>
      <c r="R619">
        <v>1</v>
      </c>
    </row>
    <row r="620" spans="1:18" x14ac:dyDescent="0.35">
      <c r="A620" t="s">
        <v>696</v>
      </c>
      <c r="B620">
        <v>670</v>
      </c>
      <c r="C620" s="50">
        <v>43070</v>
      </c>
      <c r="D620">
        <v>2019</v>
      </c>
      <c r="E620" t="s">
        <v>13</v>
      </c>
      <c r="F620">
        <v>36258</v>
      </c>
      <c r="G620">
        <v>1</v>
      </c>
      <c r="H620" t="s">
        <v>857</v>
      </c>
      <c r="I620">
        <v>3</v>
      </c>
      <c r="J620" t="s">
        <v>858</v>
      </c>
      <c r="K620">
        <v>5</v>
      </c>
      <c r="L620">
        <v>6</v>
      </c>
      <c r="M620" t="s">
        <v>204</v>
      </c>
      <c r="N620" t="s">
        <v>205</v>
      </c>
      <c r="O620" t="s">
        <v>206</v>
      </c>
      <c r="P620" t="s">
        <v>207</v>
      </c>
      <c r="Q620">
        <v>0</v>
      </c>
      <c r="R620">
        <v>0</v>
      </c>
    </row>
    <row r="621" spans="1:18" x14ac:dyDescent="0.35">
      <c r="A621" t="s">
        <v>696</v>
      </c>
      <c r="B621">
        <v>670</v>
      </c>
      <c r="C621" s="50">
        <v>43070</v>
      </c>
      <c r="D621">
        <v>2019</v>
      </c>
      <c r="E621" t="s">
        <v>13</v>
      </c>
      <c r="F621">
        <v>36258</v>
      </c>
      <c r="G621">
        <v>1</v>
      </c>
      <c r="H621" t="s">
        <v>859</v>
      </c>
      <c r="I621">
        <v>3</v>
      </c>
      <c r="J621" t="s">
        <v>860</v>
      </c>
      <c r="K621">
        <v>5</v>
      </c>
      <c r="L621">
        <v>6</v>
      </c>
      <c r="M621" t="s">
        <v>204</v>
      </c>
      <c r="N621" t="s">
        <v>205</v>
      </c>
      <c r="O621" t="s">
        <v>206</v>
      </c>
      <c r="P621" t="s">
        <v>207</v>
      </c>
      <c r="Q621">
        <v>0</v>
      </c>
      <c r="R621">
        <v>0</v>
      </c>
    </row>
    <row r="622" spans="1:18" x14ac:dyDescent="0.35">
      <c r="A622" t="s">
        <v>696</v>
      </c>
      <c r="B622">
        <v>670</v>
      </c>
      <c r="C622" s="50">
        <v>43070</v>
      </c>
      <c r="D622">
        <v>2019</v>
      </c>
      <c r="E622" t="s">
        <v>13</v>
      </c>
      <c r="F622">
        <v>36258</v>
      </c>
      <c r="G622">
        <v>1</v>
      </c>
      <c r="H622" t="s">
        <v>863</v>
      </c>
      <c r="I622">
        <v>3</v>
      </c>
      <c r="J622" t="s">
        <v>864</v>
      </c>
      <c r="K622">
        <v>5</v>
      </c>
      <c r="L622">
        <v>6</v>
      </c>
      <c r="M622" t="s">
        <v>204</v>
      </c>
      <c r="N622" t="s">
        <v>205</v>
      </c>
      <c r="O622" t="s">
        <v>206</v>
      </c>
      <c r="P622" t="s">
        <v>207</v>
      </c>
      <c r="Q622">
        <v>0.125</v>
      </c>
      <c r="R622">
        <v>1</v>
      </c>
    </row>
    <row r="623" spans="1:18" x14ac:dyDescent="0.35">
      <c r="A623" t="s">
        <v>696</v>
      </c>
      <c r="B623">
        <v>670</v>
      </c>
      <c r="C623" s="50">
        <v>43070</v>
      </c>
      <c r="D623">
        <v>2019</v>
      </c>
      <c r="E623" t="s">
        <v>13</v>
      </c>
      <c r="F623">
        <v>36258</v>
      </c>
      <c r="G623">
        <v>1</v>
      </c>
      <c r="H623" t="s">
        <v>865</v>
      </c>
      <c r="I623">
        <v>3</v>
      </c>
      <c r="J623" t="s">
        <v>866</v>
      </c>
      <c r="K623">
        <v>5</v>
      </c>
      <c r="L623">
        <v>6</v>
      </c>
      <c r="M623" t="s">
        <v>204</v>
      </c>
      <c r="N623" t="s">
        <v>205</v>
      </c>
      <c r="O623" t="s">
        <v>206</v>
      </c>
      <c r="P623" t="s">
        <v>207</v>
      </c>
      <c r="Q623">
        <v>0.125</v>
      </c>
      <c r="R623">
        <v>1</v>
      </c>
    </row>
    <row r="624" spans="1:18" x14ac:dyDescent="0.35">
      <c r="A624" t="s">
        <v>696</v>
      </c>
      <c r="B624">
        <v>670</v>
      </c>
      <c r="C624" s="50">
        <v>43070</v>
      </c>
      <c r="D624">
        <v>2019</v>
      </c>
      <c r="E624" t="s">
        <v>13</v>
      </c>
      <c r="F624">
        <v>36258</v>
      </c>
      <c r="G624">
        <v>1</v>
      </c>
      <c r="H624" t="s">
        <v>867</v>
      </c>
      <c r="I624">
        <v>3</v>
      </c>
      <c r="J624" t="s">
        <v>868</v>
      </c>
      <c r="K624">
        <v>5</v>
      </c>
      <c r="L624">
        <v>6</v>
      </c>
      <c r="M624" t="s">
        <v>204</v>
      </c>
      <c r="N624" t="s">
        <v>205</v>
      </c>
      <c r="O624" t="s">
        <v>206</v>
      </c>
      <c r="P624" t="s">
        <v>207</v>
      </c>
      <c r="Q624">
        <v>0.125</v>
      </c>
      <c r="R624">
        <v>1</v>
      </c>
    </row>
    <row r="625" spans="1:18" x14ac:dyDescent="0.35">
      <c r="A625" t="s">
        <v>696</v>
      </c>
      <c r="B625">
        <v>670</v>
      </c>
      <c r="C625" s="50">
        <v>43070</v>
      </c>
      <c r="D625">
        <v>2019</v>
      </c>
      <c r="E625" t="s">
        <v>13</v>
      </c>
      <c r="F625">
        <v>36258</v>
      </c>
      <c r="G625">
        <v>1</v>
      </c>
      <c r="H625" t="s">
        <v>869</v>
      </c>
      <c r="I625">
        <v>3</v>
      </c>
      <c r="J625" t="s">
        <v>870</v>
      </c>
      <c r="K625">
        <v>5</v>
      </c>
      <c r="L625">
        <v>6</v>
      </c>
      <c r="M625" t="s">
        <v>204</v>
      </c>
      <c r="N625" t="s">
        <v>205</v>
      </c>
      <c r="O625" t="s">
        <v>206</v>
      </c>
      <c r="P625" t="s">
        <v>207</v>
      </c>
      <c r="Q625">
        <v>0.125</v>
      </c>
      <c r="R625">
        <v>1</v>
      </c>
    </row>
    <row r="626" spans="1:18" x14ac:dyDescent="0.35">
      <c r="A626" t="s">
        <v>696</v>
      </c>
      <c r="B626">
        <v>670</v>
      </c>
      <c r="C626" s="50">
        <v>43070</v>
      </c>
      <c r="D626">
        <v>2019</v>
      </c>
      <c r="E626" t="s">
        <v>13</v>
      </c>
      <c r="F626">
        <v>36258</v>
      </c>
      <c r="G626">
        <v>1</v>
      </c>
      <c r="H626" t="s">
        <v>871</v>
      </c>
      <c r="I626">
        <v>3</v>
      </c>
      <c r="J626" t="s">
        <v>872</v>
      </c>
      <c r="K626">
        <v>5</v>
      </c>
      <c r="L626">
        <v>6</v>
      </c>
      <c r="M626" t="s">
        <v>204</v>
      </c>
      <c r="N626" t="s">
        <v>205</v>
      </c>
      <c r="O626" t="s">
        <v>206</v>
      </c>
      <c r="P626" t="s">
        <v>207</v>
      </c>
      <c r="Q626">
        <v>0</v>
      </c>
      <c r="R626">
        <v>0</v>
      </c>
    </row>
    <row r="627" spans="1:18" x14ac:dyDescent="0.35">
      <c r="A627" t="s">
        <v>696</v>
      </c>
      <c r="B627">
        <v>670</v>
      </c>
      <c r="C627" s="50">
        <v>43070</v>
      </c>
      <c r="D627">
        <v>2019</v>
      </c>
      <c r="E627" t="s">
        <v>13</v>
      </c>
      <c r="F627">
        <v>36258</v>
      </c>
      <c r="G627">
        <v>1</v>
      </c>
      <c r="H627" t="s">
        <v>873</v>
      </c>
      <c r="I627">
        <v>3</v>
      </c>
      <c r="J627" t="s">
        <v>874</v>
      </c>
      <c r="K627">
        <v>5</v>
      </c>
      <c r="L627">
        <v>6</v>
      </c>
      <c r="M627" t="s">
        <v>204</v>
      </c>
      <c r="N627" t="s">
        <v>205</v>
      </c>
      <c r="O627" t="s">
        <v>206</v>
      </c>
      <c r="P627" t="s">
        <v>207</v>
      </c>
      <c r="Q627">
        <v>0</v>
      </c>
      <c r="R627">
        <v>0</v>
      </c>
    </row>
    <row r="628" spans="1:18" x14ac:dyDescent="0.35">
      <c r="A628" t="s">
        <v>696</v>
      </c>
      <c r="B628">
        <v>670</v>
      </c>
      <c r="C628" s="50">
        <v>43070</v>
      </c>
      <c r="D628">
        <v>2019</v>
      </c>
      <c r="E628" t="s">
        <v>13</v>
      </c>
      <c r="F628">
        <v>36258</v>
      </c>
      <c r="G628">
        <v>1</v>
      </c>
      <c r="H628" t="s">
        <v>875</v>
      </c>
      <c r="I628">
        <v>3</v>
      </c>
      <c r="J628" t="s">
        <v>876</v>
      </c>
      <c r="K628">
        <v>5</v>
      </c>
      <c r="L628">
        <v>6</v>
      </c>
      <c r="M628" t="s">
        <v>204</v>
      </c>
      <c r="N628" t="s">
        <v>205</v>
      </c>
      <c r="O628" t="s">
        <v>206</v>
      </c>
      <c r="P628" t="s">
        <v>207</v>
      </c>
      <c r="Q628">
        <v>0</v>
      </c>
      <c r="R628">
        <v>0</v>
      </c>
    </row>
    <row r="629" spans="1:18" x14ac:dyDescent="0.35">
      <c r="A629" t="s">
        <v>696</v>
      </c>
      <c r="B629">
        <v>670</v>
      </c>
      <c r="C629" s="50">
        <v>43070</v>
      </c>
      <c r="D629">
        <v>2019</v>
      </c>
      <c r="E629" t="s">
        <v>13</v>
      </c>
      <c r="F629">
        <v>36258</v>
      </c>
      <c r="G629">
        <v>1</v>
      </c>
      <c r="H629" t="s">
        <v>877</v>
      </c>
      <c r="I629">
        <v>3</v>
      </c>
      <c r="J629" t="s">
        <v>878</v>
      </c>
      <c r="K629">
        <v>5</v>
      </c>
      <c r="L629">
        <v>6</v>
      </c>
      <c r="M629" t="s">
        <v>204</v>
      </c>
      <c r="N629" t="s">
        <v>205</v>
      </c>
      <c r="O629" t="s">
        <v>206</v>
      </c>
      <c r="P629" t="s">
        <v>207</v>
      </c>
      <c r="Q629">
        <v>0.375</v>
      </c>
      <c r="R629">
        <v>3</v>
      </c>
    </row>
    <row r="630" spans="1:18" x14ac:dyDescent="0.35">
      <c r="A630" t="s">
        <v>696</v>
      </c>
      <c r="B630">
        <v>670</v>
      </c>
      <c r="C630" s="50">
        <v>43070</v>
      </c>
      <c r="D630">
        <v>2019</v>
      </c>
      <c r="E630" t="s">
        <v>13</v>
      </c>
      <c r="F630">
        <v>36258</v>
      </c>
      <c r="G630">
        <v>1</v>
      </c>
      <c r="H630" t="s">
        <v>879</v>
      </c>
      <c r="I630">
        <v>3</v>
      </c>
      <c r="J630" t="s">
        <v>880</v>
      </c>
      <c r="K630">
        <v>5</v>
      </c>
      <c r="L630">
        <v>6</v>
      </c>
      <c r="M630" t="s">
        <v>204</v>
      </c>
      <c r="N630" t="s">
        <v>205</v>
      </c>
      <c r="O630" t="s">
        <v>206</v>
      </c>
      <c r="P630" t="s">
        <v>207</v>
      </c>
      <c r="Q630">
        <v>0.25</v>
      </c>
      <c r="R630">
        <v>2</v>
      </c>
    </row>
    <row r="631" spans="1:18" x14ac:dyDescent="0.35">
      <c r="A631" t="s">
        <v>696</v>
      </c>
      <c r="B631">
        <v>670</v>
      </c>
      <c r="C631" s="50">
        <v>43070</v>
      </c>
      <c r="D631">
        <v>2019</v>
      </c>
      <c r="E631" t="s">
        <v>13</v>
      </c>
      <c r="F631">
        <v>36258</v>
      </c>
      <c r="G631">
        <v>1</v>
      </c>
      <c r="H631" t="s">
        <v>881</v>
      </c>
      <c r="I631">
        <v>3</v>
      </c>
      <c r="J631" t="s">
        <v>882</v>
      </c>
      <c r="K631">
        <v>5</v>
      </c>
      <c r="L631">
        <v>6</v>
      </c>
      <c r="M631" t="s">
        <v>204</v>
      </c>
      <c r="N631" t="s">
        <v>205</v>
      </c>
      <c r="O631" t="s">
        <v>206</v>
      </c>
      <c r="P631" t="s">
        <v>207</v>
      </c>
      <c r="Q631">
        <v>0.125</v>
      </c>
      <c r="R631">
        <v>1</v>
      </c>
    </row>
    <row r="632" spans="1:18" x14ac:dyDescent="0.35">
      <c r="A632" t="s">
        <v>696</v>
      </c>
      <c r="B632">
        <v>670</v>
      </c>
      <c r="C632" s="50">
        <v>43070</v>
      </c>
      <c r="D632">
        <v>2019</v>
      </c>
      <c r="E632" t="s">
        <v>13</v>
      </c>
      <c r="F632">
        <v>36258</v>
      </c>
      <c r="G632">
        <v>1</v>
      </c>
      <c r="H632" t="s">
        <v>883</v>
      </c>
      <c r="I632">
        <v>3</v>
      </c>
      <c r="J632" t="s">
        <v>884</v>
      </c>
      <c r="K632">
        <v>5</v>
      </c>
      <c r="L632">
        <v>6</v>
      </c>
      <c r="M632" t="s">
        <v>204</v>
      </c>
      <c r="N632" t="s">
        <v>205</v>
      </c>
      <c r="O632" t="s">
        <v>206</v>
      </c>
      <c r="P632" t="s">
        <v>207</v>
      </c>
      <c r="Q632">
        <v>0</v>
      </c>
      <c r="R632">
        <v>0</v>
      </c>
    </row>
    <row r="633" spans="1:18" x14ac:dyDescent="0.35">
      <c r="A633" t="s">
        <v>696</v>
      </c>
      <c r="B633">
        <v>670</v>
      </c>
      <c r="C633" s="50">
        <v>43070</v>
      </c>
      <c r="D633">
        <v>2019</v>
      </c>
      <c r="E633" t="s">
        <v>13</v>
      </c>
      <c r="F633">
        <v>36258</v>
      </c>
      <c r="G633">
        <v>1</v>
      </c>
      <c r="H633" t="s">
        <v>885</v>
      </c>
      <c r="I633">
        <v>3</v>
      </c>
      <c r="J633" t="s">
        <v>886</v>
      </c>
      <c r="K633">
        <v>5</v>
      </c>
      <c r="L633">
        <v>6</v>
      </c>
      <c r="M633" t="s">
        <v>204</v>
      </c>
      <c r="N633" t="s">
        <v>205</v>
      </c>
      <c r="O633" t="s">
        <v>206</v>
      </c>
      <c r="P633" t="s">
        <v>207</v>
      </c>
      <c r="Q633">
        <v>0</v>
      </c>
      <c r="R633">
        <v>0</v>
      </c>
    </row>
    <row r="634" spans="1:18" x14ac:dyDescent="0.35">
      <c r="A634" t="s">
        <v>696</v>
      </c>
      <c r="B634">
        <v>670</v>
      </c>
      <c r="C634" s="50">
        <v>43070</v>
      </c>
      <c r="D634">
        <v>2019</v>
      </c>
      <c r="E634" t="s">
        <v>13</v>
      </c>
      <c r="F634">
        <v>36258</v>
      </c>
      <c r="G634">
        <v>1</v>
      </c>
      <c r="H634" t="s">
        <v>887</v>
      </c>
      <c r="I634">
        <v>3</v>
      </c>
      <c r="J634" t="s">
        <v>888</v>
      </c>
      <c r="K634">
        <v>5</v>
      </c>
      <c r="L634">
        <v>6</v>
      </c>
      <c r="M634" t="s">
        <v>204</v>
      </c>
      <c r="N634" t="s">
        <v>205</v>
      </c>
      <c r="O634" t="s">
        <v>206</v>
      </c>
      <c r="P634" t="s">
        <v>207</v>
      </c>
      <c r="Q634">
        <v>0</v>
      </c>
      <c r="R634">
        <v>0</v>
      </c>
    </row>
    <row r="635" spans="1:18" x14ac:dyDescent="0.35">
      <c r="A635" t="s">
        <v>696</v>
      </c>
      <c r="B635">
        <v>670</v>
      </c>
      <c r="C635" s="50">
        <v>43070</v>
      </c>
      <c r="D635">
        <v>2019</v>
      </c>
      <c r="E635" t="s">
        <v>13</v>
      </c>
      <c r="F635">
        <v>36258</v>
      </c>
      <c r="G635">
        <v>1</v>
      </c>
      <c r="H635" t="s">
        <v>1015</v>
      </c>
      <c r="I635">
        <v>3</v>
      </c>
      <c r="J635" t="s">
        <v>1016</v>
      </c>
      <c r="K635">
        <v>5</v>
      </c>
      <c r="L635">
        <v>6</v>
      </c>
      <c r="M635" t="s">
        <v>325</v>
      </c>
      <c r="N635" t="s">
        <v>326</v>
      </c>
      <c r="O635" t="s">
        <v>206</v>
      </c>
      <c r="P635" t="s">
        <v>207</v>
      </c>
      <c r="Q635">
        <v>1.25</v>
      </c>
      <c r="R635">
        <v>10</v>
      </c>
    </row>
    <row r="636" spans="1:18" x14ac:dyDescent="0.35">
      <c r="A636" t="s">
        <v>696</v>
      </c>
      <c r="B636">
        <v>670</v>
      </c>
      <c r="C636" s="50">
        <v>43070</v>
      </c>
      <c r="D636">
        <v>2019</v>
      </c>
      <c r="E636" t="s">
        <v>13</v>
      </c>
      <c r="F636">
        <v>36258</v>
      </c>
      <c r="G636">
        <v>1</v>
      </c>
      <c r="H636" t="s">
        <v>1017</v>
      </c>
      <c r="I636">
        <v>3</v>
      </c>
      <c r="J636" t="s">
        <v>1018</v>
      </c>
      <c r="K636">
        <v>5</v>
      </c>
      <c r="L636">
        <v>6</v>
      </c>
      <c r="M636" t="s">
        <v>325</v>
      </c>
      <c r="N636" t="s">
        <v>326</v>
      </c>
      <c r="O636" t="s">
        <v>206</v>
      </c>
      <c r="P636" t="s">
        <v>207</v>
      </c>
      <c r="Q636">
        <v>1.375</v>
      </c>
      <c r="R636">
        <v>11</v>
      </c>
    </row>
    <row r="637" spans="1:18" x14ac:dyDescent="0.35">
      <c r="A637" t="s">
        <v>696</v>
      </c>
      <c r="B637">
        <v>670</v>
      </c>
      <c r="C637" s="50">
        <v>43070</v>
      </c>
      <c r="D637">
        <v>2019</v>
      </c>
      <c r="E637" t="s">
        <v>13</v>
      </c>
      <c r="F637">
        <v>36258</v>
      </c>
      <c r="G637">
        <v>1</v>
      </c>
      <c r="H637" t="s">
        <v>1019</v>
      </c>
      <c r="I637">
        <v>3</v>
      </c>
      <c r="J637" t="s">
        <v>1020</v>
      </c>
      <c r="K637">
        <v>5</v>
      </c>
      <c r="L637">
        <v>6</v>
      </c>
      <c r="M637" t="s">
        <v>204</v>
      </c>
      <c r="N637" t="s">
        <v>205</v>
      </c>
      <c r="O637" t="s">
        <v>206</v>
      </c>
      <c r="P637" t="s">
        <v>207</v>
      </c>
      <c r="Q637">
        <v>0.75</v>
      </c>
      <c r="R637">
        <v>6</v>
      </c>
    </row>
    <row r="638" spans="1:18" x14ac:dyDescent="0.35">
      <c r="A638" t="s">
        <v>696</v>
      </c>
      <c r="B638">
        <v>670</v>
      </c>
      <c r="C638" s="50">
        <v>43070</v>
      </c>
      <c r="D638">
        <v>2019</v>
      </c>
      <c r="E638" t="s">
        <v>13</v>
      </c>
      <c r="F638">
        <v>36258</v>
      </c>
      <c r="G638">
        <v>1</v>
      </c>
      <c r="H638" t="s">
        <v>893</v>
      </c>
      <c r="I638">
        <v>3</v>
      </c>
      <c r="J638" t="s">
        <v>894</v>
      </c>
      <c r="K638">
        <v>5</v>
      </c>
      <c r="L638">
        <v>6</v>
      </c>
      <c r="M638" t="s">
        <v>204</v>
      </c>
      <c r="N638" t="s">
        <v>205</v>
      </c>
      <c r="O638" t="s">
        <v>206</v>
      </c>
      <c r="P638" t="s">
        <v>207</v>
      </c>
      <c r="Q638">
        <v>0.125</v>
      </c>
      <c r="R638">
        <v>1</v>
      </c>
    </row>
    <row r="639" spans="1:18" x14ac:dyDescent="0.35">
      <c r="A639" t="s">
        <v>696</v>
      </c>
      <c r="B639">
        <v>670</v>
      </c>
      <c r="C639" s="50">
        <v>43070</v>
      </c>
      <c r="D639">
        <v>2019</v>
      </c>
      <c r="E639" t="s">
        <v>13</v>
      </c>
      <c r="F639">
        <v>36258</v>
      </c>
      <c r="G639">
        <v>1</v>
      </c>
      <c r="H639" t="s">
        <v>895</v>
      </c>
      <c r="I639">
        <v>3</v>
      </c>
      <c r="J639" t="s">
        <v>896</v>
      </c>
      <c r="K639">
        <v>5</v>
      </c>
      <c r="L639">
        <v>6</v>
      </c>
      <c r="M639" t="s">
        <v>204</v>
      </c>
      <c r="N639" t="s">
        <v>205</v>
      </c>
      <c r="O639" t="s">
        <v>206</v>
      </c>
      <c r="P639" t="s">
        <v>207</v>
      </c>
      <c r="Q639">
        <v>0.75</v>
      </c>
      <c r="R639">
        <v>6</v>
      </c>
    </row>
    <row r="640" spans="1:18" x14ac:dyDescent="0.35">
      <c r="A640" t="s">
        <v>696</v>
      </c>
      <c r="B640">
        <v>670</v>
      </c>
      <c r="C640" s="50">
        <v>43070</v>
      </c>
      <c r="D640">
        <v>2019</v>
      </c>
      <c r="E640" t="s">
        <v>13</v>
      </c>
      <c r="F640">
        <v>36258</v>
      </c>
      <c r="G640">
        <v>1</v>
      </c>
      <c r="H640" t="s">
        <v>897</v>
      </c>
      <c r="I640">
        <v>3</v>
      </c>
      <c r="J640" t="s">
        <v>898</v>
      </c>
      <c r="K640">
        <v>5</v>
      </c>
      <c r="L640">
        <v>6</v>
      </c>
      <c r="M640" t="s">
        <v>204</v>
      </c>
      <c r="N640" t="s">
        <v>205</v>
      </c>
      <c r="O640" t="s">
        <v>206</v>
      </c>
      <c r="P640" t="s">
        <v>207</v>
      </c>
      <c r="Q640">
        <v>0.625</v>
      </c>
      <c r="R640">
        <v>5</v>
      </c>
    </row>
    <row r="641" spans="1:18" x14ac:dyDescent="0.35">
      <c r="A641" t="s">
        <v>696</v>
      </c>
      <c r="B641">
        <v>670</v>
      </c>
      <c r="C641" s="50">
        <v>43070</v>
      </c>
      <c r="D641">
        <v>2019</v>
      </c>
      <c r="E641" t="s">
        <v>13</v>
      </c>
      <c r="F641">
        <v>36258</v>
      </c>
      <c r="G641">
        <v>1</v>
      </c>
      <c r="H641" t="s">
        <v>899</v>
      </c>
      <c r="I641">
        <v>3</v>
      </c>
      <c r="J641" t="s">
        <v>900</v>
      </c>
      <c r="K641">
        <v>5</v>
      </c>
      <c r="L641">
        <v>6</v>
      </c>
      <c r="M641" t="s">
        <v>204</v>
      </c>
      <c r="N641" t="s">
        <v>205</v>
      </c>
      <c r="O641" t="s">
        <v>206</v>
      </c>
      <c r="P641" t="s">
        <v>207</v>
      </c>
      <c r="Q641">
        <v>0.375</v>
      </c>
      <c r="R641">
        <v>3</v>
      </c>
    </row>
    <row r="642" spans="1:18" x14ac:dyDescent="0.35">
      <c r="A642" t="s">
        <v>696</v>
      </c>
      <c r="B642">
        <v>670</v>
      </c>
      <c r="C642" s="50">
        <v>43070</v>
      </c>
      <c r="D642">
        <v>2019</v>
      </c>
      <c r="E642" t="s">
        <v>13</v>
      </c>
      <c r="F642">
        <v>36258</v>
      </c>
      <c r="G642">
        <v>1</v>
      </c>
      <c r="H642" t="s">
        <v>901</v>
      </c>
      <c r="I642">
        <v>3</v>
      </c>
      <c r="J642" t="s">
        <v>902</v>
      </c>
      <c r="K642">
        <v>5</v>
      </c>
      <c r="L642">
        <v>6</v>
      </c>
      <c r="M642" t="s">
        <v>204</v>
      </c>
      <c r="N642" t="s">
        <v>205</v>
      </c>
      <c r="O642" t="s">
        <v>206</v>
      </c>
      <c r="P642" t="s">
        <v>207</v>
      </c>
      <c r="Q642">
        <v>0</v>
      </c>
      <c r="R642">
        <v>0</v>
      </c>
    </row>
    <row r="643" spans="1:18" x14ac:dyDescent="0.35">
      <c r="A643" t="s">
        <v>696</v>
      </c>
      <c r="B643">
        <v>670</v>
      </c>
      <c r="C643" s="50">
        <v>43070</v>
      </c>
      <c r="D643">
        <v>2019</v>
      </c>
      <c r="E643" t="s">
        <v>13</v>
      </c>
      <c r="F643">
        <v>36258</v>
      </c>
      <c r="G643">
        <v>1</v>
      </c>
      <c r="H643" t="s">
        <v>903</v>
      </c>
      <c r="I643">
        <v>4</v>
      </c>
      <c r="J643" t="s">
        <v>904</v>
      </c>
      <c r="K643">
        <v>5</v>
      </c>
      <c r="L643">
        <v>6</v>
      </c>
      <c r="M643" t="s">
        <v>204</v>
      </c>
      <c r="N643" t="s">
        <v>205</v>
      </c>
      <c r="O643" t="s">
        <v>206</v>
      </c>
      <c r="P643" t="s">
        <v>207</v>
      </c>
      <c r="Q643">
        <v>0</v>
      </c>
      <c r="R643">
        <v>0</v>
      </c>
    </row>
    <row r="644" spans="1:18" x14ac:dyDescent="0.35">
      <c r="A644" t="s">
        <v>696</v>
      </c>
      <c r="B644">
        <v>670</v>
      </c>
      <c r="C644" s="50">
        <v>43070</v>
      </c>
      <c r="D644">
        <v>2019</v>
      </c>
      <c r="E644" t="s">
        <v>13</v>
      </c>
      <c r="F644">
        <v>36258</v>
      </c>
      <c r="G644">
        <v>1</v>
      </c>
      <c r="H644" t="s">
        <v>905</v>
      </c>
      <c r="I644">
        <v>3</v>
      </c>
      <c r="J644" t="s">
        <v>906</v>
      </c>
      <c r="K644">
        <v>5</v>
      </c>
      <c r="L644">
        <v>6</v>
      </c>
      <c r="M644" t="s">
        <v>204</v>
      </c>
      <c r="N644" t="s">
        <v>205</v>
      </c>
      <c r="O644" t="s">
        <v>206</v>
      </c>
      <c r="P644" t="s">
        <v>207</v>
      </c>
      <c r="Q644">
        <v>0</v>
      </c>
      <c r="R644">
        <v>0</v>
      </c>
    </row>
    <row r="645" spans="1:18" x14ac:dyDescent="0.35">
      <c r="A645" t="s">
        <v>696</v>
      </c>
      <c r="B645">
        <v>670</v>
      </c>
      <c r="C645" s="50">
        <v>43070</v>
      </c>
      <c r="D645">
        <v>2019</v>
      </c>
      <c r="E645" t="s">
        <v>13</v>
      </c>
      <c r="F645">
        <v>36258</v>
      </c>
      <c r="G645">
        <v>1</v>
      </c>
      <c r="H645" t="s">
        <v>1021</v>
      </c>
      <c r="I645">
        <v>3</v>
      </c>
      <c r="J645" t="s">
        <v>1022</v>
      </c>
      <c r="K645">
        <v>5</v>
      </c>
      <c r="L645">
        <v>6</v>
      </c>
      <c r="M645" t="s">
        <v>204</v>
      </c>
      <c r="N645" t="s">
        <v>205</v>
      </c>
      <c r="O645" t="s">
        <v>206</v>
      </c>
      <c r="P645" t="s">
        <v>207</v>
      </c>
      <c r="Q645">
        <v>0</v>
      </c>
      <c r="R645">
        <v>0</v>
      </c>
    </row>
    <row r="646" spans="1:18" x14ac:dyDescent="0.35">
      <c r="A646" t="s">
        <v>696</v>
      </c>
      <c r="B646">
        <v>670</v>
      </c>
      <c r="C646" s="50">
        <v>43070</v>
      </c>
      <c r="D646">
        <v>2019</v>
      </c>
      <c r="E646" t="s">
        <v>13</v>
      </c>
      <c r="F646">
        <v>36258</v>
      </c>
      <c r="G646">
        <v>1</v>
      </c>
      <c r="H646" t="s">
        <v>913</v>
      </c>
      <c r="I646">
        <v>3</v>
      </c>
      <c r="J646" t="s">
        <v>914</v>
      </c>
      <c r="K646">
        <v>5</v>
      </c>
      <c r="L646">
        <v>6</v>
      </c>
      <c r="M646" t="s">
        <v>204</v>
      </c>
      <c r="N646" t="s">
        <v>205</v>
      </c>
      <c r="O646" t="s">
        <v>206</v>
      </c>
      <c r="P646" t="s">
        <v>207</v>
      </c>
      <c r="Q646">
        <v>0.125</v>
      </c>
      <c r="R646">
        <v>1</v>
      </c>
    </row>
    <row r="647" spans="1:18" x14ac:dyDescent="0.35">
      <c r="A647" t="s">
        <v>696</v>
      </c>
      <c r="B647">
        <v>670</v>
      </c>
      <c r="C647" s="50">
        <v>43070</v>
      </c>
      <c r="D647">
        <v>2019</v>
      </c>
      <c r="E647" t="s">
        <v>13</v>
      </c>
      <c r="F647">
        <v>36258</v>
      </c>
      <c r="G647">
        <v>1</v>
      </c>
      <c r="H647" t="s">
        <v>915</v>
      </c>
      <c r="I647">
        <v>3</v>
      </c>
      <c r="J647" t="s">
        <v>916</v>
      </c>
      <c r="K647">
        <v>5</v>
      </c>
      <c r="L647">
        <v>6</v>
      </c>
      <c r="M647" t="s">
        <v>204</v>
      </c>
      <c r="N647" t="s">
        <v>205</v>
      </c>
      <c r="O647" t="s">
        <v>206</v>
      </c>
      <c r="P647" t="s">
        <v>207</v>
      </c>
      <c r="Q647">
        <v>0.375</v>
      </c>
      <c r="R647">
        <v>3</v>
      </c>
    </row>
    <row r="648" spans="1:18" x14ac:dyDescent="0.35">
      <c r="A648" t="s">
        <v>696</v>
      </c>
      <c r="B648">
        <v>670</v>
      </c>
      <c r="C648" s="50">
        <v>43070</v>
      </c>
      <c r="D648">
        <v>2019</v>
      </c>
      <c r="E648" t="s">
        <v>13</v>
      </c>
      <c r="F648">
        <v>36258</v>
      </c>
      <c r="G648">
        <v>1</v>
      </c>
      <c r="H648" t="s">
        <v>917</v>
      </c>
      <c r="I648">
        <v>3</v>
      </c>
      <c r="J648" t="s">
        <v>918</v>
      </c>
      <c r="K648">
        <v>5</v>
      </c>
      <c r="L648">
        <v>6</v>
      </c>
      <c r="M648" t="s">
        <v>204</v>
      </c>
      <c r="N648" t="s">
        <v>205</v>
      </c>
      <c r="O648" t="s">
        <v>206</v>
      </c>
      <c r="P648" t="s">
        <v>207</v>
      </c>
      <c r="Q648">
        <v>0.25</v>
      </c>
      <c r="R648">
        <v>2</v>
      </c>
    </row>
    <row r="649" spans="1:18" x14ac:dyDescent="0.35">
      <c r="A649" t="s">
        <v>696</v>
      </c>
      <c r="B649">
        <v>670</v>
      </c>
      <c r="C649" s="50">
        <v>43070</v>
      </c>
      <c r="D649">
        <v>2019</v>
      </c>
      <c r="E649" t="s">
        <v>13</v>
      </c>
      <c r="F649">
        <v>36258</v>
      </c>
      <c r="G649">
        <v>1</v>
      </c>
      <c r="H649" t="s">
        <v>919</v>
      </c>
      <c r="I649">
        <v>3</v>
      </c>
      <c r="J649" t="s">
        <v>920</v>
      </c>
      <c r="K649">
        <v>5</v>
      </c>
      <c r="L649">
        <v>6</v>
      </c>
      <c r="M649" t="s">
        <v>204</v>
      </c>
      <c r="N649" t="s">
        <v>205</v>
      </c>
      <c r="O649" t="s">
        <v>206</v>
      </c>
      <c r="P649" t="s">
        <v>207</v>
      </c>
      <c r="Q649">
        <v>0.125</v>
      </c>
      <c r="R649">
        <v>1</v>
      </c>
    </row>
    <row r="650" spans="1:18" x14ac:dyDescent="0.35">
      <c r="A650" t="s">
        <v>696</v>
      </c>
      <c r="B650">
        <v>670</v>
      </c>
      <c r="C650" s="50">
        <v>43070</v>
      </c>
      <c r="D650">
        <v>2019</v>
      </c>
      <c r="E650" t="s">
        <v>13</v>
      </c>
      <c r="F650">
        <v>36258</v>
      </c>
      <c r="G650">
        <v>1</v>
      </c>
      <c r="H650" t="s">
        <v>921</v>
      </c>
      <c r="I650">
        <v>3</v>
      </c>
      <c r="J650" t="s">
        <v>922</v>
      </c>
      <c r="K650">
        <v>5</v>
      </c>
      <c r="L650">
        <v>6</v>
      </c>
      <c r="M650" t="s">
        <v>204</v>
      </c>
      <c r="N650" t="s">
        <v>205</v>
      </c>
      <c r="O650" t="s">
        <v>206</v>
      </c>
      <c r="P650" t="s">
        <v>207</v>
      </c>
      <c r="Q650">
        <v>0</v>
      </c>
      <c r="R650">
        <v>0</v>
      </c>
    </row>
    <row r="651" spans="1:18" x14ac:dyDescent="0.35">
      <c r="A651" t="s">
        <v>696</v>
      </c>
      <c r="B651">
        <v>670</v>
      </c>
      <c r="C651" s="50">
        <v>43070</v>
      </c>
      <c r="D651">
        <v>2019</v>
      </c>
      <c r="E651" t="s">
        <v>13</v>
      </c>
      <c r="F651">
        <v>36258</v>
      </c>
      <c r="G651">
        <v>1</v>
      </c>
      <c r="H651" t="s">
        <v>923</v>
      </c>
      <c r="I651">
        <v>4</v>
      </c>
      <c r="J651" t="s">
        <v>924</v>
      </c>
      <c r="K651">
        <v>5</v>
      </c>
      <c r="L651">
        <v>6</v>
      </c>
      <c r="M651" t="s">
        <v>204</v>
      </c>
      <c r="N651" t="s">
        <v>205</v>
      </c>
      <c r="O651" t="s">
        <v>206</v>
      </c>
      <c r="P651" t="s">
        <v>207</v>
      </c>
      <c r="Q651">
        <v>0</v>
      </c>
      <c r="R651">
        <v>0</v>
      </c>
    </row>
    <row r="652" spans="1:18" x14ac:dyDescent="0.35">
      <c r="A652" t="s">
        <v>696</v>
      </c>
      <c r="B652">
        <v>670</v>
      </c>
      <c r="C652" s="50">
        <v>43070</v>
      </c>
      <c r="D652">
        <v>2019</v>
      </c>
      <c r="E652" t="s">
        <v>13</v>
      </c>
      <c r="F652">
        <v>36258</v>
      </c>
      <c r="G652">
        <v>1</v>
      </c>
      <c r="H652" t="s">
        <v>1023</v>
      </c>
      <c r="I652">
        <v>5</v>
      </c>
      <c r="J652" t="s">
        <v>1024</v>
      </c>
      <c r="K652">
        <v>1</v>
      </c>
      <c r="L652">
        <v>6</v>
      </c>
      <c r="M652" t="s">
        <v>204</v>
      </c>
      <c r="N652" t="s">
        <v>205</v>
      </c>
      <c r="O652" t="s">
        <v>206</v>
      </c>
      <c r="P652" t="s">
        <v>207</v>
      </c>
      <c r="Q652">
        <v>15.875</v>
      </c>
      <c r="R652">
        <v>127</v>
      </c>
    </row>
    <row r="653" spans="1:18" x14ac:dyDescent="0.35">
      <c r="A653" t="s">
        <v>696</v>
      </c>
      <c r="B653">
        <v>670</v>
      </c>
      <c r="C653" s="50">
        <v>43070</v>
      </c>
      <c r="D653">
        <v>2019</v>
      </c>
      <c r="E653" t="s">
        <v>13</v>
      </c>
      <c r="F653">
        <v>36258</v>
      </c>
      <c r="G653">
        <v>1</v>
      </c>
      <c r="H653" t="s">
        <v>1025</v>
      </c>
      <c r="I653">
        <v>3</v>
      </c>
      <c r="J653" t="s">
        <v>1026</v>
      </c>
      <c r="K653">
        <v>4</v>
      </c>
      <c r="L653">
        <v>6</v>
      </c>
      <c r="M653" t="s">
        <v>204</v>
      </c>
      <c r="N653" t="s">
        <v>205</v>
      </c>
      <c r="O653" t="s">
        <v>206</v>
      </c>
      <c r="P653" t="s">
        <v>207</v>
      </c>
      <c r="Q653">
        <v>2</v>
      </c>
      <c r="R653">
        <v>16</v>
      </c>
    </row>
    <row r="654" spans="1:18" x14ac:dyDescent="0.35">
      <c r="A654" t="s">
        <v>696</v>
      </c>
      <c r="B654">
        <v>670</v>
      </c>
      <c r="C654" s="50">
        <v>43070</v>
      </c>
      <c r="D654">
        <v>2019</v>
      </c>
      <c r="E654" t="s">
        <v>13</v>
      </c>
      <c r="F654">
        <v>36258</v>
      </c>
      <c r="G654">
        <v>1</v>
      </c>
      <c r="H654" t="s">
        <v>928</v>
      </c>
      <c r="I654">
        <v>6</v>
      </c>
      <c r="J654" t="s">
        <v>929</v>
      </c>
      <c r="K654">
        <v>1</v>
      </c>
      <c r="L654">
        <v>6</v>
      </c>
      <c r="M654" t="s">
        <v>204</v>
      </c>
      <c r="N654" t="s">
        <v>205</v>
      </c>
      <c r="O654" t="s">
        <v>206</v>
      </c>
      <c r="P654" t="s">
        <v>207</v>
      </c>
      <c r="Q654">
        <v>32.5</v>
      </c>
      <c r="R654">
        <v>260</v>
      </c>
    </row>
    <row r="655" spans="1:18" x14ac:dyDescent="0.35">
      <c r="A655" t="s">
        <v>696</v>
      </c>
      <c r="B655">
        <v>670</v>
      </c>
      <c r="C655" s="50">
        <v>43070</v>
      </c>
      <c r="D655">
        <v>2019</v>
      </c>
      <c r="E655" t="s">
        <v>13</v>
      </c>
      <c r="F655">
        <v>36258</v>
      </c>
      <c r="G655">
        <v>1</v>
      </c>
      <c r="H655" t="s">
        <v>705</v>
      </c>
      <c r="I655">
        <v>5</v>
      </c>
      <c r="J655" t="s">
        <v>706</v>
      </c>
      <c r="K655">
        <v>1</v>
      </c>
      <c r="L655">
        <v>6</v>
      </c>
      <c r="M655" t="s">
        <v>204</v>
      </c>
      <c r="N655" t="s">
        <v>205</v>
      </c>
      <c r="O655" t="s">
        <v>206</v>
      </c>
      <c r="P655" t="s">
        <v>776</v>
      </c>
      <c r="Q655">
        <v>0.625</v>
      </c>
      <c r="R655">
        <v>5</v>
      </c>
    </row>
    <row r="656" spans="1:18" x14ac:dyDescent="0.35">
      <c r="A656" t="s">
        <v>696</v>
      </c>
      <c r="B656">
        <v>670</v>
      </c>
      <c r="C656" s="50">
        <v>43070</v>
      </c>
      <c r="D656">
        <v>2019</v>
      </c>
      <c r="E656" t="s">
        <v>13</v>
      </c>
      <c r="F656">
        <v>36258</v>
      </c>
      <c r="G656">
        <v>1</v>
      </c>
      <c r="H656" t="s">
        <v>705</v>
      </c>
      <c r="I656">
        <v>5</v>
      </c>
      <c r="J656" t="s">
        <v>706</v>
      </c>
      <c r="K656">
        <v>1</v>
      </c>
      <c r="L656">
        <v>6</v>
      </c>
      <c r="M656" t="s">
        <v>204</v>
      </c>
      <c r="N656" t="s">
        <v>205</v>
      </c>
      <c r="O656" t="s">
        <v>206</v>
      </c>
      <c r="P656" t="s">
        <v>207</v>
      </c>
      <c r="Q656">
        <v>54.5</v>
      </c>
      <c r="R656">
        <v>436</v>
      </c>
    </row>
    <row r="657" spans="1:18" x14ac:dyDescent="0.35">
      <c r="A657" t="s">
        <v>696</v>
      </c>
      <c r="B657">
        <v>670</v>
      </c>
      <c r="C657" s="50">
        <v>43070</v>
      </c>
      <c r="D657">
        <v>2019</v>
      </c>
      <c r="E657" t="s">
        <v>13</v>
      </c>
      <c r="F657">
        <v>36258</v>
      </c>
      <c r="G657">
        <v>1</v>
      </c>
      <c r="H657" t="s">
        <v>1027</v>
      </c>
      <c r="I657">
        <v>5</v>
      </c>
      <c r="J657" t="s">
        <v>1028</v>
      </c>
      <c r="K657">
        <v>2</v>
      </c>
      <c r="L657">
        <v>6</v>
      </c>
      <c r="M657" t="s">
        <v>204</v>
      </c>
      <c r="N657" t="s">
        <v>205</v>
      </c>
      <c r="O657" t="s">
        <v>206</v>
      </c>
      <c r="P657" t="s">
        <v>207</v>
      </c>
      <c r="Q657">
        <v>11.5</v>
      </c>
      <c r="R657">
        <v>92</v>
      </c>
    </row>
    <row r="658" spans="1:18" x14ac:dyDescent="0.35">
      <c r="A658" t="s">
        <v>696</v>
      </c>
      <c r="B658">
        <v>670</v>
      </c>
      <c r="C658" s="50">
        <v>43070</v>
      </c>
      <c r="D658">
        <v>2019</v>
      </c>
      <c r="E658" t="s">
        <v>13</v>
      </c>
      <c r="F658">
        <v>36258</v>
      </c>
      <c r="G658">
        <v>1</v>
      </c>
      <c r="H658" t="s">
        <v>1029</v>
      </c>
      <c r="I658">
        <v>4</v>
      </c>
      <c r="J658" t="s">
        <v>1030</v>
      </c>
      <c r="K658">
        <v>3</v>
      </c>
      <c r="L658">
        <v>6</v>
      </c>
      <c r="M658" t="s">
        <v>204</v>
      </c>
      <c r="N658" t="s">
        <v>205</v>
      </c>
      <c r="O658" t="s">
        <v>206</v>
      </c>
      <c r="P658" t="s">
        <v>207</v>
      </c>
      <c r="Q658">
        <v>3.75</v>
      </c>
      <c r="R658">
        <v>30</v>
      </c>
    </row>
    <row r="659" spans="1:18" x14ac:dyDescent="0.35">
      <c r="A659" t="s">
        <v>696</v>
      </c>
      <c r="B659">
        <v>670</v>
      </c>
      <c r="C659" s="50">
        <v>43070</v>
      </c>
      <c r="D659">
        <v>2019</v>
      </c>
      <c r="E659" t="s">
        <v>13</v>
      </c>
      <c r="F659">
        <v>36258</v>
      </c>
      <c r="G659">
        <v>1</v>
      </c>
      <c r="H659" t="s">
        <v>1031</v>
      </c>
      <c r="I659">
        <v>4</v>
      </c>
      <c r="J659" t="s">
        <v>1032</v>
      </c>
      <c r="K659">
        <v>3</v>
      </c>
      <c r="L659">
        <v>6</v>
      </c>
      <c r="M659" t="s">
        <v>204</v>
      </c>
      <c r="N659" t="s">
        <v>205</v>
      </c>
      <c r="O659" t="s">
        <v>206</v>
      </c>
      <c r="P659" t="s">
        <v>207</v>
      </c>
      <c r="Q659">
        <v>7.375</v>
      </c>
      <c r="R659">
        <v>59</v>
      </c>
    </row>
    <row r="660" spans="1:18" x14ac:dyDescent="0.35">
      <c r="A660" t="s">
        <v>696</v>
      </c>
      <c r="B660">
        <v>670</v>
      </c>
      <c r="C660" s="50">
        <v>43070</v>
      </c>
      <c r="D660">
        <v>2019</v>
      </c>
      <c r="E660" t="s">
        <v>13</v>
      </c>
      <c r="F660">
        <v>36258</v>
      </c>
      <c r="G660">
        <v>1</v>
      </c>
      <c r="H660" t="s">
        <v>1033</v>
      </c>
      <c r="I660">
        <v>4</v>
      </c>
      <c r="J660" t="s">
        <v>1034</v>
      </c>
      <c r="K660">
        <v>3</v>
      </c>
      <c r="L660">
        <v>6</v>
      </c>
      <c r="M660" t="s">
        <v>204</v>
      </c>
      <c r="N660" t="s">
        <v>205</v>
      </c>
      <c r="O660" t="s">
        <v>206</v>
      </c>
      <c r="P660" t="s">
        <v>207</v>
      </c>
      <c r="Q660">
        <v>1.75</v>
      </c>
      <c r="R660">
        <v>14</v>
      </c>
    </row>
    <row r="661" spans="1:18" x14ac:dyDescent="0.35">
      <c r="A661" t="s">
        <v>696</v>
      </c>
      <c r="B661">
        <v>670</v>
      </c>
      <c r="C661" s="50">
        <v>43070</v>
      </c>
      <c r="D661">
        <v>2019</v>
      </c>
      <c r="E661" t="s">
        <v>13</v>
      </c>
      <c r="F661">
        <v>36258</v>
      </c>
      <c r="G661">
        <v>1</v>
      </c>
      <c r="H661" t="s">
        <v>1035</v>
      </c>
      <c r="I661">
        <v>2</v>
      </c>
      <c r="J661" t="s">
        <v>1036</v>
      </c>
      <c r="K661">
        <v>3</v>
      </c>
      <c r="L661">
        <v>6</v>
      </c>
      <c r="M661" t="s">
        <v>204</v>
      </c>
      <c r="N661" t="s">
        <v>205</v>
      </c>
      <c r="O661" t="s">
        <v>206</v>
      </c>
      <c r="P661" t="s">
        <v>207</v>
      </c>
      <c r="Q661">
        <v>1.625</v>
      </c>
      <c r="R661">
        <v>13</v>
      </c>
    </row>
    <row r="662" spans="1:18" x14ac:dyDescent="0.35">
      <c r="A662" t="s">
        <v>696</v>
      </c>
      <c r="B662">
        <v>670</v>
      </c>
      <c r="C662" s="50">
        <v>43070</v>
      </c>
      <c r="D662">
        <v>2019</v>
      </c>
      <c r="E662" t="s">
        <v>13</v>
      </c>
      <c r="F662">
        <v>36258</v>
      </c>
      <c r="G662">
        <v>1</v>
      </c>
      <c r="H662" t="s">
        <v>1037</v>
      </c>
      <c r="I662">
        <v>3</v>
      </c>
      <c r="J662" t="s">
        <v>1038</v>
      </c>
      <c r="K662">
        <v>4</v>
      </c>
      <c r="L662">
        <v>6</v>
      </c>
      <c r="M662" t="s">
        <v>204</v>
      </c>
      <c r="N662" t="s">
        <v>205</v>
      </c>
      <c r="O662" t="s">
        <v>206</v>
      </c>
      <c r="P662" t="s">
        <v>207</v>
      </c>
      <c r="Q662">
        <v>0.5</v>
      </c>
      <c r="R662">
        <v>4</v>
      </c>
    </row>
    <row r="663" spans="1:18" x14ac:dyDescent="0.35">
      <c r="A663" t="s">
        <v>696</v>
      </c>
      <c r="B663">
        <v>670</v>
      </c>
      <c r="C663" s="50">
        <v>43070</v>
      </c>
      <c r="D663">
        <v>2019</v>
      </c>
      <c r="E663" t="s">
        <v>13</v>
      </c>
      <c r="F663">
        <v>36258</v>
      </c>
      <c r="G663">
        <v>1</v>
      </c>
      <c r="H663" t="s">
        <v>1039</v>
      </c>
      <c r="I663">
        <v>3</v>
      </c>
      <c r="J663" t="s">
        <v>1040</v>
      </c>
      <c r="K663">
        <v>4</v>
      </c>
      <c r="L663">
        <v>6</v>
      </c>
      <c r="M663" t="s">
        <v>204</v>
      </c>
      <c r="N663" t="s">
        <v>205</v>
      </c>
      <c r="O663" t="s">
        <v>206</v>
      </c>
      <c r="P663" t="s">
        <v>207</v>
      </c>
      <c r="Q663">
        <v>0.625</v>
      </c>
      <c r="R663">
        <v>5</v>
      </c>
    </row>
    <row r="664" spans="1:18" x14ac:dyDescent="0.35">
      <c r="A664" t="s">
        <v>696</v>
      </c>
      <c r="B664">
        <v>670</v>
      </c>
      <c r="C664" s="50">
        <v>43070</v>
      </c>
      <c r="D664">
        <v>2019</v>
      </c>
      <c r="E664" t="s">
        <v>13</v>
      </c>
      <c r="F664">
        <v>36258</v>
      </c>
      <c r="G664">
        <v>1</v>
      </c>
      <c r="H664" t="s">
        <v>1041</v>
      </c>
      <c r="I664">
        <v>2</v>
      </c>
      <c r="J664" t="s">
        <v>1042</v>
      </c>
      <c r="K664">
        <v>4</v>
      </c>
      <c r="L664">
        <v>6</v>
      </c>
      <c r="M664" t="s">
        <v>204</v>
      </c>
      <c r="N664" t="s">
        <v>205</v>
      </c>
      <c r="O664" t="s">
        <v>206</v>
      </c>
      <c r="P664" t="s">
        <v>207</v>
      </c>
      <c r="Q664">
        <v>0</v>
      </c>
      <c r="R664">
        <v>0</v>
      </c>
    </row>
    <row r="665" spans="1:18" x14ac:dyDescent="0.35">
      <c r="A665" t="s">
        <v>696</v>
      </c>
      <c r="B665">
        <v>670</v>
      </c>
      <c r="C665" s="50">
        <v>43070</v>
      </c>
      <c r="D665">
        <v>2019</v>
      </c>
      <c r="E665" t="s">
        <v>13</v>
      </c>
      <c r="F665">
        <v>36258</v>
      </c>
      <c r="G665">
        <v>1</v>
      </c>
      <c r="H665" t="s">
        <v>1043</v>
      </c>
      <c r="I665">
        <v>2</v>
      </c>
      <c r="J665" t="s">
        <v>1044</v>
      </c>
      <c r="K665">
        <v>4</v>
      </c>
      <c r="L665">
        <v>6</v>
      </c>
      <c r="M665" t="s">
        <v>204</v>
      </c>
      <c r="N665" t="s">
        <v>205</v>
      </c>
      <c r="O665" t="s">
        <v>206</v>
      </c>
      <c r="P665" t="s">
        <v>207</v>
      </c>
      <c r="Q665">
        <v>5.125</v>
      </c>
      <c r="R665">
        <v>41</v>
      </c>
    </row>
    <row r="666" spans="1:18" x14ac:dyDescent="0.35">
      <c r="A666" t="s">
        <v>696</v>
      </c>
      <c r="B666">
        <v>670</v>
      </c>
      <c r="C666" s="50">
        <v>43070</v>
      </c>
      <c r="D666">
        <v>2019</v>
      </c>
      <c r="E666" t="s">
        <v>13</v>
      </c>
      <c r="F666">
        <v>36258</v>
      </c>
      <c r="G666">
        <v>1</v>
      </c>
      <c r="H666" t="s">
        <v>945</v>
      </c>
      <c r="I666">
        <v>3</v>
      </c>
      <c r="J666" t="s">
        <v>946</v>
      </c>
      <c r="K666">
        <v>4</v>
      </c>
      <c r="L666">
        <v>6</v>
      </c>
      <c r="M666" t="s">
        <v>204</v>
      </c>
      <c r="N666" t="s">
        <v>205</v>
      </c>
      <c r="O666" t="s">
        <v>206</v>
      </c>
      <c r="P666" t="s">
        <v>207</v>
      </c>
      <c r="Q666">
        <v>0</v>
      </c>
      <c r="R666">
        <v>0</v>
      </c>
    </row>
    <row r="667" spans="1:18" x14ac:dyDescent="0.35">
      <c r="A667" t="s">
        <v>696</v>
      </c>
      <c r="B667">
        <v>670</v>
      </c>
      <c r="C667" s="50">
        <v>43070</v>
      </c>
      <c r="D667">
        <v>2019</v>
      </c>
      <c r="E667" t="s">
        <v>482</v>
      </c>
      <c r="F667">
        <v>36232</v>
      </c>
      <c r="G667" t="s">
        <v>483</v>
      </c>
      <c r="H667" t="s">
        <v>1045</v>
      </c>
      <c r="I667">
        <v>3</v>
      </c>
      <c r="J667" t="s">
        <v>1046</v>
      </c>
      <c r="K667">
        <v>5</v>
      </c>
      <c r="L667">
        <v>24</v>
      </c>
      <c r="M667" t="s">
        <v>204</v>
      </c>
      <c r="N667" t="s">
        <v>205</v>
      </c>
      <c r="O667" t="s">
        <v>206</v>
      </c>
      <c r="P667" t="s">
        <v>207</v>
      </c>
      <c r="Q667">
        <v>0</v>
      </c>
      <c r="R667">
        <v>0</v>
      </c>
    </row>
    <row r="668" spans="1:18" x14ac:dyDescent="0.35">
      <c r="A668" t="s">
        <v>696</v>
      </c>
      <c r="B668">
        <v>670</v>
      </c>
      <c r="C668" s="50">
        <v>43070</v>
      </c>
      <c r="D668">
        <v>2019</v>
      </c>
      <c r="E668" t="s">
        <v>482</v>
      </c>
      <c r="F668">
        <v>36232</v>
      </c>
      <c r="G668" t="s">
        <v>483</v>
      </c>
      <c r="H668" t="s">
        <v>1047</v>
      </c>
      <c r="I668">
        <v>3</v>
      </c>
      <c r="J668" t="s">
        <v>1048</v>
      </c>
      <c r="K668">
        <v>5</v>
      </c>
      <c r="L668">
        <v>12</v>
      </c>
      <c r="M668" t="s">
        <v>204</v>
      </c>
      <c r="N668" t="s">
        <v>205</v>
      </c>
      <c r="O668" t="s">
        <v>206</v>
      </c>
      <c r="P668" t="s">
        <v>207</v>
      </c>
      <c r="Q668">
        <v>0</v>
      </c>
      <c r="R668">
        <v>0</v>
      </c>
    </row>
    <row r="669" spans="1:18" x14ac:dyDescent="0.35">
      <c r="A669" t="s">
        <v>696</v>
      </c>
      <c r="B669">
        <v>670</v>
      </c>
      <c r="C669" s="50">
        <v>43070</v>
      </c>
      <c r="D669">
        <v>2019</v>
      </c>
      <c r="E669" t="s">
        <v>482</v>
      </c>
      <c r="F669">
        <v>36232</v>
      </c>
      <c r="G669" t="s">
        <v>483</v>
      </c>
      <c r="H669" t="s">
        <v>1049</v>
      </c>
      <c r="I669">
        <v>3</v>
      </c>
      <c r="J669" t="s">
        <v>1050</v>
      </c>
      <c r="K669">
        <v>8</v>
      </c>
      <c r="L669">
        <v>24</v>
      </c>
      <c r="M669" t="s">
        <v>204</v>
      </c>
      <c r="N669" t="s">
        <v>205</v>
      </c>
      <c r="O669" t="s">
        <v>206</v>
      </c>
      <c r="P669" t="s">
        <v>207</v>
      </c>
      <c r="Q669">
        <v>0</v>
      </c>
      <c r="R669">
        <v>0</v>
      </c>
    </row>
    <row r="670" spans="1:18" x14ac:dyDescent="0.35">
      <c r="A670" t="s">
        <v>696</v>
      </c>
      <c r="B670">
        <v>670</v>
      </c>
      <c r="C670" s="50">
        <v>43070</v>
      </c>
      <c r="D670">
        <v>2019</v>
      </c>
      <c r="E670" t="s">
        <v>482</v>
      </c>
      <c r="F670">
        <v>36232</v>
      </c>
      <c r="G670" t="s">
        <v>483</v>
      </c>
      <c r="H670" t="s">
        <v>1051</v>
      </c>
      <c r="I670">
        <v>3</v>
      </c>
      <c r="J670" t="s">
        <v>1052</v>
      </c>
      <c r="K670">
        <v>8</v>
      </c>
      <c r="L670">
        <v>12</v>
      </c>
      <c r="M670" t="s">
        <v>204</v>
      </c>
      <c r="N670" t="s">
        <v>205</v>
      </c>
      <c r="O670" t="s">
        <v>206</v>
      </c>
      <c r="P670" t="s">
        <v>207</v>
      </c>
      <c r="Q670">
        <v>0</v>
      </c>
      <c r="R670">
        <v>0</v>
      </c>
    </row>
    <row r="671" spans="1:18" x14ac:dyDescent="0.35">
      <c r="A671" t="s">
        <v>696</v>
      </c>
      <c r="B671">
        <v>670</v>
      </c>
      <c r="C671" s="50">
        <v>43070</v>
      </c>
      <c r="D671">
        <v>2019</v>
      </c>
      <c r="E671" t="s">
        <v>482</v>
      </c>
      <c r="F671">
        <v>36232</v>
      </c>
      <c r="G671" t="s">
        <v>483</v>
      </c>
      <c r="H671" t="s">
        <v>1053</v>
      </c>
      <c r="I671">
        <v>3</v>
      </c>
      <c r="J671" t="s">
        <v>1054</v>
      </c>
      <c r="K671">
        <v>0</v>
      </c>
      <c r="L671">
        <v>24</v>
      </c>
      <c r="M671" t="s">
        <v>204</v>
      </c>
      <c r="N671" t="s">
        <v>205</v>
      </c>
      <c r="O671" t="s">
        <v>206</v>
      </c>
      <c r="P671" t="s">
        <v>207</v>
      </c>
      <c r="Q671">
        <v>0</v>
      </c>
      <c r="R671">
        <v>0</v>
      </c>
    </row>
    <row r="672" spans="1:18" x14ac:dyDescent="0.35">
      <c r="A672" t="s">
        <v>696</v>
      </c>
      <c r="B672">
        <v>670</v>
      </c>
      <c r="C672" s="50">
        <v>43070</v>
      </c>
      <c r="D672">
        <v>2019</v>
      </c>
      <c r="E672" t="s">
        <v>482</v>
      </c>
      <c r="F672">
        <v>36232</v>
      </c>
      <c r="G672" t="s">
        <v>483</v>
      </c>
      <c r="H672" t="s">
        <v>1055</v>
      </c>
      <c r="I672">
        <v>3</v>
      </c>
      <c r="J672" t="s">
        <v>1056</v>
      </c>
      <c r="K672">
        <v>0</v>
      </c>
      <c r="L672">
        <v>12</v>
      </c>
      <c r="M672" t="s">
        <v>204</v>
      </c>
      <c r="N672" t="s">
        <v>205</v>
      </c>
      <c r="O672" t="s">
        <v>206</v>
      </c>
      <c r="P672" t="s">
        <v>207</v>
      </c>
      <c r="Q672">
        <v>0</v>
      </c>
      <c r="R672">
        <v>0</v>
      </c>
    </row>
    <row r="673" spans="1:18" x14ac:dyDescent="0.35">
      <c r="A673" t="s">
        <v>696</v>
      </c>
      <c r="B673">
        <v>670</v>
      </c>
      <c r="C673" s="50">
        <v>43070</v>
      </c>
      <c r="D673">
        <v>2019</v>
      </c>
      <c r="E673" t="s">
        <v>482</v>
      </c>
      <c r="F673">
        <v>36232</v>
      </c>
      <c r="G673" t="s">
        <v>483</v>
      </c>
      <c r="H673" t="s">
        <v>1057</v>
      </c>
      <c r="I673">
        <v>3</v>
      </c>
      <c r="J673" t="s">
        <v>1050</v>
      </c>
      <c r="K673">
        <v>0</v>
      </c>
      <c r="L673">
        <v>24</v>
      </c>
      <c r="M673" t="s">
        <v>204</v>
      </c>
      <c r="N673" t="s">
        <v>205</v>
      </c>
      <c r="O673" t="s">
        <v>206</v>
      </c>
      <c r="P673" t="s">
        <v>207</v>
      </c>
      <c r="Q673">
        <v>0</v>
      </c>
      <c r="R673">
        <v>0</v>
      </c>
    </row>
    <row r="674" spans="1:18" x14ac:dyDescent="0.35">
      <c r="A674" t="s">
        <v>696</v>
      </c>
      <c r="B674">
        <v>670</v>
      </c>
      <c r="C674" s="50">
        <v>43070</v>
      </c>
      <c r="D674">
        <v>2019</v>
      </c>
      <c r="E674" t="s">
        <v>482</v>
      </c>
      <c r="F674">
        <v>36232</v>
      </c>
      <c r="G674" t="s">
        <v>483</v>
      </c>
      <c r="H674" t="s">
        <v>1058</v>
      </c>
      <c r="I674">
        <v>3</v>
      </c>
      <c r="J674" t="s">
        <v>1052</v>
      </c>
      <c r="K674">
        <v>0</v>
      </c>
      <c r="L674">
        <v>12</v>
      </c>
      <c r="M674" t="s">
        <v>204</v>
      </c>
      <c r="N674" t="s">
        <v>205</v>
      </c>
      <c r="O674" t="s">
        <v>206</v>
      </c>
      <c r="P674" t="s">
        <v>207</v>
      </c>
      <c r="Q674">
        <v>0</v>
      </c>
      <c r="R674">
        <v>0</v>
      </c>
    </row>
    <row r="675" spans="1:18" x14ac:dyDescent="0.35">
      <c r="A675" t="s">
        <v>696</v>
      </c>
      <c r="B675">
        <v>670</v>
      </c>
      <c r="C675" s="50">
        <v>43070</v>
      </c>
      <c r="D675">
        <v>2019</v>
      </c>
      <c r="E675" t="s">
        <v>482</v>
      </c>
      <c r="F675">
        <v>36232</v>
      </c>
      <c r="G675" t="s">
        <v>483</v>
      </c>
      <c r="H675" t="s">
        <v>1059</v>
      </c>
      <c r="I675">
        <v>3</v>
      </c>
      <c r="J675" t="s">
        <v>1060</v>
      </c>
      <c r="K675">
        <v>5</v>
      </c>
      <c r="L675">
        <v>24</v>
      </c>
      <c r="M675" t="s">
        <v>204</v>
      </c>
      <c r="N675" t="s">
        <v>205</v>
      </c>
      <c r="O675" t="s">
        <v>206</v>
      </c>
      <c r="P675" t="s">
        <v>207</v>
      </c>
      <c r="Q675">
        <v>0</v>
      </c>
      <c r="R675">
        <v>0</v>
      </c>
    </row>
    <row r="676" spans="1:18" x14ac:dyDescent="0.35">
      <c r="A676" t="s">
        <v>696</v>
      </c>
      <c r="B676">
        <v>670</v>
      </c>
      <c r="C676" s="50">
        <v>43070</v>
      </c>
      <c r="D676">
        <v>2019</v>
      </c>
      <c r="E676" t="s">
        <v>482</v>
      </c>
      <c r="F676">
        <v>36232</v>
      </c>
      <c r="G676" t="s">
        <v>483</v>
      </c>
      <c r="H676" t="s">
        <v>1061</v>
      </c>
      <c r="I676">
        <v>3</v>
      </c>
      <c r="J676" t="s">
        <v>1062</v>
      </c>
      <c r="K676">
        <v>5</v>
      </c>
      <c r="L676">
        <v>12</v>
      </c>
      <c r="M676" t="s">
        <v>204</v>
      </c>
      <c r="N676" t="s">
        <v>205</v>
      </c>
      <c r="O676" t="s">
        <v>206</v>
      </c>
      <c r="P676" t="s">
        <v>207</v>
      </c>
      <c r="Q676">
        <v>0.25</v>
      </c>
      <c r="R676">
        <v>2</v>
      </c>
    </row>
    <row r="677" spans="1:18" x14ac:dyDescent="0.35">
      <c r="A677" t="s">
        <v>696</v>
      </c>
      <c r="B677">
        <v>670</v>
      </c>
      <c r="C677" s="50">
        <v>43070</v>
      </c>
      <c r="D677">
        <v>2019</v>
      </c>
      <c r="E677" t="s">
        <v>482</v>
      </c>
      <c r="F677">
        <v>36232</v>
      </c>
      <c r="G677" t="s">
        <v>483</v>
      </c>
      <c r="H677" t="s">
        <v>1063</v>
      </c>
      <c r="I677">
        <v>3</v>
      </c>
      <c r="J677" t="s">
        <v>1064</v>
      </c>
      <c r="K677">
        <v>5</v>
      </c>
      <c r="L677">
        <v>24</v>
      </c>
      <c r="M677" t="s">
        <v>204</v>
      </c>
      <c r="N677" t="s">
        <v>205</v>
      </c>
      <c r="O677" t="s">
        <v>206</v>
      </c>
      <c r="P677" t="s">
        <v>207</v>
      </c>
      <c r="Q677">
        <v>0</v>
      </c>
      <c r="R677">
        <v>0</v>
      </c>
    </row>
    <row r="678" spans="1:18" x14ac:dyDescent="0.35">
      <c r="A678" t="s">
        <v>696</v>
      </c>
      <c r="B678">
        <v>670</v>
      </c>
      <c r="C678" s="50">
        <v>43070</v>
      </c>
      <c r="D678">
        <v>2019</v>
      </c>
      <c r="E678" t="s">
        <v>482</v>
      </c>
      <c r="F678">
        <v>36232</v>
      </c>
      <c r="G678" t="s">
        <v>483</v>
      </c>
      <c r="H678" t="s">
        <v>1065</v>
      </c>
      <c r="I678">
        <v>3</v>
      </c>
      <c r="J678" t="s">
        <v>1066</v>
      </c>
      <c r="K678">
        <v>5</v>
      </c>
      <c r="L678">
        <v>12</v>
      </c>
      <c r="M678" t="s">
        <v>204</v>
      </c>
      <c r="N678" t="s">
        <v>205</v>
      </c>
      <c r="O678" t="s">
        <v>206</v>
      </c>
      <c r="P678" t="s">
        <v>207</v>
      </c>
      <c r="Q678">
        <v>0</v>
      </c>
      <c r="R678">
        <v>0</v>
      </c>
    </row>
    <row r="679" spans="1:18" x14ac:dyDescent="0.35">
      <c r="A679" t="s">
        <v>696</v>
      </c>
      <c r="B679">
        <v>670</v>
      </c>
      <c r="C679" s="50">
        <v>43070</v>
      </c>
      <c r="D679">
        <v>2019</v>
      </c>
      <c r="E679" t="s">
        <v>482</v>
      </c>
      <c r="F679">
        <v>36232</v>
      </c>
      <c r="G679" t="s">
        <v>483</v>
      </c>
      <c r="H679" t="s">
        <v>1067</v>
      </c>
      <c r="I679">
        <v>3</v>
      </c>
      <c r="J679" t="s">
        <v>1068</v>
      </c>
      <c r="K679">
        <v>8</v>
      </c>
      <c r="L679">
        <v>24</v>
      </c>
      <c r="M679" t="s">
        <v>204</v>
      </c>
      <c r="N679" t="s">
        <v>205</v>
      </c>
      <c r="O679" t="s">
        <v>206</v>
      </c>
      <c r="P679" t="s">
        <v>207</v>
      </c>
      <c r="Q679">
        <v>13</v>
      </c>
      <c r="R679">
        <v>28</v>
      </c>
    </row>
    <row r="680" spans="1:18" x14ac:dyDescent="0.35">
      <c r="A680" t="s">
        <v>696</v>
      </c>
      <c r="B680">
        <v>670</v>
      </c>
      <c r="C680" s="50">
        <v>43070</v>
      </c>
      <c r="D680">
        <v>2019</v>
      </c>
      <c r="E680" t="s">
        <v>482</v>
      </c>
      <c r="F680">
        <v>36232</v>
      </c>
      <c r="G680" t="s">
        <v>483</v>
      </c>
      <c r="H680" t="s">
        <v>1069</v>
      </c>
      <c r="I680">
        <v>3</v>
      </c>
      <c r="J680" t="s">
        <v>1070</v>
      </c>
      <c r="K680">
        <v>8</v>
      </c>
      <c r="L680">
        <v>12</v>
      </c>
      <c r="M680" t="s">
        <v>204</v>
      </c>
      <c r="N680" t="s">
        <v>205</v>
      </c>
      <c r="O680" t="s">
        <v>206</v>
      </c>
      <c r="P680" t="s">
        <v>207</v>
      </c>
      <c r="Q680">
        <v>1</v>
      </c>
      <c r="R680">
        <v>4</v>
      </c>
    </row>
    <row r="681" spans="1:18" x14ac:dyDescent="0.35">
      <c r="A681" t="s">
        <v>696</v>
      </c>
      <c r="B681">
        <v>670</v>
      </c>
      <c r="C681" s="50">
        <v>43070</v>
      </c>
      <c r="D681">
        <v>2019</v>
      </c>
      <c r="E681" t="s">
        <v>482</v>
      </c>
      <c r="F681">
        <v>36232</v>
      </c>
      <c r="G681" t="s">
        <v>483</v>
      </c>
      <c r="H681" t="s">
        <v>1071</v>
      </c>
      <c r="I681">
        <v>3</v>
      </c>
      <c r="J681" t="s">
        <v>1072</v>
      </c>
      <c r="K681">
        <v>8</v>
      </c>
      <c r="L681">
        <v>24</v>
      </c>
      <c r="M681" t="s">
        <v>204</v>
      </c>
      <c r="N681" t="s">
        <v>205</v>
      </c>
      <c r="O681" t="s">
        <v>206</v>
      </c>
      <c r="P681" t="s">
        <v>207</v>
      </c>
      <c r="Q681">
        <v>2</v>
      </c>
      <c r="R681">
        <v>5</v>
      </c>
    </row>
    <row r="682" spans="1:18" x14ac:dyDescent="0.35">
      <c r="A682" t="s">
        <v>696</v>
      </c>
      <c r="B682">
        <v>670</v>
      </c>
      <c r="C682" s="50">
        <v>43070</v>
      </c>
      <c r="D682">
        <v>2019</v>
      </c>
      <c r="E682" t="s">
        <v>482</v>
      </c>
      <c r="F682">
        <v>36232</v>
      </c>
      <c r="G682" t="s">
        <v>483</v>
      </c>
      <c r="H682" t="s">
        <v>1073</v>
      </c>
      <c r="I682">
        <v>3</v>
      </c>
      <c r="J682" t="s">
        <v>1074</v>
      </c>
      <c r="K682">
        <v>8</v>
      </c>
      <c r="L682">
        <v>12</v>
      </c>
      <c r="M682" t="s">
        <v>204</v>
      </c>
      <c r="N682" t="s">
        <v>205</v>
      </c>
      <c r="O682" t="s">
        <v>206</v>
      </c>
      <c r="P682" t="s">
        <v>207</v>
      </c>
      <c r="Q682">
        <v>0</v>
      </c>
      <c r="R682">
        <v>0</v>
      </c>
    </row>
    <row r="683" spans="1:18" x14ac:dyDescent="0.35">
      <c r="A683" t="s">
        <v>696</v>
      </c>
      <c r="B683">
        <v>670</v>
      </c>
      <c r="C683" s="50">
        <v>43070</v>
      </c>
      <c r="D683">
        <v>2019</v>
      </c>
      <c r="E683" t="s">
        <v>482</v>
      </c>
      <c r="F683">
        <v>36232</v>
      </c>
      <c r="G683" t="s">
        <v>483</v>
      </c>
      <c r="H683" t="s">
        <v>1075</v>
      </c>
      <c r="I683">
        <v>3</v>
      </c>
      <c r="J683" t="s">
        <v>1076</v>
      </c>
      <c r="K683">
        <v>0</v>
      </c>
      <c r="L683">
        <v>24</v>
      </c>
      <c r="M683" t="s">
        <v>204</v>
      </c>
      <c r="N683" t="s">
        <v>205</v>
      </c>
      <c r="O683" t="s">
        <v>206</v>
      </c>
      <c r="P683" t="s">
        <v>207</v>
      </c>
      <c r="Q683">
        <v>0</v>
      </c>
      <c r="R683">
        <v>0</v>
      </c>
    </row>
    <row r="684" spans="1:18" x14ac:dyDescent="0.35">
      <c r="A684" t="s">
        <v>696</v>
      </c>
      <c r="B684">
        <v>670</v>
      </c>
      <c r="C684" s="50">
        <v>43070</v>
      </c>
      <c r="D684">
        <v>2019</v>
      </c>
      <c r="E684" t="s">
        <v>482</v>
      </c>
      <c r="F684">
        <v>36232</v>
      </c>
      <c r="G684" t="s">
        <v>483</v>
      </c>
      <c r="H684" t="s">
        <v>1077</v>
      </c>
      <c r="I684">
        <v>3</v>
      </c>
      <c r="J684" t="s">
        <v>1078</v>
      </c>
      <c r="K684">
        <v>0</v>
      </c>
      <c r="L684">
        <v>12</v>
      </c>
      <c r="M684" t="s">
        <v>204</v>
      </c>
      <c r="N684" t="s">
        <v>205</v>
      </c>
      <c r="O684" t="s">
        <v>206</v>
      </c>
      <c r="P684" t="s">
        <v>207</v>
      </c>
      <c r="Q684">
        <v>0</v>
      </c>
      <c r="R684">
        <v>0</v>
      </c>
    </row>
    <row r="685" spans="1:18" x14ac:dyDescent="0.35">
      <c r="A685" t="s">
        <v>696</v>
      </c>
      <c r="B685">
        <v>670</v>
      </c>
      <c r="C685" s="50">
        <v>43070</v>
      </c>
      <c r="D685">
        <v>2019</v>
      </c>
      <c r="E685" t="s">
        <v>482</v>
      </c>
      <c r="F685">
        <v>36232</v>
      </c>
      <c r="G685" t="s">
        <v>483</v>
      </c>
      <c r="H685" t="s">
        <v>1079</v>
      </c>
      <c r="I685">
        <v>3</v>
      </c>
      <c r="J685" t="s">
        <v>1072</v>
      </c>
      <c r="K685">
        <v>0</v>
      </c>
      <c r="L685">
        <v>24</v>
      </c>
      <c r="M685" t="s">
        <v>204</v>
      </c>
      <c r="N685" t="s">
        <v>205</v>
      </c>
      <c r="O685" t="s">
        <v>206</v>
      </c>
      <c r="P685" t="s">
        <v>207</v>
      </c>
      <c r="Q685">
        <v>0</v>
      </c>
      <c r="R685">
        <v>0</v>
      </c>
    </row>
    <row r="686" spans="1:18" x14ac:dyDescent="0.35">
      <c r="A686" t="s">
        <v>696</v>
      </c>
      <c r="B686">
        <v>670</v>
      </c>
      <c r="C686" s="50">
        <v>43070</v>
      </c>
      <c r="D686">
        <v>2019</v>
      </c>
      <c r="E686" t="s">
        <v>482</v>
      </c>
      <c r="F686">
        <v>36232</v>
      </c>
      <c r="G686" t="s">
        <v>483</v>
      </c>
      <c r="H686" t="s">
        <v>1080</v>
      </c>
      <c r="I686">
        <v>3</v>
      </c>
      <c r="J686" t="s">
        <v>1074</v>
      </c>
      <c r="K686">
        <v>0</v>
      </c>
      <c r="L686">
        <v>12</v>
      </c>
      <c r="M686" t="s">
        <v>204</v>
      </c>
      <c r="N686" t="s">
        <v>205</v>
      </c>
      <c r="O686" t="s">
        <v>206</v>
      </c>
      <c r="P686" t="s">
        <v>207</v>
      </c>
      <c r="Q686">
        <v>0</v>
      </c>
      <c r="R686">
        <v>0</v>
      </c>
    </row>
    <row r="687" spans="1:18" x14ac:dyDescent="0.35">
      <c r="A687" t="s">
        <v>696</v>
      </c>
      <c r="B687">
        <v>670</v>
      </c>
      <c r="C687" s="50">
        <v>43070</v>
      </c>
      <c r="D687">
        <v>2019</v>
      </c>
      <c r="E687" t="s">
        <v>482</v>
      </c>
      <c r="F687">
        <v>36232</v>
      </c>
      <c r="G687" t="s">
        <v>483</v>
      </c>
      <c r="H687" t="s">
        <v>1081</v>
      </c>
      <c r="I687">
        <v>3</v>
      </c>
      <c r="J687" t="s">
        <v>1082</v>
      </c>
      <c r="K687">
        <v>0</v>
      </c>
      <c r="L687">
        <v>24</v>
      </c>
      <c r="M687" t="s">
        <v>204</v>
      </c>
      <c r="N687" t="s">
        <v>205</v>
      </c>
      <c r="O687" t="s">
        <v>206</v>
      </c>
      <c r="P687" t="s">
        <v>207</v>
      </c>
      <c r="Q687">
        <v>0</v>
      </c>
      <c r="R687">
        <v>0</v>
      </c>
    </row>
    <row r="688" spans="1:18" x14ac:dyDescent="0.35">
      <c r="A688" t="s">
        <v>696</v>
      </c>
      <c r="B688">
        <v>670</v>
      </c>
      <c r="C688" s="50">
        <v>43070</v>
      </c>
      <c r="D688">
        <v>2019</v>
      </c>
      <c r="E688" t="s">
        <v>482</v>
      </c>
      <c r="F688">
        <v>36232</v>
      </c>
      <c r="G688" t="s">
        <v>483</v>
      </c>
      <c r="H688" t="s">
        <v>1083</v>
      </c>
      <c r="I688">
        <v>3</v>
      </c>
      <c r="J688" t="s">
        <v>1084</v>
      </c>
      <c r="K688">
        <v>0</v>
      </c>
      <c r="L688">
        <v>12</v>
      </c>
      <c r="M688" t="s">
        <v>204</v>
      </c>
      <c r="N688" t="s">
        <v>205</v>
      </c>
      <c r="O688" t="s">
        <v>206</v>
      </c>
      <c r="P688" t="s">
        <v>207</v>
      </c>
      <c r="Q688">
        <v>0</v>
      </c>
      <c r="R688">
        <v>0</v>
      </c>
    </row>
    <row r="689" spans="1:18" x14ac:dyDescent="0.35">
      <c r="A689" t="s">
        <v>696</v>
      </c>
      <c r="B689">
        <v>670</v>
      </c>
      <c r="C689" s="50">
        <v>43070</v>
      </c>
      <c r="D689">
        <v>2019</v>
      </c>
      <c r="E689" t="s">
        <v>482</v>
      </c>
      <c r="F689">
        <v>36232</v>
      </c>
      <c r="G689" t="s">
        <v>483</v>
      </c>
      <c r="H689" t="s">
        <v>1085</v>
      </c>
      <c r="I689">
        <v>3</v>
      </c>
      <c r="J689" t="s">
        <v>1086</v>
      </c>
      <c r="K689">
        <v>0</v>
      </c>
      <c r="L689">
        <v>24</v>
      </c>
      <c r="M689" t="s">
        <v>204</v>
      </c>
      <c r="N689" t="s">
        <v>205</v>
      </c>
      <c r="O689" t="s">
        <v>206</v>
      </c>
      <c r="P689" t="s">
        <v>207</v>
      </c>
      <c r="Q689">
        <v>0</v>
      </c>
      <c r="R689">
        <v>0</v>
      </c>
    </row>
    <row r="690" spans="1:18" x14ac:dyDescent="0.35">
      <c r="A690" t="s">
        <v>696</v>
      </c>
      <c r="B690">
        <v>670</v>
      </c>
      <c r="C690" s="50">
        <v>43070</v>
      </c>
      <c r="D690">
        <v>2019</v>
      </c>
      <c r="E690" t="s">
        <v>482</v>
      </c>
      <c r="F690">
        <v>36232</v>
      </c>
      <c r="G690" t="s">
        <v>483</v>
      </c>
      <c r="H690" t="s">
        <v>1087</v>
      </c>
      <c r="I690">
        <v>3</v>
      </c>
      <c r="J690" t="s">
        <v>1088</v>
      </c>
      <c r="K690">
        <v>0</v>
      </c>
      <c r="L690">
        <v>12</v>
      </c>
      <c r="M690" t="s">
        <v>204</v>
      </c>
      <c r="N690" t="s">
        <v>205</v>
      </c>
      <c r="O690" t="s">
        <v>206</v>
      </c>
      <c r="P690" t="s">
        <v>207</v>
      </c>
      <c r="Q690">
        <v>0</v>
      </c>
      <c r="R690">
        <v>0</v>
      </c>
    </row>
    <row r="691" spans="1:18" x14ac:dyDescent="0.35">
      <c r="A691" t="s">
        <v>696</v>
      </c>
      <c r="B691">
        <v>670</v>
      </c>
      <c r="C691" s="50">
        <v>43070</v>
      </c>
      <c r="D691">
        <v>2019</v>
      </c>
      <c r="E691" t="s">
        <v>482</v>
      </c>
      <c r="F691">
        <v>36232</v>
      </c>
      <c r="G691" t="s">
        <v>483</v>
      </c>
      <c r="H691" t="s">
        <v>1089</v>
      </c>
      <c r="I691">
        <v>3</v>
      </c>
      <c r="J691" t="s">
        <v>1090</v>
      </c>
      <c r="K691">
        <v>0</v>
      </c>
      <c r="L691">
        <v>24</v>
      </c>
      <c r="M691" t="s">
        <v>204</v>
      </c>
      <c r="N691" t="s">
        <v>205</v>
      </c>
      <c r="O691" t="s">
        <v>206</v>
      </c>
      <c r="P691" t="s">
        <v>207</v>
      </c>
      <c r="Q691">
        <v>0</v>
      </c>
      <c r="R691">
        <v>0</v>
      </c>
    </row>
    <row r="692" spans="1:18" x14ac:dyDescent="0.35">
      <c r="A692" t="s">
        <v>696</v>
      </c>
      <c r="B692">
        <v>670</v>
      </c>
      <c r="C692" s="50">
        <v>43070</v>
      </c>
      <c r="D692">
        <v>2019</v>
      </c>
      <c r="E692" t="s">
        <v>482</v>
      </c>
      <c r="F692">
        <v>36232</v>
      </c>
      <c r="G692" t="s">
        <v>483</v>
      </c>
      <c r="H692" t="s">
        <v>1091</v>
      </c>
      <c r="I692">
        <v>3</v>
      </c>
      <c r="J692" t="s">
        <v>1092</v>
      </c>
      <c r="K692">
        <v>0</v>
      </c>
      <c r="L692">
        <v>12</v>
      </c>
      <c r="M692" t="s">
        <v>204</v>
      </c>
      <c r="N692" t="s">
        <v>205</v>
      </c>
      <c r="O692" t="s">
        <v>206</v>
      </c>
      <c r="P692" t="s">
        <v>207</v>
      </c>
      <c r="Q692">
        <v>0</v>
      </c>
      <c r="R692">
        <v>0</v>
      </c>
    </row>
    <row r="693" spans="1:18" x14ac:dyDescent="0.35">
      <c r="A693" t="s">
        <v>696</v>
      </c>
      <c r="B693">
        <v>670</v>
      </c>
      <c r="C693" s="50">
        <v>43070</v>
      </c>
      <c r="D693">
        <v>2019</v>
      </c>
      <c r="E693" t="s">
        <v>482</v>
      </c>
      <c r="F693">
        <v>36232</v>
      </c>
      <c r="G693" t="s">
        <v>483</v>
      </c>
      <c r="H693" t="s">
        <v>1093</v>
      </c>
      <c r="I693">
        <v>3</v>
      </c>
      <c r="J693" t="s">
        <v>1094</v>
      </c>
      <c r="K693">
        <v>5</v>
      </c>
      <c r="L693">
        <v>24</v>
      </c>
      <c r="M693" t="s">
        <v>204</v>
      </c>
      <c r="N693" t="s">
        <v>205</v>
      </c>
      <c r="O693" t="s">
        <v>206</v>
      </c>
      <c r="P693" t="s">
        <v>207</v>
      </c>
      <c r="Q693">
        <v>0.5</v>
      </c>
      <c r="R693">
        <v>3</v>
      </c>
    </row>
    <row r="694" spans="1:18" x14ac:dyDescent="0.35">
      <c r="A694" t="s">
        <v>696</v>
      </c>
      <c r="B694">
        <v>670</v>
      </c>
      <c r="C694" s="50">
        <v>43070</v>
      </c>
      <c r="D694">
        <v>2019</v>
      </c>
      <c r="E694" t="s">
        <v>482</v>
      </c>
      <c r="F694">
        <v>36232</v>
      </c>
      <c r="G694" t="s">
        <v>483</v>
      </c>
      <c r="H694" t="s">
        <v>1095</v>
      </c>
      <c r="I694">
        <v>3</v>
      </c>
      <c r="J694" t="s">
        <v>1096</v>
      </c>
      <c r="K694">
        <v>5</v>
      </c>
      <c r="L694">
        <v>12</v>
      </c>
      <c r="M694" t="s">
        <v>204</v>
      </c>
      <c r="N694" t="s">
        <v>205</v>
      </c>
      <c r="O694" t="s">
        <v>206</v>
      </c>
      <c r="P694" t="s">
        <v>207</v>
      </c>
      <c r="Q694">
        <v>0</v>
      </c>
      <c r="R694">
        <v>0</v>
      </c>
    </row>
    <row r="695" spans="1:18" x14ac:dyDescent="0.35">
      <c r="A695" t="s">
        <v>696</v>
      </c>
      <c r="B695">
        <v>670</v>
      </c>
      <c r="C695" s="50">
        <v>43070</v>
      </c>
      <c r="D695">
        <v>2019</v>
      </c>
      <c r="E695" t="s">
        <v>482</v>
      </c>
      <c r="F695">
        <v>36232</v>
      </c>
      <c r="G695" t="s">
        <v>483</v>
      </c>
      <c r="H695" t="s">
        <v>1097</v>
      </c>
      <c r="I695">
        <v>2</v>
      </c>
      <c r="J695" t="s">
        <v>1098</v>
      </c>
      <c r="K695">
        <v>5</v>
      </c>
      <c r="L695">
        <v>24</v>
      </c>
      <c r="M695" t="s">
        <v>204</v>
      </c>
      <c r="N695" t="s">
        <v>205</v>
      </c>
      <c r="O695" t="s">
        <v>206</v>
      </c>
      <c r="P695" t="s">
        <v>207</v>
      </c>
      <c r="Q695">
        <v>0</v>
      </c>
      <c r="R695">
        <v>0</v>
      </c>
    </row>
    <row r="696" spans="1:18" x14ac:dyDescent="0.35">
      <c r="A696" t="s">
        <v>696</v>
      </c>
      <c r="B696">
        <v>670</v>
      </c>
      <c r="C696" s="50">
        <v>43070</v>
      </c>
      <c r="D696">
        <v>2019</v>
      </c>
      <c r="E696" t="s">
        <v>482</v>
      </c>
      <c r="F696">
        <v>36232</v>
      </c>
      <c r="G696" t="s">
        <v>483</v>
      </c>
      <c r="H696" t="s">
        <v>1099</v>
      </c>
      <c r="I696">
        <v>2</v>
      </c>
      <c r="J696" t="s">
        <v>1100</v>
      </c>
      <c r="K696">
        <v>5</v>
      </c>
      <c r="L696">
        <v>12</v>
      </c>
      <c r="M696" t="s">
        <v>204</v>
      </c>
      <c r="N696" t="s">
        <v>205</v>
      </c>
      <c r="O696" t="s">
        <v>206</v>
      </c>
      <c r="P696" t="s">
        <v>207</v>
      </c>
      <c r="Q696">
        <v>0</v>
      </c>
      <c r="R696">
        <v>0</v>
      </c>
    </row>
    <row r="697" spans="1:18" x14ac:dyDescent="0.35">
      <c r="A697" t="s">
        <v>696</v>
      </c>
      <c r="B697">
        <v>670</v>
      </c>
      <c r="C697" s="50">
        <v>43070</v>
      </c>
      <c r="D697">
        <v>2019</v>
      </c>
      <c r="E697" t="s">
        <v>482</v>
      </c>
      <c r="F697">
        <v>36232</v>
      </c>
      <c r="G697" t="s">
        <v>483</v>
      </c>
      <c r="H697" t="s">
        <v>1101</v>
      </c>
      <c r="I697">
        <v>3</v>
      </c>
      <c r="J697" t="s">
        <v>1102</v>
      </c>
      <c r="K697">
        <v>8</v>
      </c>
      <c r="L697">
        <v>24</v>
      </c>
      <c r="M697" t="s">
        <v>204</v>
      </c>
      <c r="N697" t="s">
        <v>205</v>
      </c>
      <c r="O697" t="s">
        <v>206</v>
      </c>
      <c r="P697" t="s">
        <v>207</v>
      </c>
      <c r="Q697">
        <v>3</v>
      </c>
      <c r="R697">
        <v>7</v>
      </c>
    </row>
    <row r="698" spans="1:18" x14ac:dyDescent="0.35">
      <c r="A698" t="s">
        <v>696</v>
      </c>
      <c r="B698">
        <v>670</v>
      </c>
      <c r="C698" s="50">
        <v>43070</v>
      </c>
      <c r="D698">
        <v>2019</v>
      </c>
      <c r="E698" t="s">
        <v>482</v>
      </c>
      <c r="F698">
        <v>36232</v>
      </c>
      <c r="G698" t="s">
        <v>483</v>
      </c>
      <c r="H698" t="s">
        <v>1103</v>
      </c>
      <c r="I698">
        <v>3</v>
      </c>
      <c r="J698" t="s">
        <v>1104</v>
      </c>
      <c r="K698">
        <v>8</v>
      </c>
      <c r="L698">
        <v>12</v>
      </c>
      <c r="M698" t="s">
        <v>204</v>
      </c>
      <c r="N698" t="s">
        <v>205</v>
      </c>
      <c r="O698" t="s">
        <v>206</v>
      </c>
      <c r="P698" t="s">
        <v>207</v>
      </c>
      <c r="Q698">
        <v>0.25</v>
      </c>
      <c r="R698">
        <v>1</v>
      </c>
    </row>
    <row r="699" spans="1:18" x14ac:dyDescent="0.35">
      <c r="A699" t="s">
        <v>696</v>
      </c>
      <c r="B699">
        <v>670</v>
      </c>
      <c r="C699" s="50">
        <v>43070</v>
      </c>
      <c r="D699">
        <v>2019</v>
      </c>
      <c r="E699" t="s">
        <v>482</v>
      </c>
      <c r="F699">
        <v>36232</v>
      </c>
      <c r="G699" t="s">
        <v>483</v>
      </c>
      <c r="H699" t="s">
        <v>1105</v>
      </c>
      <c r="I699">
        <v>3</v>
      </c>
      <c r="J699" t="s">
        <v>1106</v>
      </c>
      <c r="K699">
        <v>0</v>
      </c>
      <c r="L699">
        <v>24</v>
      </c>
      <c r="M699" t="s">
        <v>204</v>
      </c>
      <c r="N699" t="s">
        <v>205</v>
      </c>
      <c r="O699" t="s">
        <v>206</v>
      </c>
      <c r="P699" t="s">
        <v>207</v>
      </c>
      <c r="Q699">
        <v>0</v>
      </c>
      <c r="R699">
        <v>0</v>
      </c>
    </row>
    <row r="700" spans="1:18" x14ac:dyDescent="0.35">
      <c r="A700" t="s">
        <v>696</v>
      </c>
      <c r="B700">
        <v>670</v>
      </c>
      <c r="C700" s="50">
        <v>43070</v>
      </c>
      <c r="D700">
        <v>2019</v>
      </c>
      <c r="E700" t="s">
        <v>482</v>
      </c>
      <c r="F700">
        <v>36232</v>
      </c>
      <c r="G700" t="s">
        <v>483</v>
      </c>
      <c r="H700" t="s">
        <v>1107</v>
      </c>
      <c r="I700">
        <v>3</v>
      </c>
      <c r="J700" t="s">
        <v>1108</v>
      </c>
      <c r="K700">
        <v>0</v>
      </c>
      <c r="L700">
        <v>24</v>
      </c>
      <c r="M700" t="s">
        <v>204</v>
      </c>
      <c r="N700" t="s">
        <v>205</v>
      </c>
      <c r="O700" t="s">
        <v>206</v>
      </c>
      <c r="P700" t="s">
        <v>207</v>
      </c>
      <c r="Q700">
        <v>0</v>
      </c>
      <c r="R700">
        <v>0</v>
      </c>
    </row>
    <row r="701" spans="1:18" x14ac:dyDescent="0.35">
      <c r="A701" t="s">
        <v>696</v>
      </c>
      <c r="B701">
        <v>670</v>
      </c>
      <c r="C701" s="50">
        <v>43070</v>
      </c>
      <c r="D701">
        <v>2019</v>
      </c>
      <c r="E701" t="s">
        <v>482</v>
      </c>
      <c r="F701">
        <v>36232</v>
      </c>
      <c r="G701" t="s">
        <v>483</v>
      </c>
      <c r="H701" t="s">
        <v>1109</v>
      </c>
      <c r="I701">
        <v>3</v>
      </c>
      <c r="J701" t="s">
        <v>1110</v>
      </c>
      <c r="K701">
        <v>0</v>
      </c>
      <c r="L701">
        <v>12</v>
      </c>
      <c r="M701" t="s">
        <v>204</v>
      </c>
      <c r="N701" t="s">
        <v>205</v>
      </c>
      <c r="O701" t="s">
        <v>206</v>
      </c>
      <c r="P701" t="s">
        <v>207</v>
      </c>
      <c r="Q701">
        <v>0</v>
      </c>
      <c r="R701">
        <v>0</v>
      </c>
    </row>
    <row r="702" spans="1:18" x14ac:dyDescent="0.35">
      <c r="A702" t="s">
        <v>696</v>
      </c>
      <c r="B702">
        <v>670</v>
      </c>
      <c r="C702" s="50">
        <v>43070</v>
      </c>
      <c r="D702">
        <v>2019</v>
      </c>
      <c r="E702" t="s">
        <v>482</v>
      </c>
      <c r="F702">
        <v>36232</v>
      </c>
      <c r="G702" t="s">
        <v>483</v>
      </c>
      <c r="H702" t="s">
        <v>1111</v>
      </c>
      <c r="I702">
        <v>3</v>
      </c>
      <c r="J702" t="s">
        <v>1112</v>
      </c>
      <c r="K702">
        <v>0</v>
      </c>
      <c r="L702">
        <v>12</v>
      </c>
      <c r="M702" t="s">
        <v>204</v>
      </c>
      <c r="N702" t="s">
        <v>205</v>
      </c>
      <c r="O702" t="s">
        <v>206</v>
      </c>
      <c r="P702" t="s">
        <v>207</v>
      </c>
      <c r="Q702">
        <v>0</v>
      </c>
      <c r="R702">
        <v>0</v>
      </c>
    </row>
    <row r="703" spans="1:18" x14ac:dyDescent="0.35">
      <c r="A703" t="s">
        <v>696</v>
      </c>
      <c r="B703">
        <v>670</v>
      </c>
      <c r="C703" s="50">
        <v>43070</v>
      </c>
      <c r="D703">
        <v>2019</v>
      </c>
      <c r="E703" t="s">
        <v>482</v>
      </c>
      <c r="F703">
        <v>36232</v>
      </c>
      <c r="G703" t="s">
        <v>483</v>
      </c>
      <c r="H703" t="s">
        <v>1113</v>
      </c>
      <c r="I703">
        <v>3</v>
      </c>
      <c r="J703" t="s">
        <v>1114</v>
      </c>
      <c r="K703">
        <v>0</v>
      </c>
      <c r="L703">
        <v>24</v>
      </c>
      <c r="M703" t="s">
        <v>204</v>
      </c>
      <c r="N703" t="s">
        <v>205</v>
      </c>
      <c r="O703" t="s">
        <v>206</v>
      </c>
      <c r="P703" t="s">
        <v>207</v>
      </c>
      <c r="Q703">
        <v>0</v>
      </c>
      <c r="R703">
        <v>0</v>
      </c>
    </row>
    <row r="704" spans="1:18" x14ac:dyDescent="0.35">
      <c r="A704" t="s">
        <v>696</v>
      </c>
      <c r="B704">
        <v>670</v>
      </c>
      <c r="C704" s="50">
        <v>43070</v>
      </c>
      <c r="D704">
        <v>2019</v>
      </c>
      <c r="E704" t="s">
        <v>482</v>
      </c>
      <c r="F704">
        <v>36232</v>
      </c>
      <c r="G704" t="s">
        <v>483</v>
      </c>
      <c r="H704" t="s">
        <v>1115</v>
      </c>
      <c r="I704">
        <v>3</v>
      </c>
      <c r="J704" t="s">
        <v>1116</v>
      </c>
      <c r="K704">
        <v>0</v>
      </c>
      <c r="L704">
        <v>12</v>
      </c>
      <c r="M704" t="s">
        <v>204</v>
      </c>
      <c r="N704" t="s">
        <v>205</v>
      </c>
      <c r="O704" t="s">
        <v>206</v>
      </c>
      <c r="P704" t="s">
        <v>207</v>
      </c>
      <c r="Q704">
        <v>0</v>
      </c>
      <c r="R704">
        <v>0</v>
      </c>
    </row>
    <row r="705" spans="1:18" x14ac:dyDescent="0.35">
      <c r="A705" t="s">
        <v>696</v>
      </c>
      <c r="B705">
        <v>670</v>
      </c>
      <c r="C705" s="50">
        <v>43070</v>
      </c>
      <c r="D705">
        <v>2019</v>
      </c>
      <c r="E705" t="s">
        <v>482</v>
      </c>
      <c r="F705">
        <v>36232</v>
      </c>
      <c r="G705" t="s">
        <v>483</v>
      </c>
      <c r="H705" t="s">
        <v>1117</v>
      </c>
      <c r="I705">
        <v>3</v>
      </c>
      <c r="J705" t="s">
        <v>1118</v>
      </c>
      <c r="K705">
        <v>0</v>
      </c>
      <c r="L705">
        <v>24</v>
      </c>
      <c r="M705" t="s">
        <v>204</v>
      </c>
      <c r="N705" t="s">
        <v>205</v>
      </c>
      <c r="O705" t="s">
        <v>206</v>
      </c>
      <c r="P705" t="s">
        <v>207</v>
      </c>
      <c r="Q705">
        <v>0</v>
      </c>
      <c r="R705">
        <v>1</v>
      </c>
    </row>
    <row r="706" spans="1:18" x14ac:dyDescent="0.35">
      <c r="A706" t="s">
        <v>696</v>
      </c>
      <c r="B706">
        <v>670</v>
      </c>
      <c r="C706" s="50">
        <v>43070</v>
      </c>
      <c r="D706">
        <v>2019</v>
      </c>
      <c r="E706" t="s">
        <v>482</v>
      </c>
      <c r="F706">
        <v>36232</v>
      </c>
      <c r="G706" t="s">
        <v>483</v>
      </c>
      <c r="H706" t="s">
        <v>1119</v>
      </c>
      <c r="I706">
        <v>3</v>
      </c>
      <c r="J706" t="s">
        <v>1120</v>
      </c>
      <c r="K706">
        <v>0</v>
      </c>
      <c r="L706">
        <v>12</v>
      </c>
      <c r="M706" t="s">
        <v>204</v>
      </c>
      <c r="N706" t="s">
        <v>205</v>
      </c>
      <c r="O706" t="s">
        <v>206</v>
      </c>
      <c r="P706" t="s">
        <v>207</v>
      </c>
      <c r="Q706">
        <v>0</v>
      </c>
      <c r="R706">
        <v>0</v>
      </c>
    </row>
    <row r="707" spans="1:18" x14ac:dyDescent="0.35">
      <c r="A707" t="s">
        <v>696</v>
      </c>
      <c r="B707">
        <v>670</v>
      </c>
      <c r="C707" s="50">
        <v>43070</v>
      </c>
      <c r="D707">
        <v>2019</v>
      </c>
      <c r="E707" t="s">
        <v>482</v>
      </c>
      <c r="F707">
        <v>36232</v>
      </c>
      <c r="G707" t="s">
        <v>483</v>
      </c>
      <c r="H707" t="s">
        <v>1121</v>
      </c>
      <c r="I707">
        <v>3</v>
      </c>
      <c r="J707" t="s">
        <v>1122</v>
      </c>
      <c r="K707">
        <v>5</v>
      </c>
      <c r="L707">
        <v>24</v>
      </c>
      <c r="M707" t="s">
        <v>204</v>
      </c>
      <c r="N707" t="s">
        <v>205</v>
      </c>
      <c r="O707" t="s">
        <v>206</v>
      </c>
      <c r="P707" t="s">
        <v>207</v>
      </c>
      <c r="Q707">
        <v>1</v>
      </c>
      <c r="R707">
        <v>2</v>
      </c>
    </row>
    <row r="708" spans="1:18" x14ac:dyDescent="0.35">
      <c r="A708" t="s">
        <v>696</v>
      </c>
      <c r="B708">
        <v>670</v>
      </c>
      <c r="C708" s="50">
        <v>43070</v>
      </c>
      <c r="D708">
        <v>2019</v>
      </c>
      <c r="E708" t="s">
        <v>482</v>
      </c>
      <c r="F708">
        <v>36232</v>
      </c>
      <c r="G708" t="s">
        <v>483</v>
      </c>
      <c r="H708" t="s">
        <v>1123</v>
      </c>
      <c r="I708">
        <v>3</v>
      </c>
      <c r="J708" t="s">
        <v>1124</v>
      </c>
      <c r="K708">
        <v>5</v>
      </c>
      <c r="L708">
        <v>12</v>
      </c>
      <c r="M708" t="s">
        <v>204</v>
      </c>
      <c r="N708" t="s">
        <v>205</v>
      </c>
      <c r="O708" t="s">
        <v>206</v>
      </c>
      <c r="P708" t="s">
        <v>207</v>
      </c>
      <c r="Q708">
        <v>0</v>
      </c>
      <c r="R708">
        <v>0</v>
      </c>
    </row>
    <row r="709" spans="1:18" x14ac:dyDescent="0.35">
      <c r="A709" t="s">
        <v>696</v>
      </c>
      <c r="B709">
        <v>670</v>
      </c>
      <c r="C709" s="50">
        <v>43070</v>
      </c>
      <c r="D709">
        <v>2019</v>
      </c>
      <c r="E709" t="s">
        <v>482</v>
      </c>
      <c r="F709">
        <v>36232</v>
      </c>
      <c r="G709" t="s">
        <v>483</v>
      </c>
      <c r="H709" t="s">
        <v>1125</v>
      </c>
      <c r="I709">
        <v>3</v>
      </c>
      <c r="J709" t="s">
        <v>1126</v>
      </c>
      <c r="K709">
        <v>8</v>
      </c>
      <c r="L709">
        <v>24</v>
      </c>
      <c r="M709" t="s">
        <v>204</v>
      </c>
      <c r="N709" t="s">
        <v>205</v>
      </c>
      <c r="O709" t="s">
        <v>206</v>
      </c>
      <c r="P709" t="s">
        <v>207</v>
      </c>
      <c r="Q709">
        <v>21.75</v>
      </c>
      <c r="R709">
        <v>49</v>
      </c>
    </row>
    <row r="710" spans="1:18" x14ac:dyDescent="0.35">
      <c r="A710" t="s">
        <v>696</v>
      </c>
      <c r="B710">
        <v>670</v>
      </c>
      <c r="C710" s="50">
        <v>43070</v>
      </c>
      <c r="D710">
        <v>2019</v>
      </c>
      <c r="E710" t="s">
        <v>482</v>
      </c>
      <c r="F710">
        <v>36232</v>
      </c>
      <c r="G710" t="s">
        <v>483</v>
      </c>
      <c r="H710" t="s">
        <v>1127</v>
      </c>
      <c r="I710">
        <v>3</v>
      </c>
      <c r="J710" t="s">
        <v>1128</v>
      </c>
      <c r="K710">
        <v>8</v>
      </c>
      <c r="L710">
        <v>12</v>
      </c>
      <c r="M710" t="s">
        <v>204</v>
      </c>
      <c r="N710" t="s">
        <v>205</v>
      </c>
      <c r="O710" t="s">
        <v>206</v>
      </c>
      <c r="P710" t="s">
        <v>207</v>
      </c>
      <c r="Q710">
        <v>0.5</v>
      </c>
      <c r="R710">
        <v>2</v>
      </c>
    </row>
    <row r="711" spans="1:18" x14ac:dyDescent="0.35">
      <c r="A711" t="s">
        <v>696</v>
      </c>
      <c r="B711">
        <v>670</v>
      </c>
      <c r="C711" s="50">
        <v>43070</v>
      </c>
      <c r="D711">
        <v>2019</v>
      </c>
      <c r="E711" t="s">
        <v>482</v>
      </c>
      <c r="F711">
        <v>36232</v>
      </c>
      <c r="G711" t="s">
        <v>483</v>
      </c>
      <c r="H711" t="s">
        <v>1129</v>
      </c>
      <c r="I711">
        <v>3</v>
      </c>
      <c r="J711" t="s">
        <v>1130</v>
      </c>
      <c r="K711">
        <v>0</v>
      </c>
      <c r="L711">
        <v>24</v>
      </c>
      <c r="M711" t="s">
        <v>204</v>
      </c>
      <c r="N711" t="s">
        <v>205</v>
      </c>
      <c r="O711" t="s">
        <v>206</v>
      </c>
      <c r="P711" t="s">
        <v>207</v>
      </c>
      <c r="Q711">
        <v>0</v>
      </c>
      <c r="R711">
        <v>0</v>
      </c>
    </row>
    <row r="712" spans="1:18" x14ac:dyDescent="0.35">
      <c r="A712" t="s">
        <v>696</v>
      </c>
      <c r="B712">
        <v>670</v>
      </c>
      <c r="C712" s="50">
        <v>43070</v>
      </c>
      <c r="D712">
        <v>2019</v>
      </c>
      <c r="E712" t="s">
        <v>482</v>
      </c>
      <c r="F712">
        <v>36232</v>
      </c>
      <c r="G712" t="s">
        <v>483</v>
      </c>
      <c r="H712" t="s">
        <v>1131</v>
      </c>
      <c r="I712">
        <v>3</v>
      </c>
      <c r="J712" t="s">
        <v>1132</v>
      </c>
      <c r="K712">
        <v>0</v>
      </c>
      <c r="L712">
        <v>12</v>
      </c>
      <c r="M712" t="s">
        <v>204</v>
      </c>
      <c r="N712" t="s">
        <v>205</v>
      </c>
      <c r="O712" t="s">
        <v>206</v>
      </c>
      <c r="P712" t="s">
        <v>207</v>
      </c>
      <c r="Q712">
        <v>0</v>
      </c>
      <c r="R712">
        <v>0</v>
      </c>
    </row>
    <row r="713" spans="1:18" x14ac:dyDescent="0.35">
      <c r="A713" t="s">
        <v>696</v>
      </c>
      <c r="B713">
        <v>670</v>
      </c>
      <c r="C713" s="50">
        <v>43070</v>
      </c>
      <c r="D713">
        <v>2019</v>
      </c>
      <c r="E713" t="s">
        <v>482</v>
      </c>
      <c r="F713">
        <v>36232</v>
      </c>
      <c r="G713" t="s">
        <v>483</v>
      </c>
      <c r="H713" t="s">
        <v>1133</v>
      </c>
      <c r="I713">
        <v>3</v>
      </c>
      <c r="J713" t="s">
        <v>1134</v>
      </c>
      <c r="K713">
        <v>0</v>
      </c>
      <c r="L713">
        <v>24</v>
      </c>
      <c r="M713" t="s">
        <v>204</v>
      </c>
      <c r="N713" t="s">
        <v>205</v>
      </c>
      <c r="O713" t="s">
        <v>206</v>
      </c>
      <c r="P713" t="s">
        <v>207</v>
      </c>
      <c r="Q713">
        <v>0</v>
      </c>
      <c r="R713">
        <v>0</v>
      </c>
    </row>
    <row r="714" spans="1:18" x14ac:dyDescent="0.35">
      <c r="A714" t="s">
        <v>696</v>
      </c>
      <c r="B714">
        <v>670</v>
      </c>
      <c r="C714" s="50">
        <v>43070</v>
      </c>
      <c r="D714">
        <v>2019</v>
      </c>
      <c r="E714" t="s">
        <v>482</v>
      </c>
      <c r="F714">
        <v>36232</v>
      </c>
      <c r="G714" t="s">
        <v>483</v>
      </c>
      <c r="H714" t="s">
        <v>1135</v>
      </c>
      <c r="I714">
        <v>3</v>
      </c>
      <c r="J714" t="s">
        <v>1136</v>
      </c>
      <c r="K714">
        <v>0</v>
      </c>
      <c r="L714">
        <v>12</v>
      </c>
      <c r="M714" t="s">
        <v>204</v>
      </c>
      <c r="N714" t="s">
        <v>205</v>
      </c>
      <c r="O714" t="s">
        <v>206</v>
      </c>
      <c r="P714" t="s">
        <v>207</v>
      </c>
      <c r="Q714">
        <v>0</v>
      </c>
      <c r="R714">
        <v>0</v>
      </c>
    </row>
    <row r="715" spans="1:18" x14ac:dyDescent="0.35">
      <c r="A715" t="s">
        <v>696</v>
      </c>
      <c r="B715">
        <v>670</v>
      </c>
      <c r="C715" s="50">
        <v>43070</v>
      </c>
      <c r="D715">
        <v>2019</v>
      </c>
      <c r="E715" t="s">
        <v>482</v>
      </c>
      <c r="F715">
        <v>36232</v>
      </c>
      <c r="G715" t="s">
        <v>483</v>
      </c>
      <c r="H715" t="s">
        <v>1137</v>
      </c>
      <c r="I715">
        <v>3</v>
      </c>
      <c r="J715" t="s">
        <v>1138</v>
      </c>
      <c r="K715">
        <v>0</v>
      </c>
      <c r="L715">
        <v>24</v>
      </c>
      <c r="M715" t="s">
        <v>204</v>
      </c>
      <c r="N715" t="s">
        <v>205</v>
      </c>
      <c r="O715" t="s">
        <v>206</v>
      </c>
      <c r="P715" t="s">
        <v>207</v>
      </c>
      <c r="Q715">
        <v>0</v>
      </c>
      <c r="R715">
        <v>0</v>
      </c>
    </row>
    <row r="716" spans="1:18" x14ac:dyDescent="0.35">
      <c r="A716" t="s">
        <v>696</v>
      </c>
      <c r="B716">
        <v>670</v>
      </c>
      <c r="C716" s="50">
        <v>43070</v>
      </c>
      <c r="D716">
        <v>2019</v>
      </c>
      <c r="E716" t="s">
        <v>482</v>
      </c>
      <c r="F716">
        <v>36232</v>
      </c>
      <c r="G716" t="s">
        <v>483</v>
      </c>
      <c r="H716" t="s">
        <v>1139</v>
      </c>
      <c r="I716">
        <v>3</v>
      </c>
      <c r="J716" t="s">
        <v>1140</v>
      </c>
      <c r="K716">
        <v>0</v>
      </c>
      <c r="L716">
        <v>12</v>
      </c>
      <c r="M716" t="s">
        <v>204</v>
      </c>
      <c r="N716" t="s">
        <v>205</v>
      </c>
      <c r="O716" t="s">
        <v>206</v>
      </c>
      <c r="P716" t="s">
        <v>207</v>
      </c>
      <c r="Q716">
        <v>0.5</v>
      </c>
      <c r="R716">
        <v>3</v>
      </c>
    </row>
    <row r="717" spans="1:18" x14ac:dyDescent="0.35">
      <c r="A717" t="s">
        <v>696</v>
      </c>
      <c r="B717">
        <v>670</v>
      </c>
      <c r="C717" s="50">
        <v>43070</v>
      </c>
      <c r="D717">
        <v>2019</v>
      </c>
      <c r="E717" t="s">
        <v>677</v>
      </c>
      <c r="F717">
        <v>36233</v>
      </c>
      <c r="G717" t="s">
        <v>678</v>
      </c>
      <c r="H717" t="s">
        <v>1045</v>
      </c>
      <c r="I717">
        <v>3</v>
      </c>
      <c r="J717" t="s">
        <v>1046</v>
      </c>
      <c r="K717">
        <v>5</v>
      </c>
      <c r="L717">
        <v>24</v>
      </c>
      <c r="M717" t="s">
        <v>204</v>
      </c>
      <c r="N717" t="s">
        <v>205</v>
      </c>
      <c r="O717" t="s">
        <v>206</v>
      </c>
      <c r="P717" t="s">
        <v>207</v>
      </c>
      <c r="Q717">
        <v>0</v>
      </c>
      <c r="R717">
        <v>0</v>
      </c>
    </row>
    <row r="718" spans="1:18" x14ac:dyDescent="0.35">
      <c r="A718" t="s">
        <v>696</v>
      </c>
      <c r="B718">
        <v>670</v>
      </c>
      <c r="C718" s="50">
        <v>43070</v>
      </c>
      <c r="D718">
        <v>2019</v>
      </c>
      <c r="E718" t="s">
        <v>677</v>
      </c>
      <c r="F718">
        <v>36233</v>
      </c>
      <c r="G718" t="s">
        <v>678</v>
      </c>
      <c r="H718" t="s">
        <v>1047</v>
      </c>
      <c r="I718">
        <v>3</v>
      </c>
      <c r="J718" t="s">
        <v>1048</v>
      </c>
      <c r="K718">
        <v>5</v>
      </c>
      <c r="L718">
        <v>12</v>
      </c>
      <c r="M718" t="s">
        <v>204</v>
      </c>
      <c r="N718" t="s">
        <v>205</v>
      </c>
      <c r="O718" t="s">
        <v>206</v>
      </c>
      <c r="P718" t="s">
        <v>207</v>
      </c>
      <c r="Q718">
        <v>0</v>
      </c>
      <c r="R718">
        <v>0</v>
      </c>
    </row>
    <row r="719" spans="1:18" x14ac:dyDescent="0.35">
      <c r="A719" t="s">
        <v>696</v>
      </c>
      <c r="B719">
        <v>670</v>
      </c>
      <c r="C719" s="50">
        <v>43070</v>
      </c>
      <c r="D719">
        <v>2019</v>
      </c>
      <c r="E719" t="s">
        <v>677</v>
      </c>
      <c r="F719">
        <v>36233</v>
      </c>
      <c r="G719" t="s">
        <v>678</v>
      </c>
      <c r="H719" t="s">
        <v>1049</v>
      </c>
      <c r="I719">
        <v>3</v>
      </c>
      <c r="J719" t="s">
        <v>1050</v>
      </c>
      <c r="K719">
        <v>8</v>
      </c>
      <c r="L719">
        <v>24</v>
      </c>
      <c r="M719" t="s">
        <v>204</v>
      </c>
      <c r="N719" t="s">
        <v>205</v>
      </c>
      <c r="O719" t="s">
        <v>206</v>
      </c>
      <c r="P719" t="s">
        <v>207</v>
      </c>
      <c r="Q719">
        <v>0</v>
      </c>
      <c r="R719">
        <v>0</v>
      </c>
    </row>
    <row r="720" spans="1:18" x14ac:dyDescent="0.35">
      <c r="A720" t="s">
        <v>696</v>
      </c>
      <c r="B720">
        <v>670</v>
      </c>
      <c r="C720" s="50">
        <v>43070</v>
      </c>
      <c r="D720">
        <v>2019</v>
      </c>
      <c r="E720" t="s">
        <v>677</v>
      </c>
      <c r="F720">
        <v>36233</v>
      </c>
      <c r="G720" t="s">
        <v>678</v>
      </c>
      <c r="H720" t="s">
        <v>1051</v>
      </c>
      <c r="I720">
        <v>3</v>
      </c>
      <c r="J720" t="s">
        <v>1052</v>
      </c>
      <c r="K720">
        <v>8</v>
      </c>
      <c r="L720">
        <v>12</v>
      </c>
      <c r="M720" t="s">
        <v>204</v>
      </c>
      <c r="N720" t="s">
        <v>205</v>
      </c>
      <c r="O720" t="s">
        <v>206</v>
      </c>
      <c r="P720" t="s">
        <v>207</v>
      </c>
      <c r="Q720">
        <v>0</v>
      </c>
      <c r="R720">
        <v>0</v>
      </c>
    </row>
    <row r="721" spans="1:18" x14ac:dyDescent="0.35">
      <c r="A721" t="s">
        <v>696</v>
      </c>
      <c r="B721">
        <v>670</v>
      </c>
      <c r="C721" s="50">
        <v>43070</v>
      </c>
      <c r="D721">
        <v>2019</v>
      </c>
      <c r="E721" t="s">
        <v>677</v>
      </c>
      <c r="F721">
        <v>36233</v>
      </c>
      <c r="G721" t="s">
        <v>678</v>
      </c>
      <c r="H721" t="s">
        <v>1053</v>
      </c>
      <c r="I721">
        <v>3</v>
      </c>
      <c r="J721" t="s">
        <v>1054</v>
      </c>
      <c r="K721">
        <v>0</v>
      </c>
      <c r="L721">
        <v>24</v>
      </c>
      <c r="M721" t="s">
        <v>204</v>
      </c>
      <c r="N721" t="s">
        <v>205</v>
      </c>
      <c r="O721" t="s">
        <v>206</v>
      </c>
      <c r="P721" t="s">
        <v>207</v>
      </c>
      <c r="Q721">
        <v>0</v>
      </c>
      <c r="R721">
        <v>0</v>
      </c>
    </row>
    <row r="722" spans="1:18" x14ac:dyDescent="0.35">
      <c r="A722" t="s">
        <v>696</v>
      </c>
      <c r="B722">
        <v>670</v>
      </c>
      <c r="C722" s="50">
        <v>43070</v>
      </c>
      <c r="D722">
        <v>2019</v>
      </c>
      <c r="E722" t="s">
        <v>677</v>
      </c>
      <c r="F722">
        <v>36233</v>
      </c>
      <c r="G722" t="s">
        <v>678</v>
      </c>
      <c r="H722" t="s">
        <v>1055</v>
      </c>
      <c r="I722">
        <v>3</v>
      </c>
      <c r="J722" t="s">
        <v>1056</v>
      </c>
      <c r="K722">
        <v>0</v>
      </c>
      <c r="L722">
        <v>12</v>
      </c>
      <c r="M722" t="s">
        <v>204</v>
      </c>
      <c r="N722" t="s">
        <v>205</v>
      </c>
      <c r="O722" t="s">
        <v>206</v>
      </c>
      <c r="P722" t="s">
        <v>207</v>
      </c>
      <c r="Q722">
        <v>0</v>
      </c>
      <c r="R722">
        <v>0</v>
      </c>
    </row>
    <row r="723" spans="1:18" x14ac:dyDescent="0.35">
      <c r="A723" t="s">
        <v>696</v>
      </c>
      <c r="B723">
        <v>670</v>
      </c>
      <c r="C723" s="50">
        <v>43070</v>
      </c>
      <c r="D723">
        <v>2019</v>
      </c>
      <c r="E723" t="s">
        <v>677</v>
      </c>
      <c r="F723">
        <v>36233</v>
      </c>
      <c r="G723" t="s">
        <v>678</v>
      </c>
      <c r="H723" t="s">
        <v>1057</v>
      </c>
      <c r="I723">
        <v>3</v>
      </c>
      <c r="J723" t="s">
        <v>1050</v>
      </c>
      <c r="K723">
        <v>0</v>
      </c>
      <c r="L723">
        <v>24</v>
      </c>
      <c r="M723" t="s">
        <v>204</v>
      </c>
      <c r="N723" t="s">
        <v>205</v>
      </c>
      <c r="O723" t="s">
        <v>206</v>
      </c>
      <c r="P723" t="s">
        <v>207</v>
      </c>
      <c r="Q723">
        <v>0</v>
      </c>
      <c r="R723">
        <v>0</v>
      </c>
    </row>
    <row r="724" spans="1:18" x14ac:dyDescent="0.35">
      <c r="A724" t="s">
        <v>696</v>
      </c>
      <c r="B724">
        <v>670</v>
      </c>
      <c r="C724" s="50">
        <v>43070</v>
      </c>
      <c r="D724">
        <v>2019</v>
      </c>
      <c r="E724" t="s">
        <v>677</v>
      </c>
      <c r="F724">
        <v>36233</v>
      </c>
      <c r="G724" t="s">
        <v>678</v>
      </c>
      <c r="H724" t="s">
        <v>1058</v>
      </c>
      <c r="I724">
        <v>3</v>
      </c>
      <c r="J724" t="s">
        <v>1052</v>
      </c>
      <c r="K724">
        <v>0</v>
      </c>
      <c r="L724">
        <v>12</v>
      </c>
      <c r="M724" t="s">
        <v>204</v>
      </c>
      <c r="N724" t="s">
        <v>205</v>
      </c>
      <c r="O724" t="s">
        <v>206</v>
      </c>
      <c r="P724" t="s">
        <v>207</v>
      </c>
      <c r="Q724">
        <v>0</v>
      </c>
      <c r="R724">
        <v>0</v>
      </c>
    </row>
    <row r="725" spans="1:18" x14ac:dyDescent="0.35">
      <c r="A725" t="s">
        <v>696</v>
      </c>
      <c r="B725">
        <v>670</v>
      </c>
      <c r="C725" s="50">
        <v>43070</v>
      </c>
      <c r="D725">
        <v>2019</v>
      </c>
      <c r="E725" t="s">
        <v>677</v>
      </c>
      <c r="F725">
        <v>36233</v>
      </c>
      <c r="G725" t="s">
        <v>678</v>
      </c>
      <c r="H725" t="s">
        <v>1059</v>
      </c>
      <c r="I725">
        <v>3</v>
      </c>
      <c r="J725" t="s">
        <v>1060</v>
      </c>
      <c r="K725">
        <v>5</v>
      </c>
      <c r="L725">
        <v>24</v>
      </c>
      <c r="M725" t="s">
        <v>204</v>
      </c>
      <c r="N725" t="s">
        <v>205</v>
      </c>
      <c r="O725" t="s">
        <v>206</v>
      </c>
      <c r="P725" t="s">
        <v>207</v>
      </c>
      <c r="Q725">
        <v>0</v>
      </c>
      <c r="R725">
        <v>0</v>
      </c>
    </row>
    <row r="726" spans="1:18" x14ac:dyDescent="0.35">
      <c r="A726" t="s">
        <v>696</v>
      </c>
      <c r="B726">
        <v>670</v>
      </c>
      <c r="C726" s="50">
        <v>43070</v>
      </c>
      <c r="D726">
        <v>2019</v>
      </c>
      <c r="E726" t="s">
        <v>677</v>
      </c>
      <c r="F726">
        <v>36233</v>
      </c>
      <c r="G726" t="s">
        <v>678</v>
      </c>
      <c r="H726" t="s">
        <v>1061</v>
      </c>
      <c r="I726">
        <v>3</v>
      </c>
      <c r="J726" t="s">
        <v>1062</v>
      </c>
      <c r="K726">
        <v>5</v>
      </c>
      <c r="L726">
        <v>12</v>
      </c>
      <c r="M726" t="s">
        <v>204</v>
      </c>
      <c r="N726" t="s">
        <v>205</v>
      </c>
      <c r="O726" t="s">
        <v>206</v>
      </c>
      <c r="P726" t="s">
        <v>207</v>
      </c>
      <c r="Q726">
        <v>0.5</v>
      </c>
      <c r="R726">
        <v>2</v>
      </c>
    </row>
    <row r="727" spans="1:18" x14ac:dyDescent="0.35">
      <c r="A727" t="s">
        <v>696</v>
      </c>
      <c r="B727">
        <v>670</v>
      </c>
      <c r="C727" s="50">
        <v>43070</v>
      </c>
      <c r="D727">
        <v>2019</v>
      </c>
      <c r="E727" t="s">
        <v>677</v>
      </c>
      <c r="F727">
        <v>36233</v>
      </c>
      <c r="G727" t="s">
        <v>678</v>
      </c>
      <c r="H727" t="s">
        <v>1063</v>
      </c>
      <c r="I727">
        <v>3</v>
      </c>
      <c r="J727" t="s">
        <v>1064</v>
      </c>
      <c r="K727">
        <v>5</v>
      </c>
      <c r="L727">
        <v>24</v>
      </c>
      <c r="M727" t="s">
        <v>204</v>
      </c>
      <c r="N727" t="s">
        <v>205</v>
      </c>
      <c r="O727" t="s">
        <v>206</v>
      </c>
      <c r="P727" t="s">
        <v>207</v>
      </c>
      <c r="Q727">
        <v>0</v>
      </c>
      <c r="R727">
        <v>0</v>
      </c>
    </row>
    <row r="728" spans="1:18" x14ac:dyDescent="0.35">
      <c r="A728" t="s">
        <v>696</v>
      </c>
      <c r="B728">
        <v>670</v>
      </c>
      <c r="C728" s="50">
        <v>43070</v>
      </c>
      <c r="D728">
        <v>2019</v>
      </c>
      <c r="E728" t="s">
        <v>677</v>
      </c>
      <c r="F728">
        <v>36233</v>
      </c>
      <c r="G728" t="s">
        <v>678</v>
      </c>
      <c r="H728" t="s">
        <v>1065</v>
      </c>
      <c r="I728">
        <v>3</v>
      </c>
      <c r="J728" t="s">
        <v>1066</v>
      </c>
      <c r="K728">
        <v>5</v>
      </c>
      <c r="L728">
        <v>12</v>
      </c>
      <c r="M728" t="s">
        <v>204</v>
      </c>
      <c r="N728" t="s">
        <v>205</v>
      </c>
      <c r="O728" t="s">
        <v>206</v>
      </c>
      <c r="P728" t="s">
        <v>207</v>
      </c>
      <c r="Q728">
        <v>0</v>
      </c>
      <c r="R728">
        <v>0</v>
      </c>
    </row>
    <row r="729" spans="1:18" x14ac:dyDescent="0.35">
      <c r="A729" t="s">
        <v>696</v>
      </c>
      <c r="B729">
        <v>670</v>
      </c>
      <c r="C729" s="50">
        <v>43070</v>
      </c>
      <c r="D729">
        <v>2019</v>
      </c>
      <c r="E729" t="s">
        <v>677</v>
      </c>
      <c r="F729">
        <v>36233</v>
      </c>
      <c r="G729" t="s">
        <v>678</v>
      </c>
      <c r="H729" t="s">
        <v>1067</v>
      </c>
      <c r="I729">
        <v>3</v>
      </c>
      <c r="J729" t="s">
        <v>1068</v>
      </c>
      <c r="K729">
        <v>8</v>
      </c>
      <c r="L729">
        <v>24</v>
      </c>
      <c r="M729" t="s">
        <v>204</v>
      </c>
      <c r="N729" t="s">
        <v>205</v>
      </c>
      <c r="O729" t="s">
        <v>206</v>
      </c>
      <c r="P729" t="s">
        <v>207</v>
      </c>
      <c r="Q729">
        <v>12</v>
      </c>
      <c r="R729">
        <v>29</v>
      </c>
    </row>
    <row r="730" spans="1:18" x14ac:dyDescent="0.35">
      <c r="A730" t="s">
        <v>696</v>
      </c>
      <c r="B730">
        <v>670</v>
      </c>
      <c r="C730" s="50">
        <v>43070</v>
      </c>
      <c r="D730">
        <v>2019</v>
      </c>
      <c r="E730" t="s">
        <v>677</v>
      </c>
      <c r="F730">
        <v>36233</v>
      </c>
      <c r="G730" t="s">
        <v>678</v>
      </c>
      <c r="H730" t="s">
        <v>1069</v>
      </c>
      <c r="I730">
        <v>3</v>
      </c>
      <c r="J730" t="s">
        <v>1070</v>
      </c>
      <c r="K730">
        <v>8</v>
      </c>
      <c r="L730">
        <v>12</v>
      </c>
      <c r="M730" t="s">
        <v>204</v>
      </c>
      <c r="N730" t="s">
        <v>205</v>
      </c>
      <c r="O730" t="s">
        <v>206</v>
      </c>
      <c r="P730" t="s">
        <v>207</v>
      </c>
      <c r="Q730">
        <v>0.5</v>
      </c>
      <c r="R730">
        <v>2</v>
      </c>
    </row>
    <row r="731" spans="1:18" x14ac:dyDescent="0.35">
      <c r="A731" t="s">
        <v>696</v>
      </c>
      <c r="B731">
        <v>670</v>
      </c>
      <c r="C731" s="50">
        <v>43070</v>
      </c>
      <c r="D731">
        <v>2019</v>
      </c>
      <c r="E731" t="s">
        <v>677</v>
      </c>
      <c r="F731">
        <v>36233</v>
      </c>
      <c r="G731" t="s">
        <v>678</v>
      </c>
      <c r="H731" t="s">
        <v>1071</v>
      </c>
      <c r="I731">
        <v>3</v>
      </c>
      <c r="J731" t="s">
        <v>1072</v>
      </c>
      <c r="K731">
        <v>8</v>
      </c>
      <c r="L731">
        <v>24</v>
      </c>
      <c r="M731" t="s">
        <v>204</v>
      </c>
      <c r="N731" t="s">
        <v>205</v>
      </c>
      <c r="O731" t="s">
        <v>206</v>
      </c>
      <c r="P731" t="s">
        <v>207</v>
      </c>
      <c r="Q731">
        <v>2</v>
      </c>
      <c r="R731">
        <v>5</v>
      </c>
    </row>
    <row r="732" spans="1:18" x14ac:dyDescent="0.35">
      <c r="A732" t="s">
        <v>696</v>
      </c>
      <c r="B732">
        <v>670</v>
      </c>
      <c r="C732" s="50">
        <v>43070</v>
      </c>
      <c r="D732">
        <v>2019</v>
      </c>
      <c r="E732" t="s">
        <v>677</v>
      </c>
      <c r="F732">
        <v>36233</v>
      </c>
      <c r="G732" t="s">
        <v>678</v>
      </c>
      <c r="H732" t="s">
        <v>1073</v>
      </c>
      <c r="I732">
        <v>3</v>
      </c>
      <c r="J732" t="s">
        <v>1074</v>
      </c>
      <c r="K732">
        <v>8</v>
      </c>
      <c r="L732">
        <v>12</v>
      </c>
      <c r="M732" t="s">
        <v>204</v>
      </c>
      <c r="N732" t="s">
        <v>205</v>
      </c>
      <c r="O732" t="s">
        <v>206</v>
      </c>
      <c r="P732" t="s">
        <v>207</v>
      </c>
      <c r="Q732">
        <v>0</v>
      </c>
      <c r="R732">
        <v>0</v>
      </c>
    </row>
    <row r="733" spans="1:18" x14ac:dyDescent="0.35">
      <c r="A733" t="s">
        <v>696</v>
      </c>
      <c r="B733">
        <v>670</v>
      </c>
      <c r="C733" s="50">
        <v>43070</v>
      </c>
      <c r="D733">
        <v>2019</v>
      </c>
      <c r="E733" t="s">
        <v>677</v>
      </c>
      <c r="F733">
        <v>36233</v>
      </c>
      <c r="G733" t="s">
        <v>678</v>
      </c>
      <c r="H733" t="s">
        <v>1075</v>
      </c>
      <c r="I733">
        <v>3</v>
      </c>
      <c r="J733" t="s">
        <v>1076</v>
      </c>
      <c r="K733">
        <v>0</v>
      </c>
      <c r="L733">
        <v>24</v>
      </c>
      <c r="M733" t="s">
        <v>204</v>
      </c>
      <c r="N733" t="s">
        <v>205</v>
      </c>
      <c r="O733" t="s">
        <v>206</v>
      </c>
      <c r="P733" t="s">
        <v>207</v>
      </c>
      <c r="Q733">
        <v>0</v>
      </c>
      <c r="R733">
        <v>0</v>
      </c>
    </row>
    <row r="734" spans="1:18" x14ac:dyDescent="0.35">
      <c r="A734" t="s">
        <v>696</v>
      </c>
      <c r="B734">
        <v>670</v>
      </c>
      <c r="C734" s="50">
        <v>43070</v>
      </c>
      <c r="D734">
        <v>2019</v>
      </c>
      <c r="E734" t="s">
        <v>677</v>
      </c>
      <c r="F734">
        <v>36233</v>
      </c>
      <c r="G734" t="s">
        <v>678</v>
      </c>
      <c r="H734" t="s">
        <v>1077</v>
      </c>
      <c r="I734">
        <v>3</v>
      </c>
      <c r="J734" t="s">
        <v>1078</v>
      </c>
      <c r="K734">
        <v>0</v>
      </c>
      <c r="L734">
        <v>12</v>
      </c>
      <c r="M734" t="s">
        <v>204</v>
      </c>
      <c r="N734" t="s">
        <v>205</v>
      </c>
      <c r="O734" t="s">
        <v>206</v>
      </c>
      <c r="P734" t="s">
        <v>207</v>
      </c>
      <c r="Q734">
        <v>0</v>
      </c>
      <c r="R734">
        <v>0</v>
      </c>
    </row>
    <row r="735" spans="1:18" x14ac:dyDescent="0.35">
      <c r="A735" t="s">
        <v>696</v>
      </c>
      <c r="B735">
        <v>670</v>
      </c>
      <c r="C735" s="50">
        <v>43070</v>
      </c>
      <c r="D735">
        <v>2019</v>
      </c>
      <c r="E735" t="s">
        <v>677</v>
      </c>
      <c r="F735">
        <v>36233</v>
      </c>
      <c r="G735" t="s">
        <v>678</v>
      </c>
      <c r="H735" t="s">
        <v>1079</v>
      </c>
      <c r="I735">
        <v>3</v>
      </c>
      <c r="J735" t="s">
        <v>1072</v>
      </c>
      <c r="K735">
        <v>0</v>
      </c>
      <c r="L735">
        <v>24</v>
      </c>
      <c r="M735" t="s">
        <v>204</v>
      </c>
      <c r="N735" t="s">
        <v>205</v>
      </c>
      <c r="O735" t="s">
        <v>206</v>
      </c>
      <c r="P735" t="s">
        <v>207</v>
      </c>
      <c r="Q735">
        <v>0</v>
      </c>
      <c r="R735">
        <v>0</v>
      </c>
    </row>
    <row r="736" spans="1:18" x14ac:dyDescent="0.35">
      <c r="A736" t="s">
        <v>696</v>
      </c>
      <c r="B736">
        <v>670</v>
      </c>
      <c r="C736" s="50">
        <v>43070</v>
      </c>
      <c r="D736">
        <v>2019</v>
      </c>
      <c r="E736" t="s">
        <v>677</v>
      </c>
      <c r="F736">
        <v>36233</v>
      </c>
      <c r="G736" t="s">
        <v>678</v>
      </c>
      <c r="H736" t="s">
        <v>1080</v>
      </c>
      <c r="I736">
        <v>3</v>
      </c>
      <c r="J736" t="s">
        <v>1074</v>
      </c>
      <c r="K736">
        <v>0</v>
      </c>
      <c r="L736">
        <v>12</v>
      </c>
      <c r="M736" t="s">
        <v>204</v>
      </c>
      <c r="N736" t="s">
        <v>205</v>
      </c>
      <c r="O736" t="s">
        <v>206</v>
      </c>
      <c r="P736" t="s">
        <v>207</v>
      </c>
      <c r="Q736">
        <v>0</v>
      </c>
      <c r="R736">
        <v>0</v>
      </c>
    </row>
    <row r="737" spans="1:18" x14ac:dyDescent="0.35">
      <c r="A737" t="s">
        <v>696</v>
      </c>
      <c r="B737">
        <v>670</v>
      </c>
      <c r="C737" s="50">
        <v>43070</v>
      </c>
      <c r="D737">
        <v>2019</v>
      </c>
      <c r="E737" t="s">
        <v>677</v>
      </c>
      <c r="F737">
        <v>36233</v>
      </c>
      <c r="G737" t="s">
        <v>678</v>
      </c>
      <c r="H737" t="s">
        <v>1081</v>
      </c>
      <c r="I737">
        <v>3</v>
      </c>
      <c r="J737" t="s">
        <v>1082</v>
      </c>
      <c r="K737">
        <v>0</v>
      </c>
      <c r="L737">
        <v>24</v>
      </c>
      <c r="M737" t="s">
        <v>204</v>
      </c>
      <c r="N737" t="s">
        <v>205</v>
      </c>
      <c r="O737" t="s">
        <v>206</v>
      </c>
      <c r="P737" t="s">
        <v>207</v>
      </c>
      <c r="Q737">
        <v>0</v>
      </c>
      <c r="R737">
        <v>0</v>
      </c>
    </row>
    <row r="738" spans="1:18" x14ac:dyDescent="0.35">
      <c r="A738" t="s">
        <v>696</v>
      </c>
      <c r="B738">
        <v>670</v>
      </c>
      <c r="C738" s="50">
        <v>43070</v>
      </c>
      <c r="D738">
        <v>2019</v>
      </c>
      <c r="E738" t="s">
        <v>677</v>
      </c>
      <c r="F738">
        <v>36233</v>
      </c>
      <c r="G738" t="s">
        <v>678</v>
      </c>
      <c r="H738" t="s">
        <v>1083</v>
      </c>
      <c r="I738">
        <v>3</v>
      </c>
      <c r="J738" t="s">
        <v>1084</v>
      </c>
      <c r="K738">
        <v>0</v>
      </c>
      <c r="L738">
        <v>12</v>
      </c>
      <c r="M738" t="s">
        <v>204</v>
      </c>
      <c r="N738" t="s">
        <v>205</v>
      </c>
      <c r="O738" t="s">
        <v>206</v>
      </c>
      <c r="P738" t="s">
        <v>207</v>
      </c>
      <c r="Q738">
        <v>0</v>
      </c>
      <c r="R738">
        <v>0</v>
      </c>
    </row>
    <row r="739" spans="1:18" x14ac:dyDescent="0.35">
      <c r="A739" t="s">
        <v>696</v>
      </c>
      <c r="B739">
        <v>670</v>
      </c>
      <c r="C739" s="50">
        <v>43070</v>
      </c>
      <c r="D739">
        <v>2019</v>
      </c>
      <c r="E739" t="s">
        <v>677</v>
      </c>
      <c r="F739">
        <v>36233</v>
      </c>
      <c r="G739" t="s">
        <v>678</v>
      </c>
      <c r="H739" t="s">
        <v>1085</v>
      </c>
      <c r="I739">
        <v>3</v>
      </c>
      <c r="J739" t="s">
        <v>1086</v>
      </c>
      <c r="K739">
        <v>0</v>
      </c>
      <c r="L739">
        <v>24</v>
      </c>
      <c r="M739" t="s">
        <v>204</v>
      </c>
      <c r="N739" t="s">
        <v>205</v>
      </c>
      <c r="O739" t="s">
        <v>206</v>
      </c>
      <c r="P739" t="s">
        <v>207</v>
      </c>
      <c r="Q739">
        <v>0</v>
      </c>
      <c r="R739">
        <v>0</v>
      </c>
    </row>
    <row r="740" spans="1:18" x14ac:dyDescent="0.35">
      <c r="A740" t="s">
        <v>696</v>
      </c>
      <c r="B740">
        <v>670</v>
      </c>
      <c r="C740" s="50">
        <v>43070</v>
      </c>
      <c r="D740">
        <v>2019</v>
      </c>
      <c r="E740" t="s">
        <v>677</v>
      </c>
      <c r="F740">
        <v>36233</v>
      </c>
      <c r="G740" t="s">
        <v>678</v>
      </c>
      <c r="H740" t="s">
        <v>1087</v>
      </c>
      <c r="I740">
        <v>3</v>
      </c>
      <c r="J740" t="s">
        <v>1088</v>
      </c>
      <c r="K740">
        <v>0</v>
      </c>
      <c r="L740">
        <v>12</v>
      </c>
      <c r="M740" t="s">
        <v>204</v>
      </c>
      <c r="N740" t="s">
        <v>205</v>
      </c>
      <c r="O740" t="s">
        <v>206</v>
      </c>
      <c r="P740" t="s">
        <v>207</v>
      </c>
      <c r="Q740">
        <v>0</v>
      </c>
      <c r="R740">
        <v>0</v>
      </c>
    </row>
    <row r="741" spans="1:18" x14ac:dyDescent="0.35">
      <c r="A741" t="s">
        <v>696</v>
      </c>
      <c r="B741">
        <v>670</v>
      </c>
      <c r="C741" s="50">
        <v>43070</v>
      </c>
      <c r="D741">
        <v>2019</v>
      </c>
      <c r="E741" t="s">
        <v>677</v>
      </c>
      <c r="F741">
        <v>36233</v>
      </c>
      <c r="G741" t="s">
        <v>678</v>
      </c>
      <c r="H741" t="s">
        <v>1089</v>
      </c>
      <c r="I741">
        <v>3</v>
      </c>
      <c r="J741" t="s">
        <v>1090</v>
      </c>
      <c r="K741">
        <v>0</v>
      </c>
      <c r="L741">
        <v>24</v>
      </c>
      <c r="M741" t="s">
        <v>204</v>
      </c>
      <c r="N741" t="s">
        <v>205</v>
      </c>
      <c r="O741" t="s">
        <v>206</v>
      </c>
      <c r="P741" t="s">
        <v>207</v>
      </c>
      <c r="Q741">
        <v>0</v>
      </c>
      <c r="R741">
        <v>0</v>
      </c>
    </row>
    <row r="742" spans="1:18" x14ac:dyDescent="0.35">
      <c r="A742" t="s">
        <v>696</v>
      </c>
      <c r="B742">
        <v>670</v>
      </c>
      <c r="C742" s="50">
        <v>43070</v>
      </c>
      <c r="D742">
        <v>2019</v>
      </c>
      <c r="E742" t="s">
        <v>677</v>
      </c>
      <c r="F742">
        <v>36233</v>
      </c>
      <c r="G742" t="s">
        <v>678</v>
      </c>
      <c r="H742" t="s">
        <v>1091</v>
      </c>
      <c r="I742">
        <v>3</v>
      </c>
      <c r="J742" t="s">
        <v>1092</v>
      </c>
      <c r="K742">
        <v>0</v>
      </c>
      <c r="L742">
        <v>12</v>
      </c>
      <c r="M742" t="s">
        <v>204</v>
      </c>
      <c r="N742" t="s">
        <v>205</v>
      </c>
      <c r="O742" t="s">
        <v>206</v>
      </c>
      <c r="P742" t="s">
        <v>207</v>
      </c>
      <c r="Q742">
        <v>0</v>
      </c>
      <c r="R742">
        <v>0</v>
      </c>
    </row>
    <row r="743" spans="1:18" x14ac:dyDescent="0.35">
      <c r="A743" t="s">
        <v>696</v>
      </c>
      <c r="B743">
        <v>670</v>
      </c>
      <c r="C743" s="50">
        <v>43070</v>
      </c>
      <c r="D743">
        <v>2019</v>
      </c>
      <c r="E743" t="s">
        <v>677</v>
      </c>
      <c r="F743">
        <v>36233</v>
      </c>
      <c r="G743" t="s">
        <v>678</v>
      </c>
      <c r="H743" t="s">
        <v>1093</v>
      </c>
      <c r="I743">
        <v>3</v>
      </c>
      <c r="J743" t="s">
        <v>1094</v>
      </c>
      <c r="K743">
        <v>5</v>
      </c>
      <c r="L743">
        <v>24</v>
      </c>
      <c r="M743" t="s">
        <v>204</v>
      </c>
      <c r="N743" t="s">
        <v>205</v>
      </c>
      <c r="O743" t="s">
        <v>206</v>
      </c>
      <c r="P743" t="s">
        <v>207</v>
      </c>
      <c r="Q743">
        <v>1</v>
      </c>
      <c r="R743">
        <v>4</v>
      </c>
    </row>
    <row r="744" spans="1:18" x14ac:dyDescent="0.35">
      <c r="A744" t="s">
        <v>696</v>
      </c>
      <c r="B744">
        <v>670</v>
      </c>
      <c r="C744" s="50">
        <v>43070</v>
      </c>
      <c r="D744">
        <v>2019</v>
      </c>
      <c r="E744" t="s">
        <v>677</v>
      </c>
      <c r="F744">
        <v>36233</v>
      </c>
      <c r="G744" t="s">
        <v>678</v>
      </c>
      <c r="H744" t="s">
        <v>1095</v>
      </c>
      <c r="I744">
        <v>3</v>
      </c>
      <c r="J744" t="s">
        <v>1096</v>
      </c>
      <c r="K744">
        <v>5</v>
      </c>
      <c r="L744">
        <v>12</v>
      </c>
      <c r="M744" t="s">
        <v>204</v>
      </c>
      <c r="N744" t="s">
        <v>205</v>
      </c>
      <c r="O744" t="s">
        <v>206</v>
      </c>
      <c r="P744" t="s">
        <v>207</v>
      </c>
      <c r="Q744">
        <v>0</v>
      </c>
      <c r="R744">
        <v>1</v>
      </c>
    </row>
    <row r="745" spans="1:18" x14ac:dyDescent="0.35">
      <c r="A745" t="s">
        <v>696</v>
      </c>
      <c r="B745">
        <v>670</v>
      </c>
      <c r="C745" s="50">
        <v>43070</v>
      </c>
      <c r="D745">
        <v>2019</v>
      </c>
      <c r="E745" t="s">
        <v>677</v>
      </c>
      <c r="F745">
        <v>36233</v>
      </c>
      <c r="G745" t="s">
        <v>678</v>
      </c>
      <c r="H745" t="s">
        <v>1097</v>
      </c>
      <c r="I745">
        <v>2</v>
      </c>
      <c r="J745" t="s">
        <v>1098</v>
      </c>
      <c r="K745">
        <v>5</v>
      </c>
      <c r="L745">
        <v>24</v>
      </c>
      <c r="M745" t="s">
        <v>204</v>
      </c>
      <c r="N745" t="s">
        <v>205</v>
      </c>
      <c r="O745" t="s">
        <v>206</v>
      </c>
      <c r="P745" t="s">
        <v>207</v>
      </c>
      <c r="Q745">
        <v>0</v>
      </c>
      <c r="R745">
        <v>0</v>
      </c>
    </row>
    <row r="746" spans="1:18" x14ac:dyDescent="0.35">
      <c r="A746" t="s">
        <v>696</v>
      </c>
      <c r="B746">
        <v>670</v>
      </c>
      <c r="C746" s="50">
        <v>43070</v>
      </c>
      <c r="D746">
        <v>2019</v>
      </c>
      <c r="E746" t="s">
        <v>677</v>
      </c>
      <c r="F746">
        <v>36233</v>
      </c>
      <c r="G746" t="s">
        <v>678</v>
      </c>
      <c r="H746" t="s">
        <v>1099</v>
      </c>
      <c r="I746">
        <v>2</v>
      </c>
      <c r="J746" t="s">
        <v>1100</v>
      </c>
      <c r="K746">
        <v>5</v>
      </c>
      <c r="L746">
        <v>12</v>
      </c>
      <c r="M746" t="s">
        <v>204</v>
      </c>
      <c r="N746" t="s">
        <v>205</v>
      </c>
      <c r="O746" t="s">
        <v>206</v>
      </c>
      <c r="P746" t="s">
        <v>207</v>
      </c>
      <c r="Q746">
        <v>0</v>
      </c>
      <c r="R746">
        <v>0</v>
      </c>
    </row>
    <row r="747" spans="1:18" x14ac:dyDescent="0.35">
      <c r="A747" t="s">
        <v>696</v>
      </c>
      <c r="B747">
        <v>670</v>
      </c>
      <c r="C747" s="50">
        <v>43070</v>
      </c>
      <c r="D747">
        <v>2019</v>
      </c>
      <c r="E747" t="s">
        <v>677</v>
      </c>
      <c r="F747">
        <v>36233</v>
      </c>
      <c r="G747" t="s">
        <v>678</v>
      </c>
      <c r="H747" t="s">
        <v>1101</v>
      </c>
      <c r="I747">
        <v>3</v>
      </c>
      <c r="J747" t="s">
        <v>1102</v>
      </c>
      <c r="K747">
        <v>8</v>
      </c>
      <c r="L747">
        <v>24</v>
      </c>
      <c r="M747" t="s">
        <v>204</v>
      </c>
      <c r="N747" t="s">
        <v>205</v>
      </c>
      <c r="O747" t="s">
        <v>206</v>
      </c>
      <c r="P747" t="s">
        <v>207</v>
      </c>
      <c r="Q747">
        <v>5</v>
      </c>
      <c r="R747">
        <v>14</v>
      </c>
    </row>
    <row r="748" spans="1:18" x14ac:dyDescent="0.35">
      <c r="A748" t="s">
        <v>696</v>
      </c>
      <c r="B748">
        <v>670</v>
      </c>
      <c r="C748" s="50">
        <v>43070</v>
      </c>
      <c r="D748">
        <v>2019</v>
      </c>
      <c r="E748" t="s">
        <v>677</v>
      </c>
      <c r="F748">
        <v>36233</v>
      </c>
      <c r="G748" t="s">
        <v>678</v>
      </c>
      <c r="H748" t="s">
        <v>1103</v>
      </c>
      <c r="I748">
        <v>3</v>
      </c>
      <c r="J748" t="s">
        <v>1104</v>
      </c>
      <c r="K748">
        <v>8</v>
      </c>
      <c r="L748">
        <v>12</v>
      </c>
      <c r="M748" t="s">
        <v>204</v>
      </c>
      <c r="N748" t="s">
        <v>205</v>
      </c>
      <c r="O748" t="s">
        <v>206</v>
      </c>
      <c r="P748" t="s">
        <v>207</v>
      </c>
      <c r="Q748">
        <v>0.5</v>
      </c>
      <c r="R748">
        <v>2</v>
      </c>
    </row>
    <row r="749" spans="1:18" x14ac:dyDescent="0.35">
      <c r="A749" t="s">
        <v>696</v>
      </c>
      <c r="B749">
        <v>670</v>
      </c>
      <c r="C749" s="50">
        <v>43070</v>
      </c>
      <c r="D749">
        <v>2019</v>
      </c>
      <c r="E749" t="s">
        <v>677</v>
      </c>
      <c r="F749">
        <v>36233</v>
      </c>
      <c r="G749" t="s">
        <v>678</v>
      </c>
      <c r="H749" t="s">
        <v>1105</v>
      </c>
      <c r="I749">
        <v>3</v>
      </c>
      <c r="J749" t="s">
        <v>1106</v>
      </c>
      <c r="K749">
        <v>0</v>
      </c>
      <c r="L749">
        <v>24</v>
      </c>
      <c r="M749" t="s">
        <v>204</v>
      </c>
      <c r="N749" t="s">
        <v>205</v>
      </c>
      <c r="O749" t="s">
        <v>206</v>
      </c>
      <c r="P749" t="s">
        <v>207</v>
      </c>
      <c r="Q749">
        <v>0</v>
      </c>
      <c r="R749">
        <v>0</v>
      </c>
    </row>
    <row r="750" spans="1:18" x14ac:dyDescent="0.35">
      <c r="A750" t="s">
        <v>696</v>
      </c>
      <c r="B750">
        <v>670</v>
      </c>
      <c r="C750" s="50">
        <v>43070</v>
      </c>
      <c r="D750">
        <v>2019</v>
      </c>
      <c r="E750" t="s">
        <v>677</v>
      </c>
      <c r="F750">
        <v>36233</v>
      </c>
      <c r="G750" t="s">
        <v>678</v>
      </c>
      <c r="H750" t="s">
        <v>1107</v>
      </c>
      <c r="I750">
        <v>3</v>
      </c>
      <c r="J750" t="s">
        <v>1108</v>
      </c>
      <c r="K750">
        <v>0</v>
      </c>
      <c r="L750">
        <v>24</v>
      </c>
      <c r="M750" t="s">
        <v>204</v>
      </c>
      <c r="N750" t="s">
        <v>205</v>
      </c>
      <c r="O750" t="s">
        <v>206</v>
      </c>
      <c r="P750" t="s">
        <v>207</v>
      </c>
      <c r="Q750">
        <v>0</v>
      </c>
      <c r="R750">
        <v>0</v>
      </c>
    </row>
    <row r="751" spans="1:18" x14ac:dyDescent="0.35">
      <c r="A751" t="s">
        <v>696</v>
      </c>
      <c r="B751">
        <v>670</v>
      </c>
      <c r="C751" s="50">
        <v>43070</v>
      </c>
      <c r="D751">
        <v>2019</v>
      </c>
      <c r="E751" t="s">
        <v>677</v>
      </c>
      <c r="F751">
        <v>36233</v>
      </c>
      <c r="G751" t="s">
        <v>678</v>
      </c>
      <c r="H751" t="s">
        <v>1109</v>
      </c>
      <c r="I751">
        <v>3</v>
      </c>
      <c r="J751" t="s">
        <v>1110</v>
      </c>
      <c r="K751">
        <v>0</v>
      </c>
      <c r="L751">
        <v>12</v>
      </c>
      <c r="M751" t="s">
        <v>204</v>
      </c>
      <c r="N751" t="s">
        <v>205</v>
      </c>
      <c r="O751" t="s">
        <v>206</v>
      </c>
      <c r="P751" t="s">
        <v>207</v>
      </c>
      <c r="Q751">
        <v>0</v>
      </c>
      <c r="R751">
        <v>0</v>
      </c>
    </row>
    <row r="752" spans="1:18" x14ac:dyDescent="0.35">
      <c r="A752" t="s">
        <v>696</v>
      </c>
      <c r="B752">
        <v>670</v>
      </c>
      <c r="C752" s="50">
        <v>43070</v>
      </c>
      <c r="D752">
        <v>2019</v>
      </c>
      <c r="E752" t="s">
        <v>677</v>
      </c>
      <c r="F752">
        <v>36233</v>
      </c>
      <c r="G752" t="s">
        <v>678</v>
      </c>
      <c r="H752" t="s">
        <v>1111</v>
      </c>
      <c r="I752">
        <v>3</v>
      </c>
      <c r="J752" t="s">
        <v>1112</v>
      </c>
      <c r="K752">
        <v>0</v>
      </c>
      <c r="L752">
        <v>12</v>
      </c>
      <c r="M752" t="s">
        <v>204</v>
      </c>
      <c r="N752" t="s">
        <v>205</v>
      </c>
      <c r="O752" t="s">
        <v>206</v>
      </c>
      <c r="P752" t="s">
        <v>207</v>
      </c>
      <c r="Q752">
        <v>0</v>
      </c>
      <c r="R752">
        <v>0</v>
      </c>
    </row>
    <row r="753" spans="1:18" x14ac:dyDescent="0.35">
      <c r="A753" t="s">
        <v>696</v>
      </c>
      <c r="B753">
        <v>670</v>
      </c>
      <c r="C753" s="50">
        <v>43070</v>
      </c>
      <c r="D753">
        <v>2019</v>
      </c>
      <c r="E753" t="s">
        <v>677</v>
      </c>
      <c r="F753">
        <v>36233</v>
      </c>
      <c r="G753" t="s">
        <v>678</v>
      </c>
      <c r="H753" t="s">
        <v>1113</v>
      </c>
      <c r="I753">
        <v>3</v>
      </c>
      <c r="J753" t="s">
        <v>1114</v>
      </c>
      <c r="K753">
        <v>0</v>
      </c>
      <c r="L753">
        <v>24</v>
      </c>
      <c r="M753" t="s">
        <v>204</v>
      </c>
      <c r="N753" t="s">
        <v>205</v>
      </c>
      <c r="O753" t="s">
        <v>206</v>
      </c>
      <c r="P753" t="s">
        <v>207</v>
      </c>
      <c r="Q753">
        <v>0</v>
      </c>
      <c r="R753">
        <v>0</v>
      </c>
    </row>
    <row r="754" spans="1:18" x14ac:dyDescent="0.35">
      <c r="A754" t="s">
        <v>696</v>
      </c>
      <c r="B754">
        <v>670</v>
      </c>
      <c r="C754" s="50">
        <v>43070</v>
      </c>
      <c r="D754">
        <v>2019</v>
      </c>
      <c r="E754" t="s">
        <v>677</v>
      </c>
      <c r="F754">
        <v>36233</v>
      </c>
      <c r="G754" t="s">
        <v>678</v>
      </c>
      <c r="H754" t="s">
        <v>1115</v>
      </c>
      <c r="I754">
        <v>3</v>
      </c>
      <c r="J754" t="s">
        <v>1116</v>
      </c>
      <c r="K754">
        <v>0</v>
      </c>
      <c r="L754">
        <v>12</v>
      </c>
      <c r="M754" t="s">
        <v>204</v>
      </c>
      <c r="N754" t="s">
        <v>205</v>
      </c>
      <c r="O754" t="s">
        <v>206</v>
      </c>
      <c r="P754" t="s">
        <v>207</v>
      </c>
      <c r="Q754">
        <v>0</v>
      </c>
      <c r="R754">
        <v>0</v>
      </c>
    </row>
    <row r="755" spans="1:18" x14ac:dyDescent="0.35">
      <c r="A755" t="s">
        <v>696</v>
      </c>
      <c r="B755">
        <v>670</v>
      </c>
      <c r="C755" s="50">
        <v>43070</v>
      </c>
      <c r="D755">
        <v>2019</v>
      </c>
      <c r="E755" t="s">
        <v>677</v>
      </c>
      <c r="F755">
        <v>36233</v>
      </c>
      <c r="G755" t="s">
        <v>678</v>
      </c>
      <c r="H755" t="s">
        <v>1117</v>
      </c>
      <c r="I755">
        <v>3</v>
      </c>
      <c r="J755" t="s">
        <v>1118</v>
      </c>
      <c r="K755">
        <v>0</v>
      </c>
      <c r="L755">
        <v>24</v>
      </c>
      <c r="M755" t="s">
        <v>204</v>
      </c>
      <c r="N755" t="s">
        <v>205</v>
      </c>
      <c r="O755" t="s">
        <v>206</v>
      </c>
      <c r="P755" t="s">
        <v>207</v>
      </c>
      <c r="Q755">
        <v>0</v>
      </c>
      <c r="R755">
        <v>1</v>
      </c>
    </row>
    <row r="756" spans="1:18" x14ac:dyDescent="0.35">
      <c r="A756" t="s">
        <v>696</v>
      </c>
      <c r="B756">
        <v>670</v>
      </c>
      <c r="C756" s="50">
        <v>43070</v>
      </c>
      <c r="D756">
        <v>2019</v>
      </c>
      <c r="E756" t="s">
        <v>677</v>
      </c>
      <c r="F756">
        <v>36233</v>
      </c>
      <c r="G756" t="s">
        <v>678</v>
      </c>
      <c r="H756" t="s">
        <v>1119</v>
      </c>
      <c r="I756">
        <v>3</v>
      </c>
      <c r="J756" t="s">
        <v>1120</v>
      </c>
      <c r="K756">
        <v>0</v>
      </c>
      <c r="L756">
        <v>12</v>
      </c>
      <c r="M756" t="s">
        <v>204</v>
      </c>
      <c r="N756" t="s">
        <v>205</v>
      </c>
      <c r="O756" t="s">
        <v>206</v>
      </c>
      <c r="P756" t="s">
        <v>207</v>
      </c>
      <c r="Q756">
        <v>0</v>
      </c>
      <c r="R756">
        <v>0</v>
      </c>
    </row>
    <row r="757" spans="1:18" x14ac:dyDescent="0.35">
      <c r="A757" t="s">
        <v>696</v>
      </c>
      <c r="B757">
        <v>670</v>
      </c>
      <c r="C757" s="50">
        <v>43070</v>
      </c>
      <c r="D757">
        <v>2019</v>
      </c>
      <c r="E757" t="s">
        <v>677</v>
      </c>
      <c r="F757">
        <v>36233</v>
      </c>
      <c r="G757" t="s">
        <v>678</v>
      </c>
      <c r="H757" t="s">
        <v>1121</v>
      </c>
      <c r="I757">
        <v>3</v>
      </c>
      <c r="J757" t="s">
        <v>1122</v>
      </c>
      <c r="K757">
        <v>5</v>
      </c>
      <c r="L757">
        <v>24</v>
      </c>
      <c r="M757" t="s">
        <v>204</v>
      </c>
      <c r="N757" t="s">
        <v>205</v>
      </c>
      <c r="O757" t="s">
        <v>206</v>
      </c>
      <c r="P757" t="s">
        <v>207</v>
      </c>
      <c r="Q757">
        <v>1.5</v>
      </c>
      <c r="R757">
        <v>4</v>
      </c>
    </row>
    <row r="758" spans="1:18" x14ac:dyDescent="0.35">
      <c r="A758" t="s">
        <v>696</v>
      </c>
      <c r="B758">
        <v>670</v>
      </c>
      <c r="C758" s="50">
        <v>43070</v>
      </c>
      <c r="D758">
        <v>2019</v>
      </c>
      <c r="E758" t="s">
        <v>677</v>
      </c>
      <c r="F758">
        <v>36233</v>
      </c>
      <c r="G758" t="s">
        <v>678</v>
      </c>
      <c r="H758" t="s">
        <v>1123</v>
      </c>
      <c r="I758">
        <v>3</v>
      </c>
      <c r="J758" t="s">
        <v>1124</v>
      </c>
      <c r="K758">
        <v>5</v>
      </c>
      <c r="L758">
        <v>12</v>
      </c>
      <c r="M758" t="s">
        <v>204</v>
      </c>
      <c r="N758" t="s">
        <v>205</v>
      </c>
      <c r="O758" t="s">
        <v>206</v>
      </c>
      <c r="P758" t="s">
        <v>207</v>
      </c>
      <c r="Q758">
        <v>0</v>
      </c>
      <c r="R758">
        <v>0</v>
      </c>
    </row>
    <row r="759" spans="1:18" x14ac:dyDescent="0.35">
      <c r="A759" t="s">
        <v>696</v>
      </c>
      <c r="B759">
        <v>670</v>
      </c>
      <c r="C759" s="50">
        <v>43070</v>
      </c>
      <c r="D759">
        <v>2019</v>
      </c>
      <c r="E759" t="s">
        <v>677</v>
      </c>
      <c r="F759">
        <v>36233</v>
      </c>
      <c r="G759" t="s">
        <v>678</v>
      </c>
      <c r="H759" t="s">
        <v>1125</v>
      </c>
      <c r="I759">
        <v>3</v>
      </c>
      <c r="J759" t="s">
        <v>1126</v>
      </c>
      <c r="K759">
        <v>8</v>
      </c>
      <c r="L759">
        <v>24</v>
      </c>
      <c r="M759" t="s">
        <v>204</v>
      </c>
      <c r="N759" t="s">
        <v>205</v>
      </c>
      <c r="O759" t="s">
        <v>206</v>
      </c>
      <c r="P759" t="s">
        <v>207</v>
      </c>
      <c r="Q759">
        <v>23.75</v>
      </c>
      <c r="R759">
        <v>56</v>
      </c>
    </row>
    <row r="760" spans="1:18" x14ac:dyDescent="0.35">
      <c r="A760" t="s">
        <v>696</v>
      </c>
      <c r="B760">
        <v>670</v>
      </c>
      <c r="C760" s="50">
        <v>43070</v>
      </c>
      <c r="D760">
        <v>2019</v>
      </c>
      <c r="E760" t="s">
        <v>677</v>
      </c>
      <c r="F760">
        <v>36233</v>
      </c>
      <c r="G760" t="s">
        <v>678</v>
      </c>
      <c r="H760" t="s">
        <v>1127</v>
      </c>
      <c r="I760">
        <v>3</v>
      </c>
      <c r="J760" t="s">
        <v>1128</v>
      </c>
      <c r="K760">
        <v>8</v>
      </c>
      <c r="L760">
        <v>12</v>
      </c>
      <c r="M760" t="s">
        <v>204</v>
      </c>
      <c r="N760" t="s">
        <v>205</v>
      </c>
      <c r="O760" t="s">
        <v>206</v>
      </c>
      <c r="P760" t="s">
        <v>207</v>
      </c>
      <c r="Q760">
        <v>0.5</v>
      </c>
      <c r="R760">
        <v>2</v>
      </c>
    </row>
    <row r="761" spans="1:18" x14ac:dyDescent="0.35">
      <c r="A761" t="s">
        <v>696</v>
      </c>
      <c r="B761">
        <v>670</v>
      </c>
      <c r="C761" s="50">
        <v>43070</v>
      </c>
      <c r="D761">
        <v>2019</v>
      </c>
      <c r="E761" t="s">
        <v>677</v>
      </c>
      <c r="F761">
        <v>36233</v>
      </c>
      <c r="G761" t="s">
        <v>678</v>
      </c>
      <c r="H761" t="s">
        <v>1129</v>
      </c>
      <c r="I761">
        <v>3</v>
      </c>
      <c r="J761" t="s">
        <v>1130</v>
      </c>
      <c r="K761">
        <v>0</v>
      </c>
      <c r="L761">
        <v>24</v>
      </c>
      <c r="M761" t="s">
        <v>204</v>
      </c>
      <c r="N761" t="s">
        <v>205</v>
      </c>
      <c r="O761" t="s">
        <v>206</v>
      </c>
      <c r="P761" t="s">
        <v>207</v>
      </c>
      <c r="Q761">
        <v>0</v>
      </c>
      <c r="R761">
        <v>0</v>
      </c>
    </row>
    <row r="762" spans="1:18" x14ac:dyDescent="0.35">
      <c r="A762" t="s">
        <v>696</v>
      </c>
      <c r="B762">
        <v>670</v>
      </c>
      <c r="C762" s="50">
        <v>43070</v>
      </c>
      <c r="D762">
        <v>2019</v>
      </c>
      <c r="E762" t="s">
        <v>677</v>
      </c>
      <c r="F762">
        <v>36233</v>
      </c>
      <c r="G762" t="s">
        <v>678</v>
      </c>
      <c r="H762" t="s">
        <v>1131</v>
      </c>
      <c r="I762">
        <v>3</v>
      </c>
      <c r="J762" t="s">
        <v>1132</v>
      </c>
      <c r="K762">
        <v>0</v>
      </c>
      <c r="L762">
        <v>12</v>
      </c>
      <c r="M762" t="s">
        <v>204</v>
      </c>
      <c r="N762" t="s">
        <v>205</v>
      </c>
      <c r="O762" t="s">
        <v>206</v>
      </c>
      <c r="P762" t="s">
        <v>207</v>
      </c>
      <c r="Q762">
        <v>0</v>
      </c>
      <c r="R762">
        <v>0</v>
      </c>
    </row>
    <row r="763" spans="1:18" x14ac:dyDescent="0.35">
      <c r="A763" t="s">
        <v>696</v>
      </c>
      <c r="B763">
        <v>670</v>
      </c>
      <c r="C763" s="50">
        <v>43070</v>
      </c>
      <c r="D763">
        <v>2019</v>
      </c>
      <c r="E763" t="s">
        <v>677</v>
      </c>
      <c r="F763">
        <v>36233</v>
      </c>
      <c r="G763" t="s">
        <v>678</v>
      </c>
      <c r="H763" t="s">
        <v>1133</v>
      </c>
      <c r="I763">
        <v>3</v>
      </c>
      <c r="J763" t="s">
        <v>1134</v>
      </c>
      <c r="K763">
        <v>0</v>
      </c>
      <c r="L763">
        <v>24</v>
      </c>
      <c r="M763" t="s">
        <v>204</v>
      </c>
      <c r="N763" t="s">
        <v>205</v>
      </c>
      <c r="O763" t="s">
        <v>206</v>
      </c>
      <c r="P763" t="s">
        <v>207</v>
      </c>
      <c r="Q763">
        <v>0</v>
      </c>
      <c r="R763">
        <v>0</v>
      </c>
    </row>
    <row r="764" spans="1:18" x14ac:dyDescent="0.35">
      <c r="A764" t="s">
        <v>696</v>
      </c>
      <c r="B764">
        <v>670</v>
      </c>
      <c r="C764" s="50">
        <v>43070</v>
      </c>
      <c r="D764">
        <v>2019</v>
      </c>
      <c r="E764" t="s">
        <v>677</v>
      </c>
      <c r="F764">
        <v>36233</v>
      </c>
      <c r="G764" t="s">
        <v>678</v>
      </c>
      <c r="H764" t="s">
        <v>1135</v>
      </c>
      <c r="I764">
        <v>3</v>
      </c>
      <c r="J764" t="s">
        <v>1136</v>
      </c>
      <c r="K764">
        <v>0</v>
      </c>
      <c r="L764">
        <v>12</v>
      </c>
      <c r="M764" t="s">
        <v>204</v>
      </c>
      <c r="N764" t="s">
        <v>205</v>
      </c>
      <c r="O764" t="s">
        <v>206</v>
      </c>
      <c r="P764" t="s">
        <v>207</v>
      </c>
      <c r="Q764">
        <v>0</v>
      </c>
      <c r="R764">
        <v>0</v>
      </c>
    </row>
    <row r="765" spans="1:18" x14ac:dyDescent="0.35">
      <c r="A765" t="s">
        <v>696</v>
      </c>
      <c r="B765">
        <v>670</v>
      </c>
      <c r="C765" s="50">
        <v>43070</v>
      </c>
      <c r="D765">
        <v>2019</v>
      </c>
      <c r="E765" t="s">
        <v>677</v>
      </c>
      <c r="F765">
        <v>36233</v>
      </c>
      <c r="G765" t="s">
        <v>678</v>
      </c>
      <c r="H765" t="s">
        <v>1137</v>
      </c>
      <c r="I765">
        <v>3</v>
      </c>
      <c r="J765" t="s">
        <v>1138</v>
      </c>
      <c r="K765">
        <v>0</v>
      </c>
      <c r="L765">
        <v>24</v>
      </c>
      <c r="M765" t="s">
        <v>204</v>
      </c>
      <c r="N765" t="s">
        <v>205</v>
      </c>
      <c r="O765" t="s">
        <v>206</v>
      </c>
      <c r="P765" t="s">
        <v>207</v>
      </c>
      <c r="Q765">
        <v>0</v>
      </c>
      <c r="R765">
        <v>0</v>
      </c>
    </row>
    <row r="766" spans="1:18" x14ac:dyDescent="0.35">
      <c r="A766" t="s">
        <v>696</v>
      </c>
      <c r="B766">
        <v>670</v>
      </c>
      <c r="C766" s="50">
        <v>43070</v>
      </c>
      <c r="D766">
        <v>2019</v>
      </c>
      <c r="E766" t="s">
        <v>677</v>
      </c>
      <c r="F766">
        <v>36233</v>
      </c>
      <c r="G766" t="s">
        <v>678</v>
      </c>
      <c r="H766" t="s">
        <v>1139</v>
      </c>
      <c r="I766">
        <v>3</v>
      </c>
      <c r="J766" t="s">
        <v>1140</v>
      </c>
      <c r="K766">
        <v>0</v>
      </c>
      <c r="L766">
        <v>12</v>
      </c>
      <c r="M766" t="s">
        <v>204</v>
      </c>
      <c r="N766" t="s">
        <v>205</v>
      </c>
      <c r="O766" t="s">
        <v>206</v>
      </c>
      <c r="P766" t="s">
        <v>207</v>
      </c>
      <c r="Q766">
        <v>0.5</v>
      </c>
      <c r="R766">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S199"/>
  <sheetViews>
    <sheetView topLeftCell="A56" workbookViewId="0">
      <selection activeCell="P87" sqref="P87"/>
    </sheetView>
  </sheetViews>
  <sheetFormatPr defaultColWidth="8.81640625" defaultRowHeight="14.5" x14ac:dyDescent="0.35"/>
  <cols>
    <col min="1" max="1" width="31.1796875" style="92" bestFit="1" customWidth="1"/>
    <col min="2" max="13" width="11.1796875" style="99" customWidth="1"/>
    <col min="14" max="14" width="12.1796875" style="99" bestFit="1" customWidth="1"/>
    <col min="15" max="15" width="8.7265625" style="92"/>
    <col min="16" max="16" width="10.26953125" style="92" bestFit="1" customWidth="1"/>
    <col min="17" max="256" width="8.7265625" style="92"/>
    <col min="257" max="257" width="31.1796875" style="92" bestFit="1" customWidth="1"/>
    <col min="258" max="269" width="11.1796875" style="92" customWidth="1"/>
    <col min="270" max="270" width="12.1796875" style="92" bestFit="1" customWidth="1"/>
    <col min="271" max="271" width="8.7265625" style="92"/>
    <col min="272" max="272" width="10.26953125" style="92" bestFit="1" customWidth="1"/>
    <col min="273" max="512" width="8.7265625" style="92"/>
    <col min="513" max="513" width="31.1796875" style="92" bestFit="1" customWidth="1"/>
    <col min="514" max="525" width="11.1796875" style="92" customWidth="1"/>
    <col min="526" max="526" width="12.1796875" style="92" bestFit="1" customWidth="1"/>
    <col min="527" max="527" width="8.7265625" style="92"/>
    <col min="528" max="528" width="10.26953125" style="92" bestFit="1" customWidth="1"/>
    <col min="529" max="768" width="8.7265625" style="92"/>
    <col min="769" max="769" width="31.1796875" style="92" bestFit="1" customWidth="1"/>
    <col min="770" max="781" width="11.1796875" style="92" customWidth="1"/>
    <col min="782" max="782" width="12.1796875" style="92" bestFit="1" customWidth="1"/>
    <col min="783" max="783" width="8.7265625" style="92"/>
    <col min="784" max="784" width="10.26953125" style="92" bestFit="1" customWidth="1"/>
    <col min="785" max="1024" width="8.7265625" style="92"/>
    <col min="1025" max="1025" width="31.1796875" style="92" bestFit="1" customWidth="1"/>
    <col min="1026" max="1037" width="11.1796875" style="92" customWidth="1"/>
    <col min="1038" max="1038" width="12.1796875" style="92" bestFit="1" customWidth="1"/>
    <col min="1039" max="1039" width="8.7265625" style="92"/>
    <col min="1040" max="1040" width="10.26953125" style="92" bestFit="1" customWidth="1"/>
    <col min="1041" max="1280" width="8.7265625" style="92"/>
    <col min="1281" max="1281" width="31.1796875" style="92" bestFit="1" customWidth="1"/>
    <col min="1282" max="1293" width="11.1796875" style="92" customWidth="1"/>
    <col min="1294" max="1294" width="12.1796875" style="92" bestFit="1" customWidth="1"/>
    <col min="1295" max="1295" width="8.7265625" style="92"/>
    <col min="1296" max="1296" width="10.26953125" style="92" bestFit="1" customWidth="1"/>
    <col min="1297" max="1536" width="8.7265625" style="92"/>
    <col min="1537" max="1537" width="31.1796875" style="92" bestFit="1" customWidth="1"/>
    <col min="1538" max="1549" width="11.1796875" style="92" customWidth="1"/>
    <col min="1550" max="1550" width="12.1796875" style="92" bestFit="1" customWidth="1"/>
    <col min="1551" max="1551" width="8.7265625" style="92"/>
    <col min="1552" max="1552" width="10.26953125" style="92" bestFit="1" customWidth="1"/>
    <col min="1553" max="1792" width="8.7265625" style="92"/>
    <col min="1793" max="1793" width="31.1796875" style="92" bestFit="1" customWidth="1"/>
    <col min="1794" max="1805" width="11.1796875" style="92" customWidth="1"/>
    <col min="1806" max="1806" width="12.1796875" style="92" bestFit="1" customWidth="1"/>
    <col min="1807" max="1807" width="8.7265625" style="92"/>
    <col min="1808" max="1808" width="10.26953125" style="92" bestFit="1" customWidth="1"/>
    <col min="1809" max="2048" width="8.7265625" style="92"/>
    <col min="2049" max="2049" width="31.1796875" style="92" bestFit="1" customWidth="1"/>
    <col min="2050" max="2061" width="11.1796875" style="92" customWidth="1"/>
    <col min="2062" max="2062" width="12.1796875" style="92" bestFit="1" customWidth="1"/>
    <col min="2063" max="2063" width="8.7265625" style="92"/>
    <col min="2064" max="2064" width="10.26953125" style="92" bestFit="1" customWidth="1"/>
    <col min="2065" max="2304" width="8.7265625" style="92"/>
    <col min="2305" max="2305" width="31.1796875" style="92" bestFit="1" customWidth="1"/>
    <col min="2306" max="2317" width="11.1796875" style="92" customWidth="1"/>
    <col min="2318" max="2318" width="12.1796875" style="92" bestFit="1" customWidth="1"/>
    <col min="2319" max="2319" width="8.7265625" style="92"/>
    <col min="2320" max="2320" width="10.26953125" style="92" bestFit="1" customWidth="1"/>
    <col min="2321" max="2560" width="8.7265625" style="92"/>
    <col min="2561" max="2561" width="31.1796875" style="92" bestFit="1" customWidth="1"/>
    <col min="2562" max="2573" width="11.1796875" style="92" customWidth="1"/>
    <col min="2574" max="2574" width="12.1796875" style="92" bestFit="1" customWidth="1"/>
    <col min="2575" max="2575" width="8.7265625" style="92"/>
    <col min="2576" max="2576" width="10.26953125" style="92" bestFit="1" customWidth="1"/>
    <col min="2577" max="2816" width="8.7265625" style="92"/>
    <col min="2817" max="2817" width="31.1796875" style="92" bestFit="1" customWidth="1"/>
    <col min="2818" max="2829" width="11.1796875" style="92" customWidth="1"/>
    <col min="2830" max="2830" width="12.1796875" style="92" bestFit="1" customWidth="1"/>
    <col min="2831" max="2831" width="8.7265625" style="92"/>
    <col min="2832" max="2832" width="10.26953125" style="92" bestFit="1" customWidth="1"/>
    <col min="2833" max="3072" width="8.7265625" style="92"/>
    <col min="3073" max="3073" width="31.1796875" style="92" bestFit="1" customWidth="1"/>
    <col min="3074" max="3085" width="11.1796875" style="92" customWidth="1"/>
    <col min="3086" max="3086" width="12.1796875" style="92" bestFit="1" customWidth="1"/>
    <col min="3087" max="3087" width="8.7265625" style="92"/>
    <col min="3088" max="3088" width="10.26953125" style="92" bestFit="1" customWidth="1"/>
    <col min="3089" max="3328" width="8.7265625" style="92"/>
    <col min="3329" max="3329" width="31.1796875" style="92" bestFit="1" customWidth="1"/>
    <col min="3330" max="3341" width="11.1796875" style="92" customWidth="1"/>
    <col min="3342" max="3342" width="12.1796875" style="92" bestFit="1" customWidth="1"/>
    <col min="3343" max="3343" width="8.7265625" style="92"/>
    <col min="3344" max="3344" width="10.26953125" style="92" bestFit="1" customWidth="1"/>
    <col min="3345" max="3584" width="8.7265625" style="92"/>
    <col min="3585" max="3585" width="31.1796875" style="92" bestFit="1" customWidth="1"/>
    <col min="3586" max="3597" width="11.1796875" style="92" customWidth="1"/>
    <col min="3598" max="3598" width="12.1796875" style="92" bestFit="1" customWidth="1"/>
    <col min="3599" max="3599" width="8.7265625" style="92"/>
    <col min="3600" max="3600" width="10.26953125" style="92" bestFit="1" customWidth="1"/>
    <col min="3601" max="3840" width="8.7265625" style="92"/>
    <col min="3841" max="3841" width="31.1796875" style="92" bestFit="1" customWidth="1"/>
    <col min="3842" max="3853" width="11.1796875" style="92" customWidth="1"/>
    <col min="3854" max="3854" width="12.1796875" style="92" bestFit="1" customWidth="1"/>
    <col min="3855" max="3855" width="8.7265625" style="92"/>
    <col min="3856" max="3856" width="10.26953125" style="92" bestFit="1" customWidth="1"/>
    <col min="3857" max="4096" width="8.7265625" style="92"/>
    <col min="4097" max="4097" width="31.1796875" style="92" bestFit="1" customWidth="1"/>
    <col min="4098" max="4109" width="11.1796875" style="92" customWidth="1"/>
    <col min="4110" max="4110" width="12.1796875" style="92" bestFit="1" customWidth="1"/>
    <col min="4111" max="4111" width="8.7265625" style="92"/>
    <col min="4112" max="4112" width="10.26953125" style="92" bestFit="1" customWidth="1"/>
    <col min="4113" max="4352" width="8.7265625" style="92"/>
    <col min="4353" max="4353" width="31.1796875" style="92" bestFit="1" customWidth="1"/>
    <col min="4354" max="4365" width="11.1796875" style="92" customWidth="1"/>
    <col min="4366" max="4366" width="12.1796875" style="92" bestFit="1" customWidth="1"/>
    <col min="4367" max="4367" width="8.7265625" style="92"/>
    <col min="4368" max="4368" width="10.26953125" style="92" bestFit="1" customWidth="1"/>
    <col min="4369" max="4608" width="8.7265625" style="92"/>
    <col min="4609" max="4609" width="31.1796875" style="92" bestFit="1" customWidth="1"/>
    <col min="4610" max="4621" width="11.1796875" style="92" customWidth="1"/>
    <col min="4622" max="4622" width="12.1796875" style="92" bestFit="1" customWidth="1"/>
    <col min="4623" max="4623" width="8.7265625" style="92"/>
    <col min="4624" max="4624" width="10.26953125" style="92" bestFit="1" customWidth="1"/>
    <col min="4625" max="4864" width="8.7265625" style="92"/>
    <col min="4865" max="4865" width="31.1796875" style="92" bestFit="1" customWidth="1"/>
    <col min="4866" max="4877" width="11.1796875" style="92" customWidth="1"/>
    <col min="4878" max="4878" width="12.1796875" style="92" bestFit="1" customWidth="1"/>
    <col min="4879" max="4879" width="8.7265625" style="92"/>
    <col min="4880" max="4880" width="10.26953125" style="92" bestFit="1" customWidth="1"/>
    <col min="4881" max="5120" width="8.7265625" style="92"/>
    <col min="5121" max="5121" width="31.1796875" style="92" bestFit="1" customWidth="1"/>
    <col min="5122" max="5133" width="11.1796875" style="92" customWidth="1"/>
    <col min="5134" max="5134" width="12.1796875" style="92" bestFit="1" customWidth="1"/>
    <col min="5135" max="5135" width="8.7265625" style="92"/>
    <col min="5136" max="5136" width="10.26953125" style="92" bestFit="1" customWidth="1"/>
    <col min="5137" max="5376" width="8.7265625" style="92"/>
    <col min="5377" max="5377" width="31.1796875" style="92" bestFit="1" customWidth="1"/>
    <col min="5378" max="5389" width="11.1796875" style="92" customWidth="1"/>
    <col min="5390" max="5390" width="12.1796875" style="92" bestFit="1" customWidth="1"/>
    <col min="5391" max="5391" width="8.7265625" style="92"/>
    <col min="5392" max="5392" width="10.26953125" style="92" bestFit="1" customWidth="1"/>
    <col min="5393" max="5632" width="8.7265625" style="92"/>
    <col min="5633" max="5633" width="31.1796875" style="92" bestFit="1" customWidth="1"/>
    <col min="5634" max="5645" width="11.1796875" style="92" customWidth="1"/>
    <col min="5646" max="5646" width="12.1796875" style="92" bestFit="1" customWidth="1"/>
    <col min="5647" max="5647" width="8.7265625" style="92"/>
    <col min="5648" max="5648" width="10.26953125" style="92" bestFit="1" customWidth="1"/>
    <col min="5649" max="5888" width="8.7265625" style="92"/>
    <col min="5889" max="5889" width="31.1796875" style="92" bestFit="1" customWidth="1"/>
    <col min="5890" max="5901" width="11.1796875" style="92" customWidth="1"/>
    <col min="5902" max="5902" width="12.1796875" style="92" bestFit="1" customWidth="1"/>
    <col min="5903" max="5903" width="8.7265625" style="92"/>
    <col min="5904" max="5904" width="10.26953125" style="92" bestFit="1" customWidth="1"/>
    <col min="5905" max="6144" width="8.7265625" style="92"/>
    <col min="6145" max="6145" width="31.1796875" style="92" bestFit="1" customWidth="1"/>
    <col min="6146" max="6157" width="11.1796875" style="92" customWidth="1"/>
    <col min="6158" max="6158" width="12.1796875" style="92" bestFit="1" customWidth="1"/>
    <col min="6159" max="6159" width="8.7265625" style="92"/>
    <col min="6160" max="6160" width="10.26953125" style="92" bestFit="1" customWidth="1"/>
    <col min="6161" max="6400" width="8.7265625" style="92"/>
    <col min="6401" max="6401" width="31.1796875" style="92" bestFit="1" customWidth="1"/>
    <col min="6402" max="6413" width="11.1796875" style="92" customWidth="1"/>
    <col min="6414" max="6414" width="12.1796875" style="92" bestFit="1" customWidth="1"/>
    <col min="6415" max="6415" width="8.7265625" style="92"/>
    <col min="6416" max="6416" width="10.26953125" style="92" bestFit="1" customWidth="1"/>
    <col min="6417" max="6656" width="8.7265625" style="92"/>
    <col min="6657" max="6657" width="31.1796875" style="92" bestFit="1" customWidth="1"/>
    <col min="6658" max="6669" width="11.1796875" style="92" customWidth="1"/>
    <col min="6670" max="6670" width="12.1796875" style="92" bestFit="1" customWidth="1"/>
    <col min="6671" max="6671" width="8.7265625" style="92"/>
    <col min="6672" max="6672" width="10.26953125" style="92" bestFit="1" customWidth="1"/>
    <col min="6673" max="6912" width="8.7265625" style="92"/>
    <col min="6913" max="6913" width="31.1796875" style="92" bestFit="1" customWidth="1"/>
    <col min="6914" max="6925" width="11.1796875" style="92" customWidth="1"/>
    <col min="6926" max="6926" width="12.1796875" style="92" bestFit="1" customWidth="1"/>
    <col min="6927" max="6927" width="8.7265625" style="92"/>
    <col min="6928" max="6928" width="10.26953125" style="92" bestFit="1" customWidth="1"/>
    <col min="6929" max="7168" width="8.7265625" style="92"/>
    <col min="7169" max="7169" width="31.1796875" style="92" bestFit="1" customWidth="1"/>
    <col min="7170" max="7181" width="11.1796875" style="92" customWidth="1"/>
    <col min="7182" max="7182" width="12.1796875" style="92" bestFit="1" customWidth="1"/>
    <col min="7183" max="7183" width="8.7265625" style="92"/>
    <col min="7184" max="7184" width="10.26953125" style="92" bestFit="1" customWidth="1"/>
    <col min="7185" max="7424" width="8.7265625" style="92"/>
    <col min="7425" max="7425" width="31.1796875" style="92" bestFit="1" customWidth="1"/>
    <col min="7426" max="7437" width="11.1796875" style="92" customWidth="1"/>
    <col min="7438" max="7438" width="12.1796875" style="92" bestFit="1" customWidth="1"/>
    <col min="7439" max="7439" width="8.7265625" style="92"/>
    <col min="7440" max="7440" width="10.26953125" style="92" bestFit="1" customWidth="1"/>
    <col min="7441" max="7680" width="8.7265625" style="92"/>
    <col min="7681" max="7681" width="31.1796875" style="92" bestFit="1" customWidth="1"/>
    <col min="7682" max="7693" width="11.1796875" style="92" customWidth="1"/>
    <col min="7694" max="7694" width="12.1796875" style="92" bestFit="1" customWidth="1"/>
    <col min="7695" max="7695" width="8.7265625" style="92"/>
    <col min="7696" max="7696" width="10.26953125" style="92" bestFit="1" customWidth="1"/>
    <col min="7697" max="7936" width="8.7265625" style="92"/>
    <col min="7937" max="7937" width="31.1796875" style="92" bestFit="1" customWidth="1"/>
    <col min="7938" max="7949" width="11.1796875" style="92" customWidth="1"/>
    <col min="7950" max="7950" width="12.1796875" style="92" bestFit="1" customWidth="1"/>
    <col min="7951" max="7951" width="8.7265625" style="92"/>
    <col min="7952" max="7952" width="10.26953125" style="92" bestFit="1" customWidth="1"/>
    <col min="7953" max="8192" width="8.7265625" style="92"/>
    <col min="8193" max="8193" width="31.1796875" style="92" bestFit="1" customWidth="1"/>
    <col min="8194" max="8205" width="11.1796875" style="92" customWidth="1"/>
    <col min="8206" max="8206" width="12.1796875" style="92" bestFit="1" customWidth="1"/>
    <col min="8207" max="8207" width="8.7265625" style="92"/>
    <col min="8208" max="8208" width="10.26953125" style="92" bestFit="1" customWidth="1"/>
    <col min="8209" max="8448" width="8.7265625" style="92"/>
    <col min="8449" max="8449" width="31.1796875" style="92" bestFit="1" customWidth="1"/>
    <col min="8450" max="8461" width="11.1796875" style="92" customWidth="1"/>
    <col min="8462" max="8462" width="12.1796875" style="92" bestFit="1" customWidth="1"/>
    <col min="8463" max="8463" width="8.7265625" style="92"/>
    <col min="8464" max="8464" width="10.26953125" style="92" bestFit="1" customWidth="1"/>
    <col min="8465" max="8704" width="8.7265625" style="92"/>
    <col min="8705" max="8705" width="31.1796875" style="92" bestFit="1" customWidth="1"/>
    <col min="8706" max="8717" width="11.1796875" style="92" customWidth="1"/>
    <col min="8718" max="8718" width="12.1796875" style="92" bestFit="1" customWidth="1"/>
    <col min="8719" max="8719" width="8.7265625" style="92"/>
    <col min="8720" max="8720" width="10.26953125" style="92" bestFit="1" customWidth="1"/>
    <col min="8721" max="8960" width="8.7265625" style="92"/>
    <col min="8961" max="8961" width="31.1796875" style="92" bestFit="1" customWidth="1"/>
    <col min="8962" max="8973" width="11.1796875" style="92" customWidth="1"/>
    <col min="8974" max="8974" width="12.1796875" style="92" bestFit="1" customWidth="1"/>
    <col min="8975" max="8975" width="8.7265625" style="92"/>
    <col min="8976" max="8976" width="10.26953125" style="92" bestFit="1" customWidth="1"/>
    <col min="8977" max="9216" width="8.7265625" style="92"/>
    <col min="9217" max="9217" width="31.1796875" style="92" bestFit="1" customWidth="1"/>
    <col min="9218" max="9229" width="11.1796875" style="92" customWidth="1"/>
    <col min="9230" max="9230" width="12.1796875" style="92" bestFit="1" customWidth="1"/>
    <col min="9231" max="9231" width="8.7265625" style="92"/>
    <col min="9232" max="9232" width="10.26953125" style="92" bestFit="1" customWidth="1"/>
    <col min="9233" max="9472" width="8.7265625" style="92"/>
    <col min="9473" max="9473" width="31.1796875" style="92" bestFit="1" customWidth="1"/>
    <col min="9474" max="9485" width="11.1796875" style="92" customWidth="1"/>
    <col min="9486" max="9486" width="12.1796875" style="92" bestFit="1" customWidth="1"/>
    <col min="9487" max="9487" width="8.7265625" style="92"/>
    <col min="9488" max="9488" width="10.26953125" style="92" bestFit="1" customWidth="1"/>
    <col min="9489" max="9728" width="8.7265625" style="92"/>
    <col min="9729" max="9729" width="31.1796875" style="92" bestFit="1" customWidth="1"/>
    <col min="9730" max="9741" width="11.1796875" style="92" customWidth="1"/>
    <col min="9742" max="9742" width="12.1796875" style="92" bestFit="1" customWidth="1"/>
    <col min="9743" max="9743" width="8.7265625" style="92"/>
    <col min="9744" max="9744" width="10.26953125" style="92" bestFit="1" customWidth="1"/>
    <col min="9745" max="9984" width="8.7265625" style="92"/>
    <col min="9985" max="9985" width="31.1796875" style="92" bestFit="1" customWidth="1"/>
    <col min="9986" max="9997" width="11.1796875" style="92" customWidth="1"/>
    <col min="9998" max="9998" width="12.1796875" style="92" bestFit="1" customWidth="1"/>
    <col min="9999" max="9999" width="8.7265625" style="92"/>
    <col min="10000" max="10000" width="10.26953125" style="92" bestFit="1" customWidth="1"/>
    <col min="10001" max="10240" width="8.7265625" style="92"/>
    <col min="10241" max="10241" width="31.1796875" style="92" bestFit="1" customWidth="1"/>
    <col min="10242" max="10253" width="11.1796875" style="92" customWidth="1"/>
    <col min="10254" max="10254" width="12.1796875" style="92" bestFit="1" customWidth="1"/>
    <col min="10255" max="10255" width="8.7265625" style="92"/>
    <col min="10256" max="10256" width="10.26953125" style="92" bestFit="1" customWidth="1"/>
    <col min="10257" max="10496" width="8.7265625" style="92"/>
    <col min="10497" max="10497" width="31.1796875" style="92" bestFit="1" customWidth="1"/>
    <col min="10498" max="10509" width="11.1796875" style="92" customWidth="1"/>
    <col min="10510" max="10510" width="12.1796875" style="92" bestFit="1" customWidth="1"/>
    <col min="10511" max="10511" width="8.7265625" style="92"/>
    <col min="10512" max="10512" width="10.26953125" style="92" bestFit="1" customWidth="1"/>
    <col min="10513" max="10752" width="8.7265625" style="92"/>
    <col min="10753" max="10753" width="31.1796875" style="92" bestFit="1" customWidth="1"/>
    <col min="10754" max="10765" width="11.1796875" style="92" customWidth="1"/>
    <col min="10766" max="10766" width="12.1796875" style="92" bestFit="1" customWidth="1"/>
    <col min="10767" max="10767" width="8.7265625" style="92"/>
    <col min="10768" max="10768" width="10.26953125" style="92" bestFit="1" customWidth="1"/>
    <col min="10769" max="11008" width="8.7265625" style="92"/>
    <col min="11009" max="11009" width="31.1796875" style="92" bestFit="1" customWidth="1"/>
    <col min="11010" max="11021" width="11.1796875" style="92" customWidth="1"/>
    <col min="11022" max="11022" width="12.1796875" style="92" bestFit="1" customWidth="1"/>
    <col min="11023" max="11023" width="8.7265625" style="92"/>
    <col min="11024" max="11024" width="10.26953125" style="92" bestFit="1" customWidth="1"/>
    <col min="11025" max="11264" width="8.7265625" style="92"/>
    <col min="11265" max="11265" width="31.1796875" style="92" bestFit="1" customWidth="1"/>
    <col min="11266" max="11277" width="11.1796875" style="92" customWidth="1"/>
    <col min="11278" max="11278" width="12.1796875" style="92" bestFit="1" customWidth="1"/>
    <col min="11279" max="11279" width="8.7265625" style="92"/>
    <col min="11280" max="11280" width="10.26953125" style="92" bestFit="1" customWidth="1"/>
    <col min="11281" max="11520" width="8.7265625" style="92"/>
    <col min="11521" max="11521" width="31.1796875" style="92" bestFit="1" customWidth="1"/>
    <col min="11522" max="11533" width="11.1796875" style="92" customWidth="1"/>
    <col min="11534" max="11534" width="12.1796875" style="92" bestFit="1" customWidth="1"/>
    <col min="11535" max="11535" width="8.7265625" style="92"/>
    <col min="11536" max="11536" width="10.26953125" style="92" bestFit="1" customWidth="1"/>
    <col min="11537" max="11776" width="8.7265625" style="92"/>
    <col min="11777" max="11777" width="31.1796875" style="92" bestFit="1" customWidth="1"/>
    <col min="11778" max="11789" width="11.1796875" style="92" customWidth="1"/>
    <col min="11790" max="11790" width="12.1796875" style="92" bestFit="1" customWidth="1"/>
    <col min="11791" max="11791" width="8.7265625" style="92"/>
    <col min="11792" max="11792" width="10.26953125" style="92" bestFit="1" customWidth="1"/>
    <col min="11793" max="12032" width="8.7265625" style="92"/>
    <col min="12033" max="12033" width="31.1796875" style="92" bestFit="1" customWidth="1"/>
    <col min="12034" max="12045" width="11.1796875" style="92" customWidth="1"/>
    <col min="12046" max="12046" width="12.1796875" style="92" bestFit="1" customWidth="1"/>
    <col min="12047" max="12047" width="8.7265625" style="92"/>
    <col min="12048" max="12048" width="10.26953125" style="92" bestFit="1" customWidth="1"/>
    <col min="12049" max="12288" width="8.7265625" style="92"/>
    <col min="12289" max="12289" width="31.1796875" style="92" bestFit="1" customWidth="1"/>
    <col min="12290" max="12301" width="11.1796875" style="92" customWidth="1"/>
    <col min="12302" max="12302" width="12.1796875" style="92" bestFit="1" customWidth="1"/>
    <col min="12303" max="12303" width="8.7265625" style="92"/>
    <col min="12304" max="12304" width="10.26953125" style="92" bestFit="1" customWidth="1"/>
    <col min="12305" max="12544" width="8.7265625" style="92"/>
    <col min="12545" max="12545" width="31.1796875" style="92" bestFit="1" customWidth="1"/>
    <col min="12546" max="12557" width="11.1796875" style="92" customWidth="1"/>
    <col min="12558" max="12558" width="12.1796875" style="92" bestFit="1" customWidth="1"/>
    <col min="12559" max="12559" width="8.7265625" style="92"/>
    <col min="12560" max="12560" width="10.26953125" style="92" bestFit="1" customWidth="1"/>
    <col min="12561" max="12800" width="8.7265625" style="92"/>
    <col min="12801" max="12801" width="31.1796875" style="92" bestFit="1" customWidth="1"/>
    <col min="12802" max="12813" width="11.1796875" style="92" customWidth="1"/>
    <col min="12814" max="12814" width="12.1796875" style="92" bestFit="1" customWidth="1"/>
    <col min="12815" max="12815" width="8.7265625" style="92"/>
    <col min="12816" max="12816" width="10.26953125" style="92" bestFit="1" customWidth="1"/>
    <col min="12817" max="13056" width="8.7265625" style="92"/>
    <col min="13057" max="13057" width="31.1796875" style="92" bestFit="1" customWidth="1"/>
    <col min="13058" max="13069" width="11.1796875" style="92" customWidth="1"/>
    <col min="13070" max="13070" width="12.1796875" style="92" bestFit="1" customWidth="1"/>
    <col min="13071" max="13071" width="8.7265625" style="92"/>
    <col min="13072" max="13072" width="10.26953125" style="92" bestFit="1" customWidth="1"/>
    <col min="13073" max="13312" width="8.7265625" style="92"/>
    <col min="13313" max="13313" width="31.1796875" style="92" bestFit="1" customWidth="1"/>
    <col min="13314" max="13325" width="11.1796875" style="92" customWidth="1"/>
    <col min="13326" max="13326" width="12.1796875" style="92" bestFit="1" customWidth="1"/>
    <col min="13327" max="13327" width="8.7265625" style="92"/>
    <col min="13328" max="13328" width="10.26953125" style="92" bestFit="1" customWidth="1"/>
    <col min="13329" max="13568" width="8.7265625" style="92"/>
    <col min="13569" max="13569" width="31.1796875" style="92" bestFit="1" customWidth="1"/>
    <col min="13570" max="13581" width="11.1796875" style="92" customWidth="1"/>
    <col min="13582" max="13582" width="12.1796875" style="92" bestFit="1" customWidth="1"/>
    <col min="13583" max="13583" width="8.7265625" style="92"/>
    <col min="13584" max="13584" width="10.26953125" style="92" bestFit="1" customWidth="1"/>
    <col min="13585" max="13824" width="8.7265625" style="92"/>
    <col min="13825" max="13825" width="31.1796875" style="92" bestFit="1" customWidth="1"/>
    <col min="13826" max="13837" width="11.1796875" style="92" customWidth="1"/>
    <col min="13838" max="13838" width="12.1796875" style="92" bestFit="1" customWidth="1"/>
    <col min="13839" max="13839" width="8.7265625" style="92"/>
    <col min="13840" max="13840" width="10.26953125" style="92" bestFit="1" customWidth="1"/>
    <col min="13841" max="14080" width="8.7265625" style="92"/>
    <col min="14081" max="14081" width="31.1796875" style="92" bestFit="1" customWidth="1"/>
    <col min="14082" max="14093" width="11.1796875" style="92" customWidth="1"/>
    <col min="14094" max="14094" width="12.1796875" style="92" bestFit="1" customWidth="1"/>
    <col min="14095" max="14095" width="8.7265625" style="92"/>
    <col min="14096" max="14096" width="10.26953125" style="92" bestFit="1" customWidth="1"/>
    <col min="14097" max="14336" width="8.7265625" style="92"/>
    <col min="14337" max="14337" width="31.1796875" style="92" bestFit="1" customWidth="1"/>
    <col min="14338" max="14349" width="11.1796875" style="92" customWidth="1"/>
    <col min="14350" max="14350" width="12.1796875" style="92" bestFit="1" customWidth="1"/>
    <col min="14351" max="14351" width="8.7265625" style="92"/>
    <col min="14352" max="14352" width="10.26953125" style="92" bestFit="1" customWidth="1"/>
    <col min="14353" max="14592" width="8.7265625" style="92"/>
    <col min="14593" max="14593" width="31.1796875" style="92" bestFit="1" customWidth="1"/>
    <col min="14594" max="14605" width="11.1796875" style="92" customWidth="1"/>
    <col min="14606" max="14606" width="12.1796875" style="92" bestFit="1" customWidth="1"/>
    <col min="14607" max="14607" width="8.7265625" style="92"/>
    <col min="14608" max="14608" width="10.26953125" style="92" bestFit="1" customWidth="1"/>
    <col min="14609" max="14848" width="8.7265625" style="92"/>
    <col min="14849" max="14849" width="31.1796875" style="92" bestFit="1" customWidth="1"/>
    <col min="14850" max="14861" width="11.1796875" style="92" customWidth="1"/>
    <col min="14862" max="14862" width="12.1796875" style="92" bestFit="1" customWidth="1"/>
    <col min="14863" max="14863" width="8.7265625" style="92"/>
    <col min="14864" max="14864" width="10.26953125" style="92" bestFit="1" customWidth="1"/>
    <col min="14865" max="15104" width="8.7265625" style="92"/>
    <col min="15105" max="15105" width="31.1796875" style="92" bestFit="1" customWidth="1"/>
    <col min="15106" max="15117" width="11.1796875" style="92" customWidth="1"/>
    <col min="15118" max="15118" width="12.1796875" style="92" bestFit="1" customWidth="1"/>
    <col min="15119" max="15119" width="8.7265625" style="92"/>
    <col min="15120" max="15120" width="10.26953125" style="92" bestFit="1" customWidth="1"/>
    <col min="15121" max="15360" width="8.7265625" style="92"/>
    <col min="15361" max="15361" width="31.1796875" style="92" bestFit="1" customWidth="1"/>
    <col min="15362" max="15373" width="11.1796875" style="92" customWidth="1"/>
    <col min="15374" max="15374" width="12.1796875" style="92" bestFit="1" customWidth="1"/>
    <col min="15375" max="15375" width="8.7265625" style="92"/>
    <col min="15376" max="15376" width="10.26953125" style="92" bestFit="1" customWidth="1"/>
    <col min="15377" max="15616" width="8.7265625" style="92"/>
    <col min="15617" max="15617" width="31.1796875" style="92" bestFit="1" customWidth="1"/>
    <col min="15618" max="15629" width="11.1796875" style="92" customWidth="1"/>
    <col min="15630" max="15630" width="12.1796875" style="92" bestFit="1" customWidth="1"/>
    <col min="15631" max="15631" width="8.7265625" style="92"/>
    <col min="15632" max="15632" width="10.26953125" style="92" bestFit="1" customWidth="1"/>
    <col min="15633" max="15872" width="8.7265625" style="92"/>
    <col min="15873" max="15873" width="31.1796875" style="92" bestFit="1" customWidth="1"/>
    <col min="15874" max="15885" width="11.1796875" style="92" customWidth="1"/>
    <col min="15886" max="15886" width="12.1796875" style="92" bestFit="1" customWidth="1"/>
    <col min="15887" max="15887" width="8.7265625" style="92"/>
    <col min="15888" max="15888" width="10.26953125" style="92" bestFit="1" customWidth="1"/>
    <col min="15889" max="16128" width="8.7265625" style="92"/>
    <col min="16129" max="16129" width="31.1796875" style="92" bestFit="1" customWidth="1"/>
    <col min="16130" max="16141" width="11.1796875" style="92" customWidth="1"/>
    <col min="16142" max="16142" width="12.1796875" style="92" bestFit="1" customWidth="1"/>
    <col min="16143" max="16143" width="8.7265625" style="92"/>
    <col min="16144" max="16144" width="10.26953125" style="92" bestFit="1" customWidth="1"/>
    <col min="16145" max="16384" width="8.7265625" style="92"/>
  </cols>
  <sheetData>
    <row r="3" spans="1:19" x14ac:dyDescent="0.35">
      <c r="A3" s="107" t="s">
        <v>1141</v>
      </c>
      <c r="B3" s="108" t="s">
        <v>1142</v>
      </c>
      <c r="C3" s="90"/>
      <c r="D3" s="90"/>
      <c r="E3" s="90"/>
      <c r="F3" s="90"/>
      <c r="G3" s="90"/>
      <c r="H3" s="90"/>
      <c r="I3" s="90"/>
      <c r="J3" s="90"/>
      <c r="K3" s="90"/>
      <c r="L3" s="90"/>
      <c r="M3" s="90"/>
      <c r="N3" s="91"/>
    </row>
    <row r="4" spans="1:19" ht="72.5" x14ac:dyDescent="0.35">
      <c r="A4" s="107" t="s">
        <v>1143</v>
      </c>
      <c r="B4" s="93" t="s">
        <v>1144</v>
      </c>
      <c r="C4" s="94" t="s">
        <v>1145</v>
      </c>
      <c r="D4" s="94" t="s">
        <v>1146</v>
      </c>
      <c r="E4" s="94" t="s">
        <v>1147</v>
      </c>
      <c r="F4" s="94" t="s">
        <v>1148</v>
      </c>
      <c r="G4" s="94" t="s">
        <v>1149</v>
      </c>
      <c r="H4" s="94" t="s">
        <v>1150</v>
      </c>
      <c r="I4" s="94" t="s">
        <v>1151</v>
      </c>
      <c r="J4" s="94" t="s">
        <v>1152</v>
      </c>
      <c r="K4" s="94" t="s">
        <v>1153</v>
      </c>
      <c r="L4" s="94" t="s">
        <v>1154</v>
      </c>
      <c r="M4" s="94" t="s">
        <v>1155</v>
      </c>
      <c r="N4" s="95" t="s">
        <v>1156</v>
      </c>
      <c r="Q4" s="96" t="s">
        <v>175</v>
      </c>
      <c r="R4" s="96" t="s">
        <v>1157</v>
      </c>
      <c r="S4" s="96" t="s">
        <v>71</v>
      </c>
    </row>
    <row r="5" spans="1:19" x14ac:dyDescent="0.35">
      <c r="A5" s="88" t="s">
        <v>1158</v>
      </c>
      <c r="B5" s="89"/>
      <c r="C5" s="97"/>
      <c r="D5" s="97">
        <v>8414.7800000000007</v>
      </c>
      <c r="E5" s="97"/>
      <c r="F5" s="97"/>
      <c r="G5" s="97"/>
      <c r="H5" s="97"/>
      <c r="I5" s="97"/>
      <c r="J5" s="97"/>
      <c r="K5" s="97"/>
      <c r="L5" s="97"/>
      <c r="M5" s="97"/>
      <c r="N5" s="98">
        <v>8414.7800000000007</v>
      </c>
      <c r="P5" s="92" t="s">
        <v>947</v>
      </c>
      <c r="Q5" s="99">
        <v>8414.7800000000007</v>
      </c>
      <c r="R5" s="99">
        <v>0</v>
      </c>
      <c r="S5" s="99">
        <v>8414.7800000000007</v>
      </c>
    </row>
    <row r="6" spans="1:19" x14ac:dyDescent="0.35">
      <c r="A6" s="100" t="s">
        <v>1159</v>
      </c>
      <c r="B6" s="101"/>
      <c r="D6" s="99">
        <v>5628.47</v>
      </c>
      <c r="N6" s="102">
        <v>5628.47</v>
      </c>
      <c r="P6" s="92" t="s">
        <v>389</v>
      </c>
      <c r="Q6" s="99">
        <v>5628.47</v>
      </c>
      <c r="R6" s="99">
        <v>0</v>
      </c>
      <c r="S6" s="99">
        <v>5628.47</v>
      </c>
    </row>
    <row r="7" spans="1:19" x14ac:dyDescent="0.35">
      <c r="A7" s="100" t="s">
        <v>1160</v>
      </c>
      <c r="B7" s="101"/>
      <c r="D7" s="99">
        <v>10393.600000000004</v>
      </c>
      <c r="F7" s="99">
        <v>852.35</v>
      </c>
      <c r="N7" s="102">
        <v>11245.950000000004</v>
      </c>
      <c r="P7" s="92" t="s">
        <v>391</v>
      </c>
      <c r="Q7" s="99">
        <v>10393.600000000004</v>
      </c>
      <c r="R7" s="99">
        <v>852.35000000000036</v>
      </c>
      <c r="S7" s="99">
        <v>11245.950000000004</v>
      </c>
    </row>
    <row r="8" spans="1:19" x14ac:dyDescent="0.35">
      <c r="A8" s="100" t="s">
        <v>1161</v>
      </c>
      <c r="B8" s="101"/>
      <c r="D8" s="99">
        <v>8564.9899999999961</v>
      </c>
      <c r="F8" s="99">
        <v>513.6</v>
      </c>
      <c r="N8" s="102">
        <v>9078.5899999999965</v>
      </c>
      <c r="P8" s="92" t="s">
        <v>228</v>
      </c>
      <c r="Q8" s="99">
        <v>8564.9899999999961</v>
      </c>
      <c r="R8" s="99">
        <v>513.60000000000036</v>
      </c>
      <c r="S8" s="99">
        <v>9078.5899999999965</v>
      </c>
    </row>
    <row r="9" spans="1:19" x14ac:dyDescent="0.35">
      <c r="A9" s="100" t="s">
        <v>1162</v>
      </c>
      <c r="B9" s="101"/>
      <c r="D9" s="99">
        <v>6316.6799999999976</v>
      </c>
      <c r="N9" s="102">
        <v>6316.6799999999976</v>
      </c>
      <c r="P9" s="92" t="s">
        <v>230</v>
      </c>
      <c r="Q9" s="99">
        <v>6316.6799999999976</v>
      </c>
      <c r="R9" s="99">
        <v>0</v>
      </c>
      <c r="S9" s="99">
        <v>6316.6799999999976</v>
      </c>
    </row>
    <row r="10" spans="1:19" x14ac:dyDescent="0.35">
      <c r="A10" s="100" t="s">
        <v>1163</v>
      </c>
      <c r="B10" s="101"/>
      <c r="D10" s="99">
        <v>230.31999999999996</v>
      </c>
      <c r="N10" s="102">
        <v>230.31999999999996</v>
      </c>
      <c r="P10" s="92" t="s">
        <v>393</v>
      </c>
      <c r="Q10" s="99">
        <v>230.31999999999996</v>
      </c>
      <c r="R10" s="99">
        <v>0</v>
      </c>
      <c r="S10" s="99">
        <v>230.31999999999996</v>
      </c>
    </row>
    <row r="11" spans="1:19" x14ac:dyDescent="0.35">
      <c r="A11" s="100" t="s">
        <v>1164</v>
      </c>
      <c r="B11" s="101"/>
      <c r="F11" s="99">
        <v>799.81999999999994</v>
      </c>
      <c r="N11" s="102">
        <v>799.81999999999994</v>
      </c>
      <c r="P11" s="92" t="s">
        <v>202</v>
      </c>
      <c r="Q11" s="99">
        <v>0</v>
      </c>
      <c r="R11" s="99">
        <v>799.81999999999994</v>
      </c>
      <c r="S11" s="99">
        <v>799.81999999999994</v>
      </c>
    </row>
    <row r="12" spans="1:19" x14ac:dyDescent="0.35">
      <c r="A12" s="100" t="s">
        <v>1165</v>
      </c>
      <c r="B12" s="101"/>
      <c r="D12" s="99">
        <v>12163.690000000004</v>
      </c>
      <c r="N12" s="102">
        <v>12163.690000000004</v>
      </c>
      <c r="P12" s="92" t="s">
        <v>395</v>
      </c>
      <c r="Q12" s="99">
        <v>12163.690000000004</v>
      </c>
      <c r="R12" s="99">
        <v>0</v>
      </c>
      <c r="S12" s="99">
        <v>12163.690000000004</v>
      </c>
    </row>
    <row r="13" spans="1:19" x14ac:dyDescent="0.35">
      <c r="A13" s="100" t="s">
        <v>1166</v>
      </c>
      <c r="B13" s="101"/>
      <c r="D13" s="99">
        <v>7632.1699999999964</v>
      </c>
      <c r="E13" s="99">
        <v>14242.99</v>
      </c>
      <c r="F13" s="99">
        <v>375</v>
      </c>
      <c r="J13" s="99">
        <v>470</v>
      </c>
      <c r="N13" s="102">
        <v>22720.159999999996</v>
      </c>
      <c r="P13" s="92" t="s">
        <v>232</v>
      </c>
      <c r="Q13" s="99">
        <v>7632.1699999999964</v>
      </c>
      <c r="R13" s="99">
        <v>15087.99</v>
      </c>
      <c r="S13" s="99">
        <v>22720.159999999996</v>
      </c>
    </row>
    <row r="14" spans="1:19" x14ac:dyDescent="0.35">
      <c r="A14" s="100" t="s">
        <v>1167</v>
      </c>
      <c r="B14" s="101"/>
      <c r="H14" s="99">
        <v>14.73</v>
      </c>
      <c r="J14" s="99">
        <v>470</v>
      </c>
      <c r="M14" s="99">
        <v>3733.51</v>
      </c>
      <c r="N14" s="102">
        <v>4218.24</v>
      </c>
      <c r="P14" s="92" t="s">
        <v>397</v>
      </c>
      <c r="Q14" s="99">
        <v>0</v>
      </c>
      <c r="R14" s="99">
        <v>4218.24</v>
      </c>
      <c r="S14" s="99">
        <v>4218.24</v>
      </c>
    </row>
    <row r="15" spans="1:19" x14ac:dyDescent="0.35">
      <c r="A15" s="100" t="s">
        <v>1168</v>
      </c>
      <c r="B15" s="101"/>
      <c r="D15" s="99">
        <v>41910.819999999985</v>
      </c>
      <c r="F15" s="99">
        <v>224.54999999999998</v>
      </c>
      <c r="M15" s="99">
        <v>45.94</v>
      </c>
      <c r="N15" s="102">
        <v>42181.30999999999</v>
      </c>
      <c r="P15" s="92" t="s">
        <v>715</v>
      </c>
      <c r="Q15" s="99">
        <v>41910.819999999985</v>
      </c>
      <c r="R15" s="99">
        <v>270.49000000000524</v>
      </c>
      <c r="S15" s="99">
        <v>42181.30999999999</v>
      </c>
    </row>
    <row r="16" spans="1:19" x14ac:dyDescent="0.35">
      <c r="A16" s="100" t="s">
        <v>1169</v>
      </c>
      <c r="B16" s="101"/>
      <c r="D16" s="99">
        <v>35364.320000000014</v>
      </c>
      <c r="F16" s="99">
        <v>240.3</v>
      </c>
      <c r="N16" s="102">
        <v>35604.620000000017</v>
      </c>
      <c r="P16" s="92" t="s">
        <v>717</v>
      </c>
      <c r="Q16" s="99">
        <v>35364.320000000014</v>
      </c>
      <c r="R16" s="99">
        <v>240.30000000000291</v>
      </c>
      <c r="S16" s="99">
        <v>35604.620000000017</v>
      </c>
    </row>
    <row r="17" spans="1:19" x14ac:dyDescent="0.35">
      <c r="A17" s="100" t="s">
        <v>1170</v>
      </c>
      <c r="B17" s="101"/>
      <c r="D17" s="99">
        <v>20441.750000000004</v>
      </c>
      <c r="F17" s="99">
        <v>417.25000000000006</v>
      </c>
      <c r="N17" s="102">
        <v>20859.000000000004</v>
      </c>
      <c r="P17" s="92" t="s">
        <v>699</v>
      </c>
      <c r="Q17" s="99">
        <v>20441.750000000004</v>
      </c>
      <c r="R17" s="99">
        <v>417.25</v>
      </c>
      <c r="S17" s="99">
        <v>20859.000000000004</v>
      </c>
    </row>
    <row r="18" spans="1:19" x14ac:dyDescent="0.35">
      <c r="A18" s="100" t="s">
        <v>1171</v>
      </c>
      <c r="B18" s="101"/>
      <c r="D18" s="99">
        <v>15710.619999999997</v>
      </c>
      <c r="F18" s="99">
        <v>154.1</v>
      </c>
      <c r="N18" s="102">
        <v>15864.719999999998</v>
      </c>
      <c r="P18" s="92" t="s">
        <v>719</v>
      </c>
      <c r="Q18" s="99">
        <v>15710.619999999997</v>
      </c>
      <c r="R18" s="99">
        <v>154.10000000000036</v>
      </c>
      <c r="S18" s="99">
        <v>15864.719999999998</v>
      </c>
    </row>
    <row r="19" spans="1:19" x14ac:dyDescent="0.35">
      <c r="A19" s="100" t="s">
        <v>1172</v>
      </c>
      <c r="B19" s="101"/>
      <c r="D19" s="99">
        <v>23910.190000000017</v>
      </c>
      <c r="F19" s="99">
        <v>115.6</v>
      </c>
      <c r="N19" s="102">
        <v>24025.790000000015</v>
      </c>
      <c r="P19" s="92" t="s">
        <v>949</v>
      </c>
      <c r="Q19" s="99">
        <v>23910.190000000017</v>
      </c>
      <c r="R19" s="99">
        <v>115.59999999999854</v>
      </c>
      <c r="S19" s="99">
        <v>24025.790000000015</v>
      </c>
    </row>
    <row r="20" spans="1:19" x14ac:dyDescent="0.35">
      <c r="A20" s="100" t="s">
        <v>1173</v>
      </c>
      <c r="B20" s="101"/>
      <c r="D20" s="99">
        <v>7490.6500000000024</v>
      </c>
      <c r="N20" s="102">
        <v>7490.6500000000024</v>
      </c>
      <c r="P20" s="92" t="s">
        <v>721</v>
      </c>
      <c r="Q20" s="99">
        <v>7490.6500000000024</v>
      </c>
      <c r="R20" s="99">
        <v>0</v>
      </c>
      <c r="S20" s="99">
        <v>7490.6500000000024</v>
      </c>
    </row>
    <row r="21" spans="1:19" x14ac:dyDescent="0.35">
      <c r="A21" s="100" t="s">
        <v>1174</v>
      </c>
      <c r="B21" s="101"/>
      <c r="D21" s="99">
        <v>62077.490000000034</v>
      </c>
      <c r="F21" s="99">
        <v>302.25</v>
      </c>
      <c r="N21" s="102">
        <v>62379.740000000034</v>
      </c>
      <c r="P21" s="92" t="s">
        <v>723</v>
      </c>
      <c r="Q21" s="99">
        <v>62077.490000000034</v>
      </c>
      <c r="R21" s="99">
        <v>302.25</v>
      </c>
      <c r="S21" s="99">
        <v>62379.740000000034</v>
      </c>
    </row>
    <row r="22" spans="1:19" x14ac:dyDescent="0.35">
      <c r="A22" s="100" t="s">
        <v>1175</v>
      </c>
      <c r="B22" s="101"/>
      <c r="D22" s="99">
        <v>4895.04</v>
      </c>
      <c r="N22" s="102">
        <v>4895.04</v>
      </c>
      <c r="P22" s="92" t="s">
        <v>725</v>
      </c>
      <c r="Q22" s="99">
        <v>4895.04</v>
      </c>
      <c r="R22" s="99">
        <v>0</v>
      </c>
      <c r="S22" s="99">
        <v>4895.04</v>
      </c>
    </row>
    <row r="23" spans="1:19" x14ac:dyDescent="0.35">
      <c r="A23" s="100" t="s">
        <v>1176</v>
      </c>
      <c r="B23" s="101"/>
      <c r="D23" s="99">
        <v>7802.7399999999989</v>
      </c>
      <c r="N23" s="102">
        <v>7802.7399999999989</v>
      </c>
      <c r="P23" s="92" t="s">
        <v>951</v>
      </c>
      <c r="Q23" s="99">
        <v>7802.7399999999989</v>
      </c>
      <c r="R23" s="99">
        <v>0</v>
      </c>
      <c r="S23" s="99">
        <v>7802.7399999999989</v>
      </c>
    </row>
    <row r="24" spans="1:19" x14ac:dyDescent="0.35">
      <c r="A24" s="100" t="s">
        <v>1177</v>
      </c>
      <c r="B24" s="101"/>
      <c r="D24" s="99">
        <v>11509.169999999996</v>
      </c>
      <c r="N24" s="102">
        <v>11509.169999999996</v>
      </c>
      <c r="P24" s="92" t="s">
        <v>953</v>
      </c>
      <c r="Q24" s="99">
        <v>11509.169999999996</v>
      </c>
      <c r="R24" s="99">
        <v>0</v>
      </c>
      <c r="S24" s="99">
        <v>11509.169999999996</v>
      </c>
    </row>
    <row r="25" spans="1:19" x14ac:dyDescent="0.35">
      <c r="A25" s="100" t="s">
        <v>1178</v>
      </c>
      <c r="B25" s="101"/>
      <c r="D25" s="99">
        <v>8550.6599999999944</v>
      </c>
      <c r="N25" s="102">
        <v>8550.6599999999944</v>
      </c>
      <c r="P25" s="92" t="s">
        <v>727</v>
      </c>
      <c r="Q25" s="99">
        <v>8550.6599999999944</v>
      </c>
      <c r="R25" s="99">
        <v>0</v>
      </c>
      <c r="S25" s="99">
        <v>8550.6599999999944</v>
      </c>
    </row>
    <row r="26" spans="1:19" x14ac:dyDescent="0.35">
      <c r="A26" s="100" t="s">
        <v>1179</v>
      </c>
      <c r="B26" s="101"/>
      <c r="D26" s="99">
        <v>17917.329999999994</v>
      </c>
      <c r="N26" s="102">
        <v>17917.329999999994</v>
      </c>
      <c r="P26" s="92" t="s">
        <v>730</v>
      </c>
      <c r="Q26" s="99">
        <v>17917.329999999994</v>
      </c>
      <c r="R26" s="99">
        <v>0</v>
      </c>
      <c r="S26" s="99">
        <v>17917.329999999994</v>
      </c>
    </row>
    <row r="27" spans="1:19" x14ac:dyDescent="0.35">
      <c r="A27" s="100" t="s">
        <v>1180</v>
      </c>
      <c r="B27" s="101"/>
      <c r="D27" s="99">
        <v>5163.9999999999991</v>
      </c>
      <c r="N27" s="102">
        <v>5163.9999999999991</v>
      </c>
      <c r="P27" s="92" t="s">
        <v>955</v>
      </c>
      <c r="Q27" s="99">
        <v>5163.9999999999991</v>
      </c>
      <c r="R27" s="99">
        <v>0</v>
      </c>
      <c r="S27" s="99">
        <v>5163.9999999999991</v>
      </c>
    </row>
    <row r="28" spans="1:19" x14ac:dyDescent="0.35">
      <c r="A28" s="100" t="s">
        <v>1181</v>
      </c>
      <c r="B28" s="101"/>
      <c r="D28" s="99">
        <v>10638.180000000004</v>
      </c>
      <c r="N28" s="102">
        <v>10638.180000000004</v>
      </c>
      <c r="P28" s="92" t="s">
        <v>732</v>
      </c>
      <c r="Q28" s="99">
        <v>10638.180000000004</v>
      </c>
      <c r="R28" s="99">
        <v>0</v>
      </c>
      <c r="S28" s="99">
        <v>10638.180000000004</v>
      </c>
    </row>
    <row r="29" spans="1:19" x14ac:dyDescent="0.35">
      <c r="A29" s="100" t="s">
        <v>1182</v>
      </c>
      <c r="B29" s="101"/>
      <c r="D29" s="99">
        <v>6146.8499999999949</v>
      </c>
      <c r="N29" s="102">
        <v>6146.8499999999949</v>
      </c>
      <c r="P29" s="92" t="s">
        <v>957</v>
      </c>
      <c r="Q29" s="99">
        <v>6146.8499999999949</v>
      </c>
      <c r="R29" s="99">
        <v>0</v>
      </c>
      <c r="S29" s="99">
        <v>6146.8499999999949</v>
      </c>
    </row>
    <row r="30" spans="1:19" x14ac:dyDescent="0.35">
      <c r="A30" s="100" t="s">
        <v>1183</v>
      </c>
      <c r="B30" s="101"/>
      <c r="D30" s="99">
        <v>4954.1399999999976</v>
      </c>
      <c r="F30" s="99">
        <v>62.4</v>
      </c>
      <c r="N30" s="102">
        <v>5016.5399999999972</v>
      </c>
      <c r="P30" s="92" t="s">
        <v>738</v>
      </c>
      <c r="Q30" s="99">
        <v>4954.1399999999976</v>
      </c>
      <c r="R30" s="99">
        <v>62.399999999999636</v>
      </c>
      <c r="S30" s="99">
        <v>5016.5399999999972</v>
      </c>
    </row>
    <row r="31" spans="1:19" x14ac:dyDescent="0.35">
      <c r="A31" s="100" t="s">
        <v>1184</v>
      </c>
      <c r="B31" s="101"/>
      <c r="D31" s="99">
        <v>1094.04</v>
      </c>
      <c r="N31" s="102">
        <v>1094.04</v>
      </c>
      <c r="P31" s="92" t="s">
        <v>9</v>
      </c>
      <c r="Q31" s="99">
        <v>1094.04</v>
      </c>
      <c r="R31" s="99">
        <v>0</v>
      </c>
      <c r="S31" s="99">
        <v>1094.04</v>
      </c>
    </row>
    <row r="32" spans="1:19" x14ac:dyDescent="0.35">
      <c r="A32" s="100" t="s">
        <v>1185</v>
      </c>
      <c r="B32" s="101"/>
      <c r="D32" s="99">
        <v>5235.1500000000024</v>
      </c>
      <c r="N32" s="102">
        <v>5235.1500000000024</v>
      </c>
      <c r="P32" s="92" t="s">
        <v>960</v>
      </c>
      <c r="Q32" s="99">
        <v>5235.1500000000024</v>
      </c>
      <c r="R32" s="99">
        <v>0</v>
      </c>
      <c r="S32" s="99">
        <v>5235.1500000000024</v>
      </c>
    </row>
    <row r="33" spans="1:19" x14ac:dyDescent="0.35">
      <c r="A33" s="100" t="s">
        <v>1186</v>
      </c>
      <c r="B33" s="101"/>
      <c r="D33" s="99">
        <v>548.11</v>
      </c>
      <c r="N33" s="102">
        <v>548.11</v>
      </c>
      <c r="P33" s="92" t="s">
        <v>962</v>
      </c>
      <c r="Q33" s="99">
        <v>548.11</v>
      </c>
      <c r="R33" s="99">
        <v>0</v>
      </c>
      <c r="S33" s="99">
        <v>548.11</v>
      </c>
    </row>
    <row r="34" spans="1:19" x14ac:dyDescent="0.35">
      <c r="A34" s="100" t="s">
        <v>1187</v>
      </c>
      <c r="B34" s="101"/>
      <c r="F34" s="99">
        <v>115.7</v>
      </c>
      <c r="N34" s="102">
        <v>115.7</v>
      </c>
      <c r="P34" s="92" t="s">
        <v>740</v>
      </c>
      <c r="Q34" s="99">
        <v>0</v>
      </c>
      <c r="R34" s="99">
        <v>115.7</v>
      </c>
      <c r="S34" s="99">
        <v>115.7</v>
      </c>
    </row>
    <row r="35" spans="1:19" x14ac:dyDescent="0.35">
      <c r="A35" s="100" t="s">
        <v>1188</v>
      </c>
      <c r="B35" s="101"/>
      <c r="D35" s="99">
        <v>1151.6200000000001</v>
      </c>
      <c r="F35" s="99">
        <v>50</v>
      </c>
      <c r="N35" s="102">
        <v>1201.6200000000001</v>
      </c>
      <c r="P35" s="92" t="s">
        <v>742</v>
      </c>
      <c r="Q35" s="99">
        <v>1151.6200000000001</v>
      </c>
      <c r="R35" s="99">
        <v>50</v>
      </c>
      <c r="S35" s="99">
        <v>1201.6200000000001</v>
      </c>
    </row>
    <row r="36" spans="1:19" x14ac:dyDescent="0.35">
      <c r="A36" s="100" t="s">
        <v>1189</v>
      </c>
      <c r="B36" s="101"/>
      <c r="H36" s="99">
        <v>178.18</v>
      </c>
      <c r="N36" s="102">
        <v>178.18</v>
      </c>
      <c r="P36" s="92" t="s">
        <v>752</v>
      </c>
      <c r="Q36" s="99">
        <v>0</v>
      </c>
      <c r="R36" s="99">
        <v>178.18</v>
      </c>
      <c r="S36" s="99">
        <v>178.18</v>
      </c>
    </row>
    <row r="37" spans="1:19" x14ac:dyDescent="0.35">
      <c r="A37" s="100" t="s">
        <v>1190</v>
      </c>
      <c r="B37" s="101"/>
      <c r="D37" s="99">
        <v>5765.28</v>
      </c>
      <c r="E37" s="99">
        <v>170.61</v>
      </c>
      <c r="F37" s="99">
        <v>927.68000000000006</v>
      </c>
      <c r="N37" s="102">
        <v>6863.57</v>
      </c>
      <c r="P37" s="92" t="s">
        <v>757</v>
      </c>
      <c r="Q37" s="99">
        <v>5765.28</v>
      </c>
      <c r="R37" s="99">
        <v>1098.29</v>
      </c>
      <c r="S37" s="99">
        <v>6863.57</v>
      </c>
    </row>
    <row r="38" spans="1:19" x14ac:dyDescent="0.35">
      <c r="A38" s="100" t="s">
        <v>1191</v>
      </c>
      <c r="B38" s="101"/>
      <c r="D38" s="99">
        <v>2818.650000000001</v>
      </c>
      <c r="N38" s="102">
        <v>2818.650000000001</v>
      </c>
      <c r="P38" s="92" t="s">
        <v>968</v>
      </c>
      <c r="Q38" s="99">
        <v>2818.650000000001</v>
      </c>
      <c r="R38" s="99">
        <v>0</v>
      </c>
      <c r="S38" s="99">
        <v>2818.650000000001</v>
      </c>
    </row>
    <row r="39" spans="1:19" x14ac:dyDescent="0.35">
      <c r="A39" s="100" t="s">
        <v>1192</v>
      </c>
      <c r="B39" s="101"/>
      <c r="D39" s="99">
        <v>1554.6899999999998</v>
      </c>
      <c r="F39" s="99">
        <v>956.93</v>
      </c>
      <c r="G39" s="99">
        <v>147</v>
      </c>
      <c r="N39" s="102">
        <v>2658.62</v>
      </c>
      <c r="P39" s="92" t="s">
        <v>759</v>
      </c>
      <c r="Q39" s="99">
        <v>1554.6899999999998</v>
      </c>
      <c r="R39" s="99">
        <v>1103.93</v>
      </c>
      <c r="S39" s="99">
        <v>2658.62</v>
      </c>
    </row>
    <row r="40" spans="1:19" x14ac:dyDescent="0.35">
      <c r="A40" s="100" t="s">
        <v>1193</v>
      </c>
      <c r="B40" s="101"/>
      <c r="D40" s="99">
        <v>1.0658141036401503E-13</v>
      </c>
      <c r="N40" s="102">
        <v>1.0658141036401503E-13</v>
      </c>
      <c r="P40" s="92" t="s">
        <v>761</v>
      </c>
      <c r="Q40" s="99">
        <v>1.0658141036401503E-13</v>
      </c>
      <c r="R40" s="99">
        <v>0</v>
      </c>
      <c r="S40" s="99">
        <v>1.0658141036401503E-13</v>
      </c>
    </row>
    <row r="41" spans="1:19" x14ac:dyDescent="0.35">
      <c r="A41" s="100" t="s">
        <v>1194</v>
      </c>
      <c r="B41" s="101"/>
      <c r="D41" s="99">
        <v>6272.9800000000023</v>
      </c>
      <c r="N41" s="102">
        <v>6272.9800000000023</v>
      </c>
      <c r="P41" s="92" t="s">
        <v>970</v>
      </c>
      <c r="Q41" s="99">
        <v>6272.9800000000023</v>
      </c>
      <c r="R41" s="99">
        <v>0</v>
      </c>
      <c r="S41" s="99">
        <v>6272.9800000000023</v>
      </c>
    </row>
    <row r="42" spans="1:19" x14ac:dyDescent="0.35">
      <c r="A42" s="100" t="s">
        <v>1195</v>
      </c>
      <c r="B42" s="101"/>
      <c r="E42" s="99">
        <v>78.69</v>
      </c>
      <c r="F42" s="99">
        <v>26.84</v>
      </c>
      <c r="N42" s="102">
        <v>105.53</v>
      </c>
      <c r="P42" s="92" t="s">
        <v>762</v>
      </c>
      <c r="Q42" s="99">
        <v>0</v>
      </c>
      <c r="R42" s="99">
        <v>105.53</v>
      </c>
      <c r="S42" s="99">
        <v>105.53</v>
      </c>
    </row>
    <row r="43" spans="1:19" x14ac:dyDescent="0.35">
      <c r="A43" s="100" t="s">
        <v>1196</v>
      </c>
      <c r="B43" s="101"/>
      <c r="E43" s="99">
        <v>32.28</v>
      </c>
      <c r="F43" s="99">
        <v>53.22</v>
      </c>
      <c r="H43" s="99">
        <v>90.35</v>
      </c>
      <c r="N43" s="102">
        <v>175.85</v>
      </c>
      <c r="P43" s="92" t="s">
        <v>764</v>
      </c>
      <c r="Q43" s="99">
        <v>0</v>
      </c>
      <c r="R43" s="99">
        <v>175.85</v>
      </c>
      <c r="S43" s="99">
        <v>175.85</v>
      </c>
    </row>
    <row r="44" spans="1:19" x14ac:dyDescent="0.35">
      <c r="A44" s="100" t="s">
        <v>1197</v>
      </c>
      <c r="B44" s="101"/>
      <c r="D44" s="99">
        <v>20479.41</v>
      </c>
      <c r="F44" s="99">
        <v>2429.52</v>
      </c>
      <c r="N44" s="102">
        <v>22908.93</v>
      </c>
      <c r="P44" s="92" t="s">
        <v>399</v>
      </c>
      <c r="Q44" s="99">
        <v>20479.41</v>
      </c>
      <c r="R44" s="99">
        <v>2429.5200000000004</v>
      </c>
      <c r="S44" s="99">
        <v>22908.93</v>
      </c>
    </row>
    <row r="45" spans="1:19" x14ac:dyDescent="0.35">
      <c r="A45" s="100" t="s">
        <v>1198</v>
      </c>
      <c r="B45" s="101"/>
      <c r="D45" s="99">
        <v>14068.439999999999</v>
      </c>
      <c r="F45" s="99">
        <v>80</v>
      </c>
      <c r="N45" s="102">
        <v>14148.439999999999</v>
      </c>
      <c r="P45" s="92" t="s">
        <v>401</v>
      </c>
      <c r="Q45" s="99">
        <v>14068.439999999999</v>
      </c>
      <c r="R45" s="99">
        <v>80</v>
      </c>
      <c r="S45" s="99">
        <v>14148.439999999999</v>
      </c>
    </row>
    <row r="46" spans="1:19" x14ac:dyDescent="0.35">
      <c r="A46" s="100" t="s">
        <v>1199</v>
      </c>
      <c r="B46" s="101"/>
      <c r="D46" s="99">
        <v>21104.329999999994</v>
      </c>
      <c r="F46" s="99">
        <v>1751.5</v>
      </c>
      <c r="N46" s="102">
        <v>22855.829999999994</v>
      </c>
      <c r="P46" s="92" t="s">
        <v>236</v>
      </c>
      <c r="Q46" s="99">
        <v>21104.329999999994</v>
      </c>
      <c r="R46" s="99">
        <v>1751.5</v>
      </c>
      <c r="S46" s="99">
        <v>22855.829999999994</v>
      </c>
    </row>
    <row r="47" spans="1:19" x14ac:dyDescent="0.35">
      <c r="A47" s="100" t="s">
        <v>1200</v>
      </c>
      <c r="B47" s="101"/>
      <c r="D47" s="99">
        <v>7649.9999999999982</v>
      </c>
      <c r="F47" s="99">
        <v>2294.41</v>
      </c>
      <c r="N47" s="102">
        <v>9944.409999999998</v>
      </c>
      <c r="P47" s="92" t="s">
        <v>403</v>
      </c>
      <c r="Q47" s="99">
        <v>7649.9999999999982</v>
      </c>
      <c r="R47" s="99">
        <v>2294.41</v>
      </c>
      <c r="S47" s="99">
        <v>9944.409999999998</v>
      </c>
    </row>
    <row r="48" spans="1:19" x14ac:dyDescent="0.35">
      <c r="A48" s="100" t="s">
        <v>1201</v>
      </c>
      <c r="B48" s="101"/>
      <c r="D48" s="99">
        <v>7062.5599999999995</v>
      </c>
      <c r="F48" s="99">
        <v>19.23</v>
      </c>
      <c r="N48" s="102">
        <v>7081.7899999999991</v>
      </c>
      <c r="P48" s="92" t="s">
        <v>238</v>
      </c>
      <c r="Q48" s="99">
        <v>7062.5599999999995</v>
      </c>
      <c r="R48" s="99">
        <v>19.229999999999563</v>
      </c>
      <c r="S48" s="99">
        <v>7081.7899999999991</v>
      </c>
    </row>
    <row r="49" spans="1:19" x14ac:dyDescent="0.35">
      <c r="A49" s="100" t="s">
        <v>1202</v>
      </c>
      <c r="B49" s="101"/>
      <c r="D49" s="99">
        <v>31957.75</v>
      </c>
      <c r="E49" s="99">
        <v>2100</v>
      </c>
      <c r="N49" s="102">
        <v>34057.75</v>
      </c>
      <c r="P49" s="92" t="s">
        <v>405</v>
      </c>
      <c r="Q49" s="99">
        <v>31957.75</v>
      </c>
      <c r="R49" s="99">
        <v>2100</v>
      </c>
      <c r="S49" s="99">
        <v>34057.75</v>
      </c>
    </row>
    <row r="50" spans="1:19" x14ac:dyDescent="0.35">
      <c r="A50" s="100" t="s">
        <v>1203</v>
      </c>
      <c r="B50" s="101"/>
      <c r="D50" s="99">
        <v>6447.5000000000009</v>
      </c>
      <c r="E50" s="99">
        <v>6197.3</v>
      </c>
      <c r="F50" s="99">
        <v>352.32</v>
      </c>
      <c r="N50" s="102">
        <v>12997.12</v>
      </c>
      <c r="P50" s="92" t="s">
        <v>222</v>
      </c>
      <c r="Q50" s="99">
        <v>6447.5000000000009</v>
      </c>
      <c r="R50" s="99">
        <v>6549.62</v>
      </c>
      <c r="S50" s="99">
        <v>12997.12</v>
      </c>
    </row>
    <row r="51" spans="1:19" x14ac:dyDescent="0.35">
      <c r="A51" s="100" t="s">
        <v>1204</v>
      </c>
      <c r="B51" s="101"/>
      <c r="D51" s="99">
        <v>10215.32</v>
      </c>
      <c r="E51" s="99">
        <v>3964.21</v>
      </c>
      <c r="F51" s="99">
        <v>134.07999999999998</v>
      </c>
      <c r="H51" s="99">
        <v>26.82</v>
      </c>
      <c r="N51" s="102">
        <v>14340.429999999998</v>
      </c>
      <c r="P51" s="92" t="s">
        <v>240</v>
      </c>
      <c r="Q51" s="99">
        <v>10215.32</v>
      </c>
      <c r="R51" s="99">
        <v>4125.1099999999988</v>
      </c>
      <c r="S51" s="99">
        <v>14340.429999999998</v>
      </c>
    </row>
    <row r="52" spans="1:19" x14ac:dyDescent="0.35">
      <c r="A52" s="100" t="s">
        <v>1205</v>
      </c>
      <c r="B52" s="101"/>
      <c r="D52" s="99">
        <v>30377.040000000005</v>
      </c>
      <c r="F52" s="99">
        <v>246.88</v>
      </c>
      <c r="H52" s="99">
        <v>628.41999999999996</v>
      </c>
      <c r="I52" s="99">
        <v>14766.12</v>
      </c>
      <c r="N52" s="102">
        <v>46018.460000000006</v>
      </c>
      <c r="P52" s="92" t="s">
        <v>407</v>
      </c>
      <c r="Q52" s="99">
        <v>30377.040000000005</v>
      </c>
      <c r="R52" s="99">
        <v>15641.420000000002</v>
      </c>
      <c r="S52" s="99">
        <v>46018.460000000006</v>
      </c>
    </row>
    <row r="53" spans="1:19" x14ac:dyDescent="0.35">
      <c r="A53" s="100" t="s">
        <v>1206</v>
      </c>
      <c r="B53" s="101"/>
      <c r="D53" s="99">
        <v>12067.439999999995</v>
      </c>
      <c r="N53" s="102">
        <v>12067.439999999995</v>
      </c>
      <c r="P53" s="92" t="s">
        <v>242</v>
      </c>
      <c r="Q53" s="99">
        <v>12067.439999999995</v>
      </c>
      <c r="R53" s="99">
        <v>0</v>
      </c>
      <c r="S53" s="99">
        <v>12067.439999999995</v>
      </c>
    </row>
    <row r="54" spans="1:19" x14ac:dyDescent="0.35">
      <c r="A54" s="100" t="s">
        <v>1207</v>
      </c>
      <c r="B54" s="101"/>
      <c r="D54" s="99">
        <v>20317.990000000002</v>
      </c>
      <c r="E54" s="99">
        <v>4807.25</v>
      </c>
      <c r="F54" s="99">
        <v>881.5</v>
      </c>
      <c r="N54" s="102">
        <v>26006.74</v>
      </c>
      <c r="P54" s="92" t="s">
        <v>409</v>
      </c>
      <c r="Q54" s="99">
        <v>20317.990000000002</v>
      </c>
      <c r="R54" s="99">
        <v>5688.75</v>
      </c>
      <c r="S54" s="99">
        <v>26006.74</v>
      </c>
    </row>
    <row r="55" spans="1:19" x14ac:dyDescent="0.35">
      <c r="A55" s="100" t="s">
        <v>1208</v>
      </c>
      <c r="B55" s="101"/>
      <c r="D55" s="99">
        <v>35058.469999999987</v>
      </c>
      <c r="F55" s="99">
        <v>1110.5999999999999</v>
      </c>
      <c r="N55" s="102">
        <v>36169.069999999985</v>
      </c>
      <c r="P55" s="92" t="s">
        <v>210</v>
      </c>
      <c r="Q55" s="99">
        <v>35058.469999999987</v>
      </c>
      <c r="R55" s="99">
        <v>1110.5999999999985</v>
      </c>
      <c r="S55" s="99">
        <v>36169.069999999985</v>
      </c>
    </row>
    <row r="56" spans="1:19" x14ac:dyDescent="0.35">
      <c r="A56" s="100" t="s">
        <v>1209</v>
      </c>
      <c r="B56" s="101"/>
      <c r="D56" s="99">
        <v>20722.200000000012</v>
      </c>
      <c r="F56" s="99">
        <v>2734.67</v>
      </c>
      <c r="I56" s="99">
        <v>90.91</v>
      </c>
      <c r="K56" s="99">
        <v>159.29</v>
      </c>
      <c r="N56" s="102">
        <v>23707.070000000011</v>
      </c>
      <c r="P56" s="92" t="s">
        <v>248</v>
      </c>
      <c r="Q56" s="99">
        <v>20722.200000000012</v>
      </c>
      <c r="R56" s="99">
        <v>2984.869999999999</v>
      </c>
      <c r="S56" s="99">
        <v>23707.070000000011</v>
      </c>
    </row>
    <row r="57" spans="1:19" x14ac:dyDescent="0.35">
      <c r="A57" s="100" t="s">
        <v>1210</v>
      </c>
      <c r="B57" s="101"/>
      <c r="D57" s="99">
        <v>16039.410000000011</v>
      </c>
      <c r="F57" s="99">
        <v>145.6</v>
      </c>
      <c r="N57" s="102">
        <v>16185.010000000011</v>
      </c>
      <c r="P57" s="92" t="s">
        <v>411</v>
      </c>
      <c r="Q57" s="99">
        <v>16039.410000000011</v>
      </c>
      <c r="R57" s="99">
        <v>145.60000000000036</v>
      </c>
      <c r="S57" s="99">
        <v>16185.010000000011</v>
      </c>
    </row>
    <row r="58" spans="1:19" x14ac:dyDescent="0.35">
      <c r="A58" s="100" t="s">
        <v>1211</v>
      </c>
      <c r="B58" s="101"/>
      <c r="D58" s="99">
        <v>6354.1999999999989</v>
      </c>
      <c r="F58" s="99">
        <v>350</v>
      </c>
      <c r="N58" s="102">
        <v>6704.1999999999989</v>
      </c>
      <c r="P58" s="92" t="s">
        <v>250</v>
      </c>
      <c r="Q58" s="99">
        <v>6354.1999999999989</v>
      </c>
      <c r="R58" s="99">
        <v>350</v>
      </c>
      <c r="S58" s="99">
        <v>6704.1999999999989</v>
      </c>
    </row>
    <row r="59" spans="1:19" x14ac:dyDescent="0.35">
      <c r="A59" s="100" t="s">
        <v>1212</v>
      </c>
      <c r="B59" s="101"/>
      <c r="D59" s="99">
        <v>-77.52</v>
      </c>
      <c r="N59" s="102">
        <v>-77.52</v>
      </c>
      <c r="P59" s="92" t="s">
        <v>252</v>
      </c>
      <c r="Q59" s="99">
        <v>-77.52</v>
      </c>
      <c r="R59" s="99">
        <v>0</v>
      </c>
      <c r="S59" s="99">
        <v>-77.52</v>
      </c>
    </row>
    <row r="60" spans="1:19" x14ac:dyDescent="0.35">
      <c r="A60" s="100" t="s">
        <v>1213</v>
      </c>
      <c r="B60" s="101"/>
      <c r="D60" s="99">
        <v>3942.25</v>
      </c>
      <c r="E60" s="99">
        <v>45597.04</v>
      </c>
      <c r="N60" s="102">
        <v>49539.29</v>
      </c>
      <c r="P60" s="92" t="s">
        <v>413</v>
      </c>
      <c r="Q60" s="99">
        <v>3942.25</v>
      </c>
      <c r="R60" s="99">
        <v>45597.04</v>
      </c>
      <c r="S60" s="99">
        <v>49539.29</v>
      </c>
    </row>
    <row r="61" spans="1:19" x14ac:dyDescent="0.35">
      <c r="A61" s="100" t="s">
        <v>1214</v>
      </c>
      <c r="B61" s="101"/>
      <c r="D61" s="99">
        <v>5182.3100000000031</v>
      </c>
      <c r="F61" s="99">
        <v>3220.36</v>
      </c>
      <c r="N61" s="102">
        <v>8402.6700000000037</v>
      </c>
      <c r="P61" s="92" t="s">
        <v>415</v>
      </c>
      <c r="Q61" s="99">
        <v>5182.3100000000031</v>
      </c>
      <c r="R61" s="99">
        <v>3220.3600000000006</v>
      </c>
      <c r="S61" s="99">
        <v>8402.6700000000037</v>
      </c>
    </row>
    <row r="62" spans="1:19" x14ac:dyDescent="0.35">
      <c r="A62" s="100" t="s">
        <v>1215</v>
      </c>
      <c r="B62" s="101"/>
      <c r="D62" s="99">
        <v>7541.9800000000005</v>
      </c>
      <c r="F62" s="99">
        <v>35</v>
      </c>
      <c r="N62" s="102">
        <v>7576.9800000000005</v>
      </c>
      <c r="P62" s="92" t="s">
        <v>254</v>
      </c>
      <c r="Q62" s="99">
        <v>7541.9800000000005</v>
      </c>
      <c r="R62" s="99">
        <v>35</v>
      </c>
      <c r="S62" s="99">
        <v>7576.9800000000005</v>
      </c>
    </row>
    <row r="63" spans="1:19" x14ac:dyDescent="0.35">
      <c r="A63" s="100" t="s">
        <v>1216</v>
      </c>
      <c r="B63" s="101"/>
      <c r="D63" s="99">
        <v>13352.770000000002</v>
      </c>
      <c r="F63" s="99">
        <v>475</v>
      </c>
      <c r="N63" s="102">
        <v>13827.770000000002</v>
      </c>
      <c r="P63" s="92" t="s">
        <v>417</v>
      </c>
      <c r="Q63" s="99">
        <v>13352.770000000002</v>
      </c>
      <c r="R63" s="99">
        <v>475</v>
      </c>
      <c r="S63" s="99">
        <v>13827.770000000002</v>
      </c>
    </row>
    <row r="64" spans="1:19" x14ac:dyDescent="0.35">
      <c r="A64" s="100" t="s">
        <v>1217</v>
      </c>
      <c r="B64" s="101"/>
      <c r="D64" s="99">
        <v>57.58</v>
      </c>
      <c r="N64" s="102">
        <v>57.58</v>
      </c>
      <c r="P64" s="92" t="s">
        <v>419</v>
      </c>
      <c r="Q64" s="99">
        <v>57.58</v>
      </c>
      <c r="R64" s="99">
        <v>0</v>
      </c>
      <c r="S64" s="99">
        <v>57.58</v>
      </c>
    </row>
    <row r="65" spans="1:19" x14ac:dyDescent="0.35">
      <c r="A65" s="100" t="s">
        <v>1218</v>
      </c>
      <c r="B65" s="101"/>
      <c r="D65" s="99">
        <v>41672.42000000002</v>
      </c>
      <c r="F65" s="99">
        <v>249.26999999999998</v>
      </c>
      <c r="H65" s="99">
        <v>61.36</v>
      </c>
      <c r="N65" s="102">
        <v>41983.050000000017</v>
      </c>
      <c r="P65" s="92" t="s">
        <v>421</v>
      </c>
      <c r="Q65" s="99">
        <v>41672.42000000002</v>
      </c>
      <c r="R65" s="99">
        <v>310.62999999999738</v>
      </c>
      <c r="S65" s="99">
        <v>41983.050000000017</v>
      </c>
    </row>
    <row r="66" spans="1:19" x14ac:dyDescent="0.35">
      <c r="A66" s="100" t="s">
        <v>1219</v>
      </c>
      <c r="B66" s="101"/>
      <c r="C66" s="99">
        <v>40.56</v>
      </c>
      <c r="D66" s="99">
        <v>38066.040000000088</v>
      </c>
      <c r="F66" s="99">
        <v>3290.5699999999988</v>
      </c>
      <c r="H66" s="99">
        <v>292.40999999999997</v>
      </c>
      <c r="N66" s="102">
        <v>41689.580000000089</v>
      </c>
      <c r="P66" s="92" t="s">
        <v>256</v>
      </c>
      <c r="Q66" s="99">
        <v>38066.040000000088</v>
      </c>
      <c r="R66" s="99">
        <v>3623.5400000000009</v>
      </c>
      <c r="S66" s="99">
        <v>41689.580000000089</v>
      </c>
    </row>
    <row r="67" spans="1:19" x14ac:dyDescent="0.35">
      <c r="A67" s="100" t="s">
        <v>1220</v>
      </c>
      <c r="B67" s="101"/>
      <c r="D67" s="99">
        <v>84096.260000000082</v>
      </c>
      <c r="F67" s="99">
        <v>9399.75</v>
      </c>
      <c r="N67" s="102">
        <v>93496.010000000082</v>
      </c>
      <c r="P67" s="92" t="s">
        <v>270</v>
      </c>
      <c r="Q67" s="99">
        <v>84096.260000000082</v>
      </c>
      <c r="R67" s="99">
        <v>9399.75</v>
      </c>
      <c r="S67" s="99">
        <v>93496.010000000082</v>
      </c>
    </row>
    <row r="68" spans="1:19" x14ac:dyDescent="0.35">
      <c r="A68" s="100" t="s">
        <v>1221</v>
      </c>
      <c r="B68" s="101"/>
      <c r="D68" s="99">
        <v>154568.32999999973</v>
      </c>
      <c r="F68" s="99">
        <v>548.88</v>
      </c>
      <c r="H68" s="99">
        <v>188.61</v>
      </c>
      <c r="M68" s="99">
        <v>6630.7</v>
      </c>
      <c r="N68" s="102">
        <v>161936.51999999973</v>
      </c>
      <c r="P68" s="92" t="s">
        <v>272</v>
      </c>
      <c r="Q68" s="99">
        <v>154568.32999999973</v>
      </c>
      <c r="R68" s="99">
        <v>7368.1900000000023</v>
      </c>
      <c r="S68" s="99">
        <v>161936.51999999973</v>
      </c>
    </row>
    <row r="69" spans="1:19" x14ac:dyDescent="0.35">
      <c r="A69" s="100" t="s">
        <v>1222</v>
      </c>
      <c r="B69" s="101"/>
      <c r="D69" s="99">
        <v>72044.470000000161</v>
      </c>
      <c r="F69" s="99">
        <v>7557.4699999999984</v>
      </c>
      <c r="H69" s="99">
        <v>201.82</v>
      </c>
      <c r="N69" s="102">
        <v>79803.760000000169</v>
      </c>
      <c r="P69" s="92" t="s">
        <v>274</v>
      </c>
      <c r="Q69" s="99">
        <v>72044.470000000161</v>
      </c>
      <c r="R69" s="99">
        <v>7759.2900000000081</v>
      </c>
      <c r="S69" s="99">
        <v>79803.760000000169</v>
      </c>
    </row>
    <row r="70" spans="1:19" x14ac:dyDescent="0.35">
      <c r="A70" s="100" t="s">
        <v>1223</v>
      </c>
      <c r="B70" s="101"/>
      <c r="D70" s="99">
        <v>126885.52999999997</v>
      </c>
      <c r="F70" s="99">
        <v>2177.6</v>
      </c>
      <c r="N70" s="102">
        <v>129063.12999999998</v>
      </c>
      <c r="P70" s="92" t="s">
        <v>276</v>
      </c>
      <c r="Q70" s="99">
        <v>126885.52999999997</v>
      </c>
      <c r="R70" s="99">
        <v>2177.6000000000058</v>
      </c>
      <c r="S70" s="99">
        <v>129063.12999999998</v>
      </c>
    </row>
    <row r="71" spans="1:19" x14ac:dyDescent="0.35">
      <c r="A71" s="100" t="s">
        <v>1224</v>
      </c>
      <c r="B71" s="101"/>
      <c r="D71" s="99">
        <v>-649.61</v>
      </c>
      <c r="N71" s="102">
        <v>-649.61</v>
      </c>
      <c r="P71" s="92" t="s">
        <v>1225</v>
      </c>
      <c r="Q71" s="99">
        <v>-649.61</v>
      </c>
      <c r="R71" s="99">
        <v>0</v>
      </c>
      <c r="S71" s="99">
        <v>-649.61</v>
      </c>
    </row>
    <row r="72" spans="1:19" x14ac:dyDescent="0.35">
      <c r="A72" s="100" t="s">
        <v>1226</v>
      </c>
      <c r="B72" s="101"/>
      <c r="D72" s="99">
        <v>10931.139999999998</v>
      </c>
      <c r="F72" s="99">
        <v>3429.32</v>
      </c>
      <c r="N72" s="102">
        <v>14360.459999999997</v>
      </c>
      <c r="P72" s="92" t="s">
        <v>278</v>
      </c>
      <c r="Q72" s="99">
        <v>10931.139999999998</v>
      </c>
      <c r="R72" s="99">
        <v>3429.3199999999997</v>
      </c>
      <c r="S72" s="99">
        <v>14360.459999999997</v>
      </c>
    </row>
    <row r="73" spans="1:19" x14ac:dyDescent="0.35">
      <c r="A73" s="100" t="s">
        <v>1227</v>
      </c>
      <c r="B73" s="101"/>
      <c r="D73" s="99">
        <v>18960.389999999996</v>
      </c>
      <c r="E73" s="99">
        <v>2610</v>
      </c>
      <c r="F73" s="99">
        <v>1839.96</v>
      </c>
      <c r="N73" s="102">
        <v>23410.349999999995</v>
      </c>
      <c r="P73" s="92" t="s">
        <v>280</v>
      </c>
      <c r="Q73" s="99">
        <v>18960.389999999996</v>
      </c>
      <c r="R73" s="99">
        <v>4449.9599999999991</v>
      </c>
      <c r="S73" s="99">
        <v>23410.349999999995</v>
      </c>
    </row>
    <row r="74" spans="1:19" x14ac:dyDescent="0.35">
      <c r="A74" s="100" t="s">
        <v>1228</v>
      </c>
      <c r="B74" s="101"/>
      <c r="D74" s="99">
        <v>25579.770000000004</v>
      </c>
      <c r="F74" s="99">
        <v>375</v>
      </c>
      <c r="N74" s="102">
        <v>25954.770000000004</v>
      </c>
      <c r="P74" s="92" t="s">
        <v>423</v>
      </c>
      <c r="Q74" s="99">
        <v>25579.770000000004</v>
      </c>
      <c r="R74" s="99">
        <v>375</v>
      </c>
      <c r="S74" s="99">
        <v>25954.770000000004</v>
      </c>
    </row>
    <row r="75" spans="1:19" x14ac:dyDescent="0.35">
      <c r="A75" s="100" t="s">
        <v>1229</v>
      </c>
      <c r="B75" s="101"/>
      <c r="D75" s="99">
        <v>69813.060000000231</v>
      </c>
      <c r="F75" s="99">
        <v>2219.77</v>
      </c>
      <c r="N75" s="102">
        <v>72032.830000000235</v>
      </c>
      <c r="P75" s="92" t="s">
        <v>425</v>
      </c>
      <c r="Q75" s="99">
        <v>69813.060000000231</v>
      </c>
      <c r="R75" s="99">
        <v>2219.7700000000041</v>
      </c>
      <c r="S75" s="99">
        <v>72032.830000000235</v>
      </c>
    </row>
    <row r="76" spans="1:19" x14ac:dyDescent="0.35">
      <c r="A76" s="100" t="s">
        <v>1230</v>
      </c>
      <c r="B76" s="101"/>
      <c r="D76" s="99">
        <v>901.91</v>
      </c>
      <c r="N76" s="102">
        <v>901.91</v>
      </c>
      <c r="P76" s="92" t="s">
        <v>282</v>
      </c>
      <c r="Q76" s="99">
        <v>901.91</v>
      </c>
      <c r="R76" s="99">
        <v>0</v>
      </c>
      <c r="S76" s="99">
        <v>901.91</v>
      </c>
    </row>
    <row r="77" spans="1:19" x14ac:dyDescent="0.35">
      <c r="A77" s="100" t="s">
        <v>1231</v>
      </c>
      <c r="B77" s="101"/>
      <c r="D77" s="99">
        <v>4046.1299999999987</v>
      </c>
      <c r="N77" s="102">
        <v>4046.1299999999987</v>
      </c>
      <c r="P77" s="92" t="s">
        <v>427</v>
      </c>
      <c r="Q77" s="99">
        <v>4046.1299999999987</v>
      </c>
      <c r="R77" s="99">
        <v>0</v>
      </c>
      <c r="S77" s="99">
        <v>4046.1299999999987</v>
      </c>
    </row>
    <row r="78" spans="1:19" x14ac:dyDescent="0.35">
      <c r="A78" s="100" t="s">
        <v>1232</v>
      </c>
      <c r="B78" s="101"/>
      <c r="D78" s="99">
        <v>11519.600000000004</v>
      </c>
      <c r="F78" s="99">
        <v>742</v>
      </c>
      <c r="N78" s="102">
        <v>12261.600000000004</v>
      </c>
      <c r="P78" s="92" t="s">
        <v>284</v>
      </c>
      <c r="Q78" s="99">
        <v>11519.600000000004</v>
      </c>
      <c r="R78" s="99">
        <v>742</v>
      </c>
      <c r="S78" s="99">
        <v>12261.600000000004</v>
      </c>
    </row>
    <row r="79" spans="1:19" x14ac:dyDescent="0.35">
      <c r="A79" s="100" t="s">
        <v>1233</v>
      </c>
      <c r="B79" s="101"/>
      <c r="D79" s="99">
        <v>2421.369999999999</v>
      </c>
      <c r="F79" s="99">
        <v>129.15</v>
      </c>
      <c r="N79" s="102">
        <v>2550.5199999999991</v>
      </c>
      <c r="P79" s="92" t="s">
        <v>286</v>
      </c>
      <c r="Q79" s="99">
        <v>2421.369999999999</v>
      </c>
      <c r="R79" s="99">
        <v>129.15000000000009</v>
      </c>
      <c r="S79" s="99">
        <v>2550.5199999999991</v>
      </c>
    </row>
    <row r="80" spans="1:19" x14ac:dyDescent="0.35">
      <c r="A80" s="100" t="s">
        <v>1234</v>
      </c>
      <c r="B80" s="101"/>
      <c r="D80" s="99">
        <v>18309.400000000023</v>
      </c>
      <c r="F80" s="99">
        <v>2833.8</v>
      </c>
      <c r="N80" s="102">
        <v>21143.200000000023</v>
      </c>
      <c r="P80" s="92" t="s">
        <v>429</v>
      </c>
      <c r="Q80" s="99">
        <v>18309.400000000023</v>
      </c>
      <c r="R80" s="99">
        <v>2833.7999999999993</v>
      </c>
      <c r="S80" s="99">
        <v>21143.200000000023</v>
      </c>
    </row>
    <row r="81" spans="1:19" x14ac:dyDescent="0.35">
      <c r="A81" s="100" t="s">
        <v>1235</v>
      </c>
      <c r="B81" s="101"/>
      <c r="D81" s="99">
        <v>9436.8900000000067</v>
      </c>
      <c r="N81" s="102">
        <v>9436.8900000000067</v>
      </c>
      <c r="P81" s="92" t="s">
        <v>288</v>
      </c>
      <c r="Q81" s="99">
        <v>9436.8900000000067</v>
      </c>
      <c r="R81" s="99">
        <v>0</v>
      </c>
      <c r="S81" s="99">
        <v>9436.8900000000067</v>
      </c>
    </row>
    <row r="82" spans="1:19" x14ac:dyDescent="0.35">
      <c r="A82" s="100" t="s">
        <v>1236</v>
      </c>
      <c r="B82" s="101"/>
      <c r="D82" s="99">
        <v>3241.0800000000004</v>
      </c>
      <c r="H82" s="99">
        <v>9.09</v>
      </c>
      <c r="N82" s="102">
        <v>3250.1700000000005</v>
      </c>
      <c r="P82" s="92" t="s">
        <v>290</v>
      </c>
      <c r="Q82" s="99">
        <v>3241.0800000000004</v>
      </c>
      <c r="R82" s="99">
        <v>9.0900000000001455</v>
      </c>
      <c r="S82" s="99">
        <v>3250.1700000000005</v>
      </c>
    </row>
    <row r="83" spans="1:19" x14ac:dyDescent="0.35">
      <c r="A83" s="100" t="s">
        <v>1237</v>
      </c>
      <c r="B83" s="101"/>
      <c r="D83" s="99">
        <v>568.91999999999996</v>
      </c>
      <c r="J83" s="99">
        <v>2203.64</v>
      </c>
      <c r="N83" s="102">
        <v>2772.56</v>
      </c>
      <c r="P83" s="92" t="s">
        <v>292</v>
      </c>
      <c r="Q83" s="99">
        <v>568.91999999999996</v>
      </c>
      <c r="R83" s="99">
        <v>2203.64</v>
      </c>
      <c r="S83" s="99">
        <v>2772.56</v>
      </c>
    </row>
    <row r="84" spans="1:19" x14ac:dyDescent="0.35">
      <c r="A84" s="100" t="s">
        <v>1238</v>
      </c>
      <c r="B84" s="101"/>
      <c r="D84" s="99">
        <v>5807.8399999999992</v>
      </c>
      <c r="N84" s="102">
        <v>5807.8399999999992</v>
      </c>
      <c r="P84" s="92" t="s">
        <v>431</v>
      </c>
      <c r="Q84" s="99">
        <v>5807.8399999999992</v>
      </c>
      <c r="R84" s="99">
        <v>0</v>
      </c>
      <c r="S84" s="99">
        <v>5807.8399999999992</v>
      </c>
    </row>
    <row r="85" spans="1:19" x14ac:dyDescent="0.35">
      <c r="A85" s="100" t="s">
        <v>1239</v>
      </c>
      <c r="B85" s="101"/>
      <c r="D85" s="99">
        <v>13893.570000000002</v>
      </c>
      <c r="F85" s="99">
        <v>475</v>
      </c>
      <c r="N85" s="102">
        <v>14368.570000000002</v>
      </c>
      <c r="P85" s="92" t="s">
        <v>433</v>
      </c>
      <c r="Q85" s="99">
        <v>13893.570000000002</v>
      </c>
      <c r="R85" s="99">
        <v>475</v>
      </c>
      <c r="S85" s="99">
        <v>14368.570000000002</v>
      </c>
    </row>
    <row r="86" spans="1:19" x14ac:dyDescent="0.35">
      <c r="A86" s="100" t="s">
        <v>1240</v>
      </c>
      <c r="B86" s="101"/>
      <c r="D86" s="99">
        <v>11018.66</v>
      </c>
      <c r="N86" s="102">
        <v>11018.66</v>
      </c>
      <c r="P86" s="92" t="s">
        <v>294</v>
      </c>
      <c r="Q86" s="99">
        <v>11018.66</v>
      </c>
      <c r="R86" s="99">
        <v>0</v>
      </c>
      <c r="S86" s="99">
        <v>11018.66</v>
      </c>
    </row>
    <row r="87" spans="1:19" x14ac:dyDescent="0.35">
      <c r="A87" s="100" t="s">
        <v>1241</v>
      </c>
      <c r="B87" s="101"/>
      <c r="D87" s="99">
        <v>16474.560000000009</v>
      </c>
      <c r="F87" s="99">
        <v>162.5</v>
      </c>
      <c r="N87" s="102">
        <v>16637.060000000009</v>
      </c>
      <c r="P87" s="92" t="s">
        <v>294</v>
      </c>
      <c r="Q87" s="99">
        <v>16474.560000000009</v>
      </c>
      <c r="R87" s="99">
        <v>162.5</v>
      </c>
      <c r="S87" s="99">
        <v>16637.060000000009</v>
      </c>
    </row>
    <row r="88" spans="1:19" x14ac:dyDescent="0.35">
      <c r="A88" s="100" t="s">
        <v>1242</v>
      </c>
      <c r="B88" s="101"/>
      <c r="D88" s="99">
        <v>1.4210854715202004E-14</v>
      </c>
      <c r="N88" s="102">
        <v>1.4210854715202004E-14</v>
      </c>
      <c r="P88" s="92" t="s">
        <v>296</v>
      </c>
      <c r="Q88" s="99">
        <v>1.4210854715202004E-14</v>
      </c>
      <c r="R88" s="99">
        <v>0</v>
      </c>
      <c r="S88" s="99">
        <v>1.4210854715202004E-14</v>
      </c>
    </row>
    <row r="89" spans="1:19" x14ac:dyDescent="0.35">
      <c r="A89" s="100" t="s">
        <v>1243</v>
      </c>
      <c r="B89" s="101"/>
      <c r="D89" s="99">
        <v>26858.97</v>
      </c>
      <c r="F89" s="99">
        <v>2350</v>
      </c>
      <c r="N89" s="102">
        <v>29208.97</v>
      </c>
      <c r="P89" s="92" t="s">
        <v>296</v>
      </c>
      <c r="Q89" s="99">
        <v>26858.97</v>
      </c>
      <c r="R89" s="99">
        <v>2350</v>
      </c>
      <c r="S89" s="99">
        <v>29208.97</v>
      </c>
    </row>
    <row r="90" spans="1:19" x14ac:dyDescent="0.35">
      <c r="A90" s="100" t="s">
        <v>1244</v>
      </c>
      <c r="B90" s="101"/>
      <c r="D90" s="99">
        <v>11018.87</v>
      </c>
      <c r="N90" s="102">
        <v>11018.87</v>
      </c>
      <c r="P90" s="92" t="s">
        <v>435</v>
      </c>
      <c r="Q90" s="99">
        <v>11018.87</v>
      </c>
      <c r="R90" s="99">
        <v>0</v>
      </c>
      <c r="S90" s="99">
        <v>11018.87</v>
      </c>
    </row>
    <row r="91" spans="1:19" x14ac:dyDescent="0.35">
      <c r="A91" s="100" t="s">
        <v>1245</v>
      </c>
      <c r="B91" s="101"/>
      <c r="D91" s="99">
        <v>5158.6099999999988</v>
      </c>
      <c r="F91" s="99">
        <v>750</v>
      </c>
      <c r="N91" s="102">
        <v>5908.6099999999988</v>
      </c>
      <c r="P91" s="92" t="s">
        <v>435</v>
      </c>
      <c r="Q91" s="99">
        <v>5158.6099999999988</v>
      </c>
      <c r="R91" s="99">
        <v>750</v>
      </c>
      <c r="S91" s="99">
        <v>5908.6099999999988</v>
      </c>
    </row>
    <row r="92" spans="1:19" x14ac:dyDescent="0.35">
      <c r="A92" s="100" t="s">
        <v>1246</v>
      </c>
      <c r="B92" s="101"/>
      <c r="D92" s="99">
        <v>-519.69000000000005</v>
      </c>
      <c r="G92" s="99">
        <v>18.16</v>
      </c>
      <c r="N92" s="102">
        <v>-501.53000000000003</v>
      </c>
      <c r="P92" s="92" t="s">
        <v>298</v>
      </c>
      <c r="Q92" s="99">
        <v>-519.69000000000005</v>
      </c>
      <c r="R92" s="99">
        <v>18.160000000000025</v>
      </c>
      <c r="S92" s="99">
        <v>-501.53000000000003</v>
      </c>
    </row>
    <row r="93" spans="1:19" x14ac:dyDescent="0.35">
      <c r="A93" s="100" t="s">
        <v>1247</v>
      </c>
      <c r="B93" s="101"/>
      <c r="D93" s="99">
        <v>3373.45</v>
      </c>
      <c r="N93" s="102">
        <v>3373.45</v>
      </c>
      <c r="P93" s="92" t="s">
        <v>300</v>
      </c>
      <c r="Q93" s="99">
        <v>3373.45</v>
      </c>
      <c r="R93" s="99">
        <v>0</v>
      </c>
      <c r="S93" s="99">
        <v>3373.45</v>
      </c>
    </row>
    <row r="94" spans="1:19" x14ac:dyDescent="0.35">
      <c r="A94" s="100" t="s">
        <v>1248</v>
      </c>
      <c r="B94" s="101"/>
      <c r="F94" s="99">
        <v>4.5474735088646412E-13</v>
      </c>
      <c r="H94" s="99">
        <v>-2.1316282072803006E-14</v>
      </c>
      <c r="N94" s="102">
        <v>4.3343106881366111E-13</v>
      </c>
      <c r="P94" s="92" t="s">
        <v>302</v>
      </c>
      <c r="Q94" s="99">
        <v>0</v>
      </c>
      <c r="R94" s="99">
        <v>4.3343106881366111E-13</v>
      </c>
      <c r="S94" s="99">
        <v>4.3343106881366111E-13</v>
      </c>
    </row>
    <row r="95" spans="1:19" x14ac:dyDescent="0.35">
      <c r="A95" s="100" t="s">
        <v>1249</v>
      </c>
      <c r="B95" s="101"/>
      <c r="D95" s="99">
        <v>35937.570000000014</v>
      </c>
      <c r="F95" s="99">
        <v>6567.68</v>
      </c>
      <c r="H95" s="99">
        <v>30.91</v>
      </c>
      <c r="I95" s="99">
        <v>3044.22</v>
      </c>
      <c r="N95" s="102">
        <v>45580.380000000019</v>
      </c>
      <c r="P95" s="92" t="s">
        <v>302</v>
      </c>
      <c r="Q95" s="99">
        <v>35937.570000000014</v>
      </c>
      <c r="R95" s="99">
        <v>9642.8100000000049</v>
      </c>
      <c r="S95" s="99">
        <v>45580.380000000019</v>
      </c>
    </row>
    <row r="96" spans="1:19" x14ac:dyDescent="0.35">
      <c r="A96" s="100" t="s">
        <v>1250</v>
      </c>
      <c r="B96" s="101"/>
      <c r="D96" s="99">
        <v>8099.7599999999984</v>
      </c>
      <c r="F96" s="99">
        <v>232.36</v>
      </c>
      <c r="N96" s="102">
        <v>8332.119999999999</v>
      </c>
      <c r="P96" s="92" t="s">
        <v>437</v>
      </c>
      <c r="Q96" s="99">
        <v>8099.7599999999984</v>
      </c>
      <c r="R96" s="99">
        <v>232.36000000000058</v>
      </c>
      <c r="S96" s="99">
        <v>8332.119999999999</v>
      </c>
    </row>
    <row r="97" spans="1:19" x14ac:dyDescent="0.35">
      <c r="A97" s="100" t="s">
        <v>1251</v>
      </c>
      <c r="B97" s="101"/>
      <c r="D97" s="99">
        <v>1455.8500000000001</v>
      </c>
      <c r="E97" s="99">
        <v>3848.96</v>
      </c>
      <c r="N97" s="102">
        <v>5304.81</v>
      </c>
      <c r="P97" s="92" t="s">
        <v>304</v>
      </c>
      <c r="Q97" s="99">
        <v>1455.8500000000001</v>
      </c>
      <c r="R97" s="99">
        <v>3848.96</v>
      </c>
      <c r="S97" s="99">
        <v>5304.81</v>
      </c>
    </row>
    <row r="98" spans="1:19" x14ac:dyDescent="0.35">
      <c r="A98" s="100" t="s">
        <v>1252</v>
      </c>
      <c r="B98" s="101"/>
      <c r="D98" s="99">
        <v>-584.65</v>
      </c>
      <c r="N98" s="102">
        <v>-584.65</v>
      </c>
      <c r="P98" s="92" t="s">
        <v>310</v>
      </c>
      <c r="Q98" s="99">
        <v>-584.65</v>
      </c>
      <c r="R98" s="99">
        <v>0</v>
      </c>
      <c r="S98" s="99">
        <v>-584.65</v>
      </c>
    </row>
    <row r="99" spans="1:19" x14ac:dyDescent="0.35">
      <c r="A99" s="100" t="s">
        <v>1253</v>
      </c>
      <c r="B99" s="101"/>
      <c r="D99" s="99">
        <v>2911.64</v>
      </c>
      <c r="F99" s="99">
        <v>31.5</v>
      </c>
      <c r="N99" s="102">
        <v>2943.14</v>
      </c>
      <c r="P99" s="92" t="s">
        <v>438</v>
      </c>
      <c r="Q99" s="99">
        <v>2911.64</v>
      </c>
      <c r="R99" s="99">
        <v>31.5</v>
      </c>
      <c r="S99" s="99">
        <v>2943.14</v>
      </c>
    </row>
    <row r="100" spans="1:19" x14ac:dyDescent="0.35">
      <c r="A100" s="100" t="s">
        <v>1254</v>
      </c>
      <c r="B100" s="101"/>
      <c r="D100" s="99">
        <v>2464.3299999999995</v>
      </c>
      <c r="N100" s="102">
        <v>2464.3299999999995</v>
      </c>
      <c r="P100" s="92" t="s">
        <v>440</v>
      </c>
      <c r="Q100" s="99">
        <v>2464.3299999999995</v>
      </c>
      <c r="R100" s="99">
        <v>0</v>
      </c>
      <c r="S100" s="99">
        <v>2464.3299999999995</v>
      </c>
    </row>
    <row r="101" spans="1:19" x14ac:dyDescent="0.35">
      <c r="A101" s="100" t="s">
        <v>1255</v>
      </c>
      <c r="B101" s="101"/>
      <c r="C101" s="99">
        <v>50.96</v>
      </c>
      <c r="D101" s="99">
        <v>2713.17</v>
      </c>
      <c r="N101" s="102">
        <v>2764.13</v>
      </c>
      <c r="P101" s="92" t="s">
        <v>442</v>
      </c>
      <c r="Q101" s="99">
        <v>2713.17</v>
      </c>
      <c r="R101" s="99">
        <v>50.960000000000036</v>
      </c>
      <c r="S101" s="99">
        <v>2764.13</v>
      </c>
    </row>
    <row r="102" spans="1:19" x14ac:dyDescent="0.35">
      <c r="A102" s="100" t="s">
        <v>1256</v>
      </c>
      <c r="B102" s="101">
        <v>221.43</v>
      </c>
      <c r="D102" s="99">
        <v>6454.1000000000013</v>
      </c>
      <c r="F102" s="99">
        <v>550.14</v>
      </c>
      <c r="N102" s="102">
        <v>7225.6700000000019</v>
      </c>
      <c r="P102" s="92" t="s">
        <v>212</v>
      </c>
      <c r="Q102" s="99">
        <v>6454.1000000000013</v>
      </c>
      <c r="R102" s="99">
        <v>771.57000000000062</v>
      </c>
      <c r="S102" s="99">
        <v>7225.6700000000019</v>
      </c>
    </row>
    <row r="103" spans="1:19" x14ac:dyDescent="0.35">
      <c r="A103" s="100" t="s">
        <v>1257</v>
      </c>
      <c r="B103" s="101"/>
      <c r="J103" s="99">
        <v>640</v>
      </c>
      <c r="N103" s="102">
        <v>640</v>
      </c>
      <c r="P103" s="92" t="s">
        <v>312</v>
      </c>
      <c r="Q103" s="99">
        <v>0</v>
      </c>
      <c r="R103" s="99">
        <v>640</v>
      </c>
      <c r="S103" s="99">
        <v>640</v>
      </c>
    </row>
    <row r="104" spans="1:19" x14ac:dyDescent="0.35">
      <c r="A104" s="100" t="s">
        <v>1258</v>
      </c>
      <c r="B104" s="101"/>
      <c r="D104" s="99">
        <v>44740.499999999993</v>
      </c>
      <c r="F104" s="99">
        <v>394.05</v>
      </c>
      <c r="N104" s="102">
        <v>45134.549999999996</v>
      </c>
      <c r="P104" s="92" t="s">
        <v>334</v>
      </c>
      <c r="Q104" s="99">
        <v>44740.499999999993</v>
      </c>
      <c r="R104" s="99">
        <v>394.05000000000291</v>
      </c>
      <c r="S104" s="99">
        <v>45134.549999999996</v>
      </c>
    </row>
    <row r="105" spans="1:19" x14ac:dyDescent="0.35">
      <c r="A105" s="100" t="s">
        <v>1259</v>
      </c>
      <c r="B105" s="101"/>
      <c r="I105" s="99">
        <v>16698</v>
      </c>
      <c r="N105" s="102">
        <v>16698</v>
      </c>
      <c r="P105" s="92" t="s">
        <v>446</v>
      </c>
      <c r="Q105" s="99">
        <v>0</v>
      </c>
      <c r="R105" s="99">
        <v>16698</v>
      </c>
      <c r="S105" s="99">
        <v>16698</v>
      </c>
    </row>
    <row r="106" spans="1:19" x14ac:dyDescent="0.35">
      <c r="A106" s="100" t="s">
        <v>1260</v>
      </c>
      <c r="B106" s="101"/>
      <c r="C106" s="99">
        <v>39.909999999999997</v>
      </c>
      <c r="D106" s="99">
        <v>24895.85</v>
      </c>
      <c r="E106" s="99">
        <v>100</v>
      </c>
      <c r="N106" s="102">
        <v>25035.759999999998</v>
      </c>
      <c r="P106" s="92" t="s">
        <v>336</v>
      </c>
      <c r="Q106" s="99">
        <v>24895.85</v>
      </c>
      <c r="R106" s="99">
        <v>139.90999999999985</v>
      </c>
      <c r="S106" s="99">
        <v>25035.759999999998</v>
      </c>
    </row>
    <row r="107" spans="1:19" x14ac:dyDescent="0.35">
      <c r="A107" s="100" t="s">
        <v>1261</v>
      </c>
      <c r="B107" s="101"/>
      <c r="D107" s="99">
        <v>7589.5499999999975</v>
      </c>
      <c r="N107" s="102">
        <v>7589.5499999999975</v>
      </c>
      <c r="P107" s="92" t="s">
        <v>768</v>
      </c>
      <c r="Q107" s="99">
        <v>7589.5499999999975</v>
      </c>
      <c r="R107" s="99">
        <v>0</v>
      </c>
      <c r="S107" s="99">
        <v>7589.5499999999975</v>
      </c>
    </row>
    <row r="108" spans="1:19" x14ac:dyDescent="0.35">
      <c r="A108" s="100" t="s">
        <v>1262</v>
      </c>
      <c r="B108" s="101"/>
      <c r="D108" s="99">
        <v>714.59</v>
      </c>
      <c r="E108" s="99">
        <v>2988.2</v>
      </c>
      <c r="N108" s="102">
        <v>3702.79</v>
      </c>
      <c r="P108" s="92" t="s">
        <v>1263</v>
      </c>
      <c r="Q108" s="99">
        <v>714.59</v>
      </c>
      <c r="R108" s="99">
        <v>2988.2</v>
      </c>
      <c r="S108" s="99">
        <v>3702.79</v>
      </c>
    </row>
    <row r="109" spans="1:19" x14ac:dyDescent="0.35">
      <c r="A109" s="100" t="s">
        <v>1264</v>
      </c>
      <c r="B109" s="101"/>
      <c r="H109" s="99">
        <v>2500</v>
      </c>
      <c r="N109" s="102">
        <v>2500</v>
      </c>
      <c r="P109" s="92" t="s">
        <v>345</v>
      </c>
      <c r="Q109" s="99">
        <v>0</v>
      </c>
      <c r="R109" s="99">
        <v>2500</v>
      </c>
      <c r="S109" s="99">
        <v>2500</v>
      </c>
    </row>
    <row r="110" spans="1:19" x14ac:dyDescent="0.35">
      <c r="A110" s="100" t="s">
        <v>1265</v>
      </c>
      <c r="B110" s="101"/>
      <c r="H110" s="99">
        <v>5000</v>
      </c>
      <c r="N110" s="102">
        <v>5000</v>
      </c>
      <c r="P110" s="92" t="s">
        <v>347</v>
      </c>
      <c r="Q110" s="99">
        <v>0</v>
      </c>
      <c r="R110" s="99">
        <v>5000</v>
      </c>
      <c r="S110" s="99">
        <v>5000</v>
      </c>
    </row>
    <row r="111" spans="1:19" x14ac:dyDescent="0.35">
      <c r="A111" s="100" t="s">
        <v>1266</v>
      </c>
      <c r="B111" s="101"/>
      <c r="D111" s="99">
        <v>7306.8699999999981</v>
      </c>
      <c r="N111" s="102">
        <v>7306.8699999999981</v>
      </c>
      <c r="P111" s="92" t="s">
        <v>448</v>
      </c>
      <c r="Q111" s="99">
        <v>7306.8699999999981</v>
      </c>
      <c r="R111" s="99">
        <v>0</v>
      </c>
      <c r="S111" s="99">
        <v>7306.8699999999981</v>
      </c>
    </row>
    <row r="112" spans="1:19" x14ac:dyDescent="0.35">
      <c r="A112" s="100" t="s">
        <v>1267</v>
      </c>
      <c r="B112" s="101"/>
      <c r="D112" s="99">
        <v>4026.2699999999991</v>
      </c>
      <c r="F112" s="99">
        <v>51.05</v>
      </c>
      <c r="N112" s="102">
        <v>4077.3199999999993</v>
      </c>
      <c r="P112" s="92" t="s">
        <v>349</v>
      </c>
      <c r="Q112" s="99">
        <v>4026.2699999999991</v>
      </c>
      <c r="R112" s="99">
        <v>51.050000000000182</v>
      </c>
      <c r="S112" s="99">
        <v>4077.3199999999993</v>
      </c>
    </row>
    <row r="113" spans="1:19" x14ac:dyDescent="0.35">
      <c r="A113" s="100" t="s">
        <v>1268</v>
      </c>
      <c r="B113" s="101"/>
      <c r="D113" s="99">
        <v>2944.3599999999997</v>
      </c>
      <c r="F113" s="99">
        <v>500</v>
      </c>
      <c r="N113" s="102">
        <v>3444.3599999999997</v>
      </c>
      <c r="P113" s="92" t="s">
        <v>450</v>
      </c>
      <c r="Q113" s="99">
        <v>2944.3599999999997</v>
      </c>
      <c r="R113" s="99">
        <v>500</v>
      </c>
      <c r="S113" s="99">
        <v>3444.3599999999997</v>
      </c>
    </row>
    <row r="114" spans="1:19" x14ac:dyDescent="0.35">
      <c r="A114" s="100" t="s">
        <v>1269</v>
      </c>
      <c r="B114" s="101"/>
      <c r="D114" s="99">
        <v>11521.909999999996</v>
      </c>
      <c r="N114" s="102">
        <v>11521.909999999996</v>
      </c>
      <c r="P114" s="92" t="s">
        <v>351</v>
      </c>
      <c r="Q114" s="99">
        <v>11521.909999999996</v>
      </c>
      <c r="R114" s="99">
        <v>0</v>
      </c>
      <c r="S114" s="99">
        <v>11521.909999999996</v>
      </c>
    </row>
    <row r="115" spans="1:19" x14ac:dyDescent="0.35">
      <c r="A115" s="100" t="s">
        <v>1270</v>
      </c>
      <c r="B115" s="101"/>
      <c r="D115" s="99">
        <v>17107.69000000001</v>
      </c>
      <c r="N115" s="102">
        <v>17107.69000000001</v>
      </c>
      <c r="P115" s="92" t="s">
        <v>353</v>
      </c>
      <c r="Q115" s="99">
        <v>17107.69000000001</v>
      </c>
      <c r="R115" s="99">
        <v>0</v>
      </c>
      <c r="S115" s="99">
        <v>17107.69000000001</v>
      </c>
    </row>
    <row r="116" spans="1:19" x14ac:dyDescent="0.35">
      <c r="A116" s="100" t="s">
        <v>1271</v>
      </c>
      <c r="B116" s="101"/>
      <c r="D116" s="99">
        <v>16259.680000000002</v>
      </c>
      <c r="N116" s="102">
        <v>16259.680000000002</v>
      </c>
      <c r="P116" s="92" t="s">
        <v>355</v>
      </c>
      <c r="Q116" s="99">
        <v>16259.680000000002</v>
      </c>
      <c r="R116" s="99">
        <v>0</v>
      </c>
      <c r="S116" s="99">
        <v>16259.680000000002</v>
      </c>
    </row>
    <row r="117" spans="1:19" x14ac:dyDescent="0.35">
      <c r="A117" s="100" t="s">
        <v>1272</v>
      </c>
      <c r="B117" s="101"/>
      <c r="D117" s="99">
        <v>44978.830000000009</v>
      </c>
      <c r="F117" s="99">
        <v>249.4</v>
      </c>
      <c r="H117" s="99">
        <v>1729</v>
      </c>
      <c r="I117" s="99">
        <v>1729</v>
      </c>
      <c r="N117" s="102">
        <v>48686.23000000001</v>
      </c>
      <c r="P117" s="92" t="s">
        <v>357</v>
      </c>
      <c r="Q117" s="99">
        <v>44978.830000000009</v>
      </c>
      <c r="R117" s="99">
        <v>3707.4000000000015</v>
      </c>
      <c r="S117" s="99">
        <v>48686.23000000001</v>
      </c>
    </row>
    <row r="118" spans="1:19" x14ac:dyDescent="0.35">
      <c r="A118" s="100" t="s">
        <v>1273</v>
      </c>
      <c r="B118" s="101"/>
      <c r="D118" s="99">
        <v>6824.4699999999948</v>
      </c>
      <c r="F118" s="99">
        <v>5090.6299999999992</v>
      </c>
      <c r="I118" s="99">
        <v>2000</v>
      </c>
      <c r="N118" s="102">
        <v>13915.099999999995</v>
      </c>
      <c r="P118" s="92" t="s">
        <v>359</v>
      </c>
      <c r="Q118" s="99">
        <v>6824.4699999999948</v>
      </c>
      <c r="R118" s="99">
        <v>7090.63</v>
      </c>
      <c r="S118" s="99">
        <v>13915.099999999995</v>
      </c>
    </row>
    <row r="119" spans="1:19" x14ac:dyDescent="0.35">
      <c r="A119" s="100" t="s">
        <v>1274</v>
      </c>
      <c r="B119" s="101"/>
      <c r="H119" s="99">
        <v>264478</v>
      </c>
      <c r="N119" s="102">
        <v>264478</v>
      </c>
      <c r="P119" s="92" t="s">
        <v>361</v>
      </c>
      <c r="Q119" s="99">
        <v>0</v>
      </c>
      <c r="R119" s="99">
        <v>264478</v>
      </c>
      <c r="S119" s="99">
        <v>264478</v>
      </c>
    </row>
    <row r="120" spans="1:19" x14ac:dyDescent="0.35">
      <c r="A120" s="100" t="s">
        <v>1275</v>
      </c>
      <c r="B120" s="101"/>
      <c r="F120" s="99">
        <v>225.12999999999997</v>
      </c>
      <c r="H120" s="99">
        <v>259500</v>
      </c>
      <c r="N120" s="102">
        <v>259725.13</v>
      </c>
      <c r="P120" s="92" t="s">
        <v>363</v>
      </c>
      <c r="Q120" s="99">
        <v>0</v>
      </c>
      <c r="R120" s="99">
        <v>259725.13</v>
      </c>
      <c r="S120" s="99">
        <v>259725.13</v>
      </c>
    </row>
    <row r="121" spans="1:19" x14ac:dyDescent="0.35">
      <c r="A121" s="100" t="s">
        <v>1276</v>
      </c>
      <c r="B121" s="101"/>
      <c r="D121" s="99">
        <v>18390.450000000004</v>
      </c>
      <c r="E121" s="99">
        <v>7743</v>
      </c>
      <c r="G121" s="99">
        <v>1206.97</v>
      </c>
      <c r="N121" s="102">
        <v>27340.420000000006</v>
      </c>
      <c r="P121" s="92" t="s">
        <v>452</v>
      </c>
      <c r="Q121" s="99">
        <v>18390.450000000004</v>
      </c>
      <c r="R121" s="99">
        <v>8949.9700000000012</v>
      </c>
      <c r="S121" s="99">
        <v>27340.420000000006</v>
      </c>
    </row>
    <row r="122" spans="1:19" x14ac:dyDescent="0.35">
      <c r="A122" s="100" t="s">
        <v>1277</v>
      </c>
      <c r="B122" s="101"/>
      <c r="D122" s="99">
        <v>287.87999999999994</v>
      </c>
      <c r="I122" s="99">
        <v>22084</v>
      </c>
      <c r="N122" s="102">
        <v>22371.88</v>
      </c>
      <c r="P122" s="92" t="s">
        <v>218</v>
      </c>
      <c r="Q122" s="99">
        <v>287.87999999999994</v>
      </c>
      <c r="R122" s="99">
        <v>22084</v>
      </c>
      <c r="S122" s="99">
        <v>22371.88</v>
      </c>
    </row>
    <row r="123" spans="1:19" x14ac:dyDescent="0.35">
      <c r="A123" s="100" t="s">
        <v>1278</v>
      </c>
      <c r="B123" s="101"/>
      <c r="D123" s="99">
        <v>53637.119999999952</v>
      </c>
      <c r="E123" s="99">
        <v>7968.14</v>
      </c>
      <c r="F123" s="99">
        <v>455.2</v>
      </c>
      <c r="N123" s="102">
        <v>62060.459999999948</v>
      </c>
      <c r="P123" s="92" t="s">
        <v>770</v>
      </c>
      <c r="Q123" s="99">
        <v>53637.119999999952</v>
      </c>
      <c r="R123" s="99">
        <v>8423.3399999999965</v>
      </c>
      <c r="S123" s="99">
        <v>62060.459999999948</v>
      </c>
    </row>
    <row r="124" spans="1:19" x14ac:dyDescent="0.35">
      <c r="A124" s="100" t="s">
        <v>1279</v>
      </c>
      <c r="B124" s="101"/>
      <c r="D124" s="99">
        <v>52239.999999999978</v>
      </c>
      <c r="E124" s="99">
        <v>7718.13</v>
      </c>
      <c r="F124" s="99">
        <v>1007.1499999999999</v>
      </c>
      <c r="N124" s="102">
        <v>60965.279999999977</v>
      </c>
      <c r="P124" s="92" t="s">
        <v>772</v>
      </c>
      <c r="Q124" s="99">
        <v>52239.999999999978</v>
      </c>
      <c r="R124" s="99">
        <v>8725.2799999999988</v>
      </c>
      <c r="S124" s="99">
        <v>60965.279999999977</v>
      </c>
    </row>
    <row r="125" spans="1:19" x14ac:dyDescent="0.35">
      <c r="A125" s="100" t="s">
        <v>1280</v>
      </c>
      <c r="B125" s="101"/>
      <c r="D125" s="99">
        <v>43983.590000000077</v>
      </c>
      <c r="F125" s="99">
        <v>2187.0499999999997</v>
      </c>
      <c r="N125" s="102">
        <v>46170.640000000079</v>
      </c>
      <c r="P125" s="92" t="s">
        <v>774</v>
      </c>
      <c r="Q125" s="99">
        <v>43983.590000000077</v>
      </c>
      <c r="R125" s="99">
        <v>2187.0500000000029</v>
      </c>
      <c r="S125" s="99">
        <v>46170.640000000079</v>
      </c>
    </row>
    <row r="126" spans="1:19" x14ac:dyDescent="0.35">
      <c r="A126" s="100" t="s">
        <v>1281</v>
      </c>
      <c r="B126" s="101"/>
      <c r="D126" s="99">
        <v>18312.570000000025</v>
      </c>
      <c r="F126" s="99">
        <v>419.75</v>
      </c>
      <c r="N126" s="102">
        <v>18732.320000000025</v>
      </c>
      <c r="P126" s="92" t="s">
        <v>777</v>
      </c>
      <c r="Q126" s="99">
        <v>18312.570000000025</v>
      </c>
      <c r="R126" s="99">
        <v>419.75</v>
      </c>
      <c r="S126" s="99">
        <v>18732.320000000025</v>
      </c>
    </row>
    <row r="127" spans="1:19" x14ac:dyDescent="0.35">
      <c r="A127" s="100" t="s">
        <v>1282</v>
      </c>
      <c r="B127" s="101"/>
      <c r="D127" s="99">
        <v>24915.320000000022</v>
      </c>
      <c r="F127" s="99">
        <v>1403.8</v>
      </c>
      <c r="N127" s="102">
        <v>26319.120000000021</v>
      </c>
      <c r="P127" s="92" t="s">
        <v>701</v>
      </c>
      <c r="Q127" s="99">
        <v>24915.320000000022</v>
      </c>
      <c r="R127" s="99">
        <v>1403.7999999999993</v>
      </c>
      <c r="S127" s="99">
        <v>26319.120000000021</v>
      </c>
    </row>
    <row r="128" spans="1:19" x14ac:dyDescent="0.35">
      <c r="A128" s="100" t="s">
        <v>1283</v>
      </c>
      <c r="B128" s="101"/>
      <c r="D128" s="99">
        <v>7352.96</v>
      </c>
      <c r="N128" s="102">
        <v>7352.96</v>
      </c>
      <c r="P128" s="92" t="s">
        <v>975</v>
      </c>
      <c r="Q128" s="99">
        <v>7352.96</v>
      </c>
      <c r="R128" s="99">
        <v>0</v>
      </c>
      <c r="S128" s="99">
        <v>7352.96</v>
      </c>
    </row>
    <row r="129" spans="1:19" x14ac:dyDescent="0.35">
      <c r="A129" s="100" t="s">
        <v>1284</v>
      </c>
      <c r="B129" s="101"/>
      <c r="D129" s="99">
        <v>311.36000000000007</v>
      </c>
      <c r="N129" s="102">
        <v>311.36000000000007</v>
      </c>
      <c r="P129" s="92" t="s">
        <v>977</v>
      </c>
      <c r="Q129" s="99">
        <v>311.36000000000007</v>
      </c>
      <c r="R129" s="99">
        <v>0</v>
      </c>
      <c r="S129" s="99">
        <v>311.36000000000007</v>
      </c>
    </row>
    <row r="130" spans="1:19" x14ac:dyDescent="0.35">
      <c r="A130" s="100" t="s">
        <v>1285</v>
      </c>
      <c r="B130" s="101"/>
      <c r="D130" s="99">
        <v>2645.429999999998</v>
      </c>
      <c r="F130" s="99">
        <v>69.5</v>
      </c>
      <c r="N130" s="102">
        <v>2714.929999999998</v>
      </c>
      <c r="P130" s="92" t="s">
        <v>781</v>
      </c>
      <c r="Q130" s="99">
        <v>2645.429999999998</v>
      </c>
      <c r="R130" s="99">
        <v>69.5</v>
      </c>
      <c r="S130" s="99">
        <v>2714.929999999998</v>
      </c>
    </row>
    <row r="131" spans="1:19" x14ac:dyDescent="0.35">
      <c r="A131" s="100" t="s">
        <v>1286</v>
      </c>
      <c r="B131" s="101"/>
      <c r="D131" s="99">
        <v>2622.8599999999992</v>
      </c>
      <c r="N131" s="102">
        <v>2622.8599999999992</v>
      </c>
      <c r="P131" s="92" t="s">
        <v>979</v>
      </c>
      <c r="Q131" s="99">
        <v>2622.8599999999992</v>
      </c>
      <c r="R131" s="99">
        <v>0</v>
      </c>
      <c r="S131" s="99">
        <v>2622.8599999999992</v>
      </c>
    </row>
    <row r="132" spans="1:19" x14ac:dyDescent="0.35">
      <c r="A132" s="100" t="s">
        <v>1287</v>
      </c>
      <c r="B132" s="101"/>
      <c r="D132" s="99">
        <v>3685.1600000000003</v>
      </c>
      <c r="N132" s="102">
        <v>3685.1600000000003</v>
      </c>
      <c r="P132" s="92" t="s">
        <v>981</v>
      </c>
      <c r="Q132" s="99">
        <v>3685.1600000000003</v>
      </c>
      <c r="R132" s="99">
        <v>0</v>
      </c>
      <c r="S132" s="99">
        <v>3685.1600000000003</v>
      </c>
    </row>
    <row r="133" spans="1:19" x14ac:dyDescent="0.35">
      <c r="A133" s="100" t="s">
        <v>1288</v>
      </c>
      <c r="B133" s="101"/>
      <c r="D133" s="99">
        <v>1710.8</v>
      </c>
      <c r="N133" s="102">
        <v>1710.8</v>
      </c>
      <c r="P133" s="92" t="s">
        <v>783</v>
      </c>
      <c r="Q133" s="99">
        <v>1710.8</v>
      </c>
      <c r="R133" s="99">
        <v>0</v>
      </c>
      <c r="S133" s="99">
        <v>1710.8</v>
      </c>
    </row>
    <row r="134" spans="1:19" x14ac:dyDescent="0.35">
      <c r="A134" s="100" t="s">
        <v>1289</v>
      </c>
      <c r="B134" s="101"/>
      <c r="D134" s="99">
        <v>6416.9299999999985</v>
      </c>
      <c r="N134" s="102">
        <v>6416.9299999999985</v>
      </c>
      <c r="P134" s="92" t="s">
        <v>785</v>
      </c>
      <c r="Q134" s="99">
        <v>6416.9299999999985</v>
      </c>
      <c r="R134" s="99">
        <v>0</v>
      </c>
      <c r="S134" s="99">
        <v>6416.9299999999985</v>
      </c>
    </row>
    <row r="135" spans="1:19" x14ac:dyDescent="0.35">
      <c r="A135" s="100" t="s">
        <v>1290</v>
      </c>
      <c r="B135" s="101"/>
      <c r="D135" s="99">
        <v>1205.8599999999999</v>
      </c>
      <c r="N135" s="102">
        <v>1205.8599999999999</v>
      </c>
      <c r="P135" s="92" t="s">
        <v>787</v>
      </c>
      <c r="Q135" s="99">
        <v>1205.8599999999999</v>
      </c>
      <c r="R135" s="99">
        <v>0</v>
      </c>
      <c r="S135" s="99">
        <v>1205.8599999999999</v>
      </c>
    </row>
    <row r="136" spans="1:19" x14ac:dyDescent="0.35">
      <c r="A136" s="100" t="s">
        <v>1291</v>
      </c>
      <c r="B136" s="101"/>
      <c r="D136" s="99">
        <v>541.94999999999982</v>
      </c>
      <c r="N136" s="102">
        <v>541.94999999999982</v>
      </c>
      <c r="P136" s="92" t="s">
        <v>983</v>
      </c>
      <c r="Q136" s="99">
        <v>541.94999999999982</v>
      </c>
      <c r="R136" s="99">
        <v>0</v>
      </c>
      <c r="S136" s="99">
        <v>541.94999999999982</v>
      </c>
    </row>
    <row r="137" spans="1:19" x14ac:dyDescent="0.35">
      <c r="A137" s="100" t="s">
        <v>1292</v>
      </c>
      <c r="B137" s="101"/>
      <c r="H137" s="99">
        <v>355.79999999999995</v>
      </c>
      <c r="N137" s="102">
        <v>355.79999999999995</v>
      </c>
      <c r="P137" s="92" t="s">
        <v>795</v>
      </c>
      <c r="Q137" s="99">
        <v>0</v>
      </c>
      <c r="R137" s="99">
        <v>355.79999999999995</v>
      </c>
      <c r="S137" s="99">
        <v>355.79999999999995</v>
      </c>
    </row>
    <row r="138" spans="1:19" x14ac:dyDescent="0.35">
      <c r="A138" s="100" t="s">
        <v>1293</v>
      </c>
      <c r="B138" s="101"/>
      <c r="D138" s="99">
        <v>5599.0700000000015</v>
      </c>
      <c r="F138" s="99">
        <v>132.35</v>
      </c>
      <c r="N138" s="102">
        <v>5731.4200000000019</v>
      </c>
      <c r="P138" s="92" t="s">
        <v>367</v>
      </c>
      <c r="Q138" s="99">
        <v>5599.0700000000015</v>
      </c>
      <c r="R138" s="99">
        <v>132.35000000000036</v>
      </c>
      <c r="S138" s="99">
        <v>5731.4200000000019</v>
      </c>
    </row>
    <row r="139" spans="1:19" x14ac:dyDescent="0.35">
      <c r="A139" s="100" t="s">
        <v>1294</v>
      </c>
      <c r="B139" s="101"/>
      <c r="D139" s="99">
        <v>5332.8600000000015</v>
      </c>
      <c r="F139" s="99">
        <v>1618.5700000000002</v>
      </c>
      <c r="I139" s="99">
        <v>2000</v>
      </c>
      <c r="N139" s="102">
        <v>8951.4300000000021</v>
      </c>
      <c r="P139" s="92" t="s">
        <v>456</v>
      </c>
      <c r="Q139" s="99">
        <v>5332.8600000000015</v>
      </c>
      <c r="R139" s="99">
        <v>3618.5700000000006</v>
      </c>
      <c r="S139" s="99">
        <v>8951.4300000000021</v>
      </c>
    </row>
    <row r="140" spans="1:19" x14ac:dyDescent="0.35">
      <c r="A140" s="100" t="s">
        <v>1295</v>
      </c>
      <c r="B140" s="101"/>
      <c r="D140" s="99">
        <v>6579.9799999999987</v>
      </c>
      <c r="N140" s="102">
        <v>6579.9799999999987</v>
      </c>
      <c r="P140" s="92" t="s">
        <v>458</v>
      </c>
      <c r="Q140" s="99">
        <v>6579.9799999999987</v>
      </c>
      <c r="R140" s="99">
        <v>0</v>
      </c>
      <c r="S140" s="99">
        <v>6579.9799999999987</v>
      </c>
    </row>
    <row r="141" spans="1:19" x14ac:dyDescent="0.35">
      <c r="A141" s="100" t="s">
        <v>1296</v>
      </c>
      <c r="B141" s="101"/>
      <c r="D141" s="99">
        <v>18811.629999999997</v>
      </c>
      <c r="F141" s="99">
        <v>6913.21</v>
      </c>
      <c r="H141" s="99">
        <v>82.57</v>
      </c>
      <c r="N141" s="102">
        <v>25807.409999999996</v>
      </c>
      <c r="P141" s="92" t="s">
        <v>460</v>
      </c>
      <c r="Q141" s="99">
        <v>18811.629999999997</v>
      </c>
      <c r="R141" s="99">
        <v>6995.7799999999988</v>
      </c>
      <c r="S141" s="99">
        <v>25807.409999999996</v>
      </c>
    </row>
    <row r="142" spans="1:19" x14ac:dyDescent="0.35">
      <c r="A142" s="100" t="s">
        <v>1297</v>
      </c>
      <c r="B142" s="101"/>
      <c r="D142" s="99">
        <v>7089.119999999999</v>
      </c>
      <c r="F142" s="99">
        <v>1725</v>
      </c>
      <c r="J142" s="99">
        <v>495</v>
      </c>
      <c r="N142" s="102">
        <v>9309.119999999999</v>
      </c>
      <c r="P142" s="92" t="s">
        <v>369</v>
      </c>
      <c r="Q142" s="99">
        <v>7089.119999999999</v>
      </c>
      <c r="R142" s="99">
        <v>2220</v>
      </c>
      <c r="S142" s="99">
        <v>9309.119999999999</v>
      </c>
    </row>
    <row r="143" spans="1:19" x14ac:dyDescent="0.35">
      <c r="A143" s="100" t="s">
        <v>1298</v>
      </c>
      <c r="B143" s="101"/>
      <c r="D143" s="99">
        <v>1209.19</v>
      </c>
      <c r="F143" s="99">
        <v>3962.3199999999997</v>
      </c>
      <c r="N143" s="102">
        <v>5171.51</v>
      </c>
      <c r="P143" s="92" t="s">
        <v>371</v>
      </c>
      <c r="Q143" s="99">
        <v>1209.19</v>
      </c>
      <c r="R143" s="99">
        <v>3962.32</v>
      </c>
      <c r="S143" s="99">
        <v>5171.51</v>
      </c>
    </row>
    <row r="144" spans="1:19" x14ac:dyDescent="0.35">
      <c r="A144" s="100" t="s">
        <v>1299</v>
      </c>
      <c r="B144" s="101"/>
      <c r="D144" s="99">
        <v>20493.89000000001</v>
      </c>
      <c r="N144" s="102">
        <v>20493.89000000001</v>
      </c>
      <c r="P144" s="92" t="s">
        <v>464</v>
      </c>
      <c r="Q144" s="99">
        <v>20493.89000000001</v>
      </c>
      <c r="R144" s="99">
        <v>0</v>
      </c>
      <c r="S144" s="99">
        <v>20493.89000000001</v>
      </c>
    </row>
    <row r="145" spans="1:19" x14ac:dyDescent="0.35">
      <c r="A145" s="100" t="s">
        <v>1300</v>
      </c>
      <c r="B145" s="101"/>
      <c r="D145" s="99">
        <v>21614.580000000013</v>
      </c>
      <c r="J145" s="99">
        <v>1200</v>
      </c>
      <c r="N145" s="102">
        <v>22814.580000000013</v>
      </c>
      <c r="P145" s="92" t="s">
        <v>373</v>
      </c>
      <c r="Q145" s="99">
        <v>21614.580000000013</v>
      </c>
      <c r="R145" s="99">
        <v>1200</v>
      </c>
      <c r="S145" s="99">
        <v>22814.580000000013</v>
      </c>
    </row>
    <row r="146" spans="1:19" x14ac:dyDescent="0.35">
      <c r="A146" s="100" t="s">
        <v>1301</v>
      </c>
      <c r="B146" s="101"/>
      <c r="E146" s="99">
        <v>1109.22</v>
      </c>
      <c r="F146" s="99">
        <v>72.88</v>
      </c>
      <c r="I146" s="99">
        <v>1628</v>
      </c>
      <c r="M146" s="99">
        <v>5972.0999999999995</v>
      </c>
      <c r="N146" s="102">
        <v>8782.1999999999989</v>
      </c>
      <c r="P146" s="92" t="s">
        <v>466</v>
      </c>
      <c r="Q146" s="99">
        <v>0</v>
      </c>
      <c r="R146" s="99">
        <v>8782.1999999999989</v>
      </c>
      <c r="S146" s="99">
        <v>8782.1999999999989</v>
      </c>
    </row>
    <row r="147" spans="1:19" x14ac:dyDescent="0.35">
      <c r="A147" s="100" t="s">
        <v>1302</v>
      </c>
      <c r="B147" s="101"/>
      <c r="D147" s="99">
        <v>1307.9199999999998</v>
      </c>
      <c r="F147" s="99">
        <v>500</v>
      </c>
      <c r="N147" s="102">
        <v>1807.9199999999998</v>
      </c>
      <c r="P147" s="92" t="s">
        <v>378</v>
      </c>
      <c r="Q147" s="99">
        <v>1307.9199999999998</v>
      </c>
      <c r="R147" s="99">
        <v>500</v>
      </c>
      <c r="S147" s="99">
        <v>1807.9199999999998</v>
      </c>
    </row>
    <row r="148" spans="1:19" x14ac:dyDescent="0.35">
      <c r="A148" s="100" t="s">
        <v>1303</v>
      </c>
      <c r="B148" s="101"/>
      <c r="E148" s="99">
        <v>7360</v>
      </c>
      <c r="N148" s="102">
        <v>7360</v>
      </c>
      <c r="P148" s="92" t="s">
        <v>468</v>
      </c>
      <c r="Q148" s="99">
        <v>0</v>
      </c>
      <c r="R148" s="99">
        <v>7360</v>
      </c>
      <c r="S148" s="99">
        <v>7360</v>
      </c>
    </row>
    <row r="149" spans="1:19" x14ac:dyDescent="0.35">
      <c r="A149" s="100" t="s">
        <v>1304</v>
      </c>
      <c r="B149" s="101"/>
      <c r="E149" s="99">
        <v>9.14</v>
      </c>
      <c r="F149" s="99">
        <v>139.47999999999999</v>
      </c>
      <c r="N149" s="102">
        <v>148.62</v>
      </c>
      <c r="P149" s="92" t="s">
        <v>214</v>
      </c>
      <c r="Q149" s="99">
        <v>0</v>
      </c>
      <c r="R149" s="99">
        <v>148.62</v>
      </c>
      <c r="S149" s="99">
        <v>148.62</v>
      </c>
    </row>
    <row r="150" spans="1:19" x14ac:dyDescent="0.35">
      <c r="A150" s="100" t="s">
        <v>1305</v>
      </c>
      <c r="B150" s="101"/>
      <c r="E150" s="99">
        <v>2436.6</v>
      </c>
      <c r="I150" s="99">
        <v>4000</v>
      </c>
      <c r="N150" s="102">
        <v>6436.6</v>
      </c>
      <c r="P150" s="92" t="s">
        <v>470</v>
      </c>
      <c r="Q150" s="99">
        <v>0</v>
      </c>
      <c r="R150" s="99">
        <v>6436.6</v>
      </c>
      <c r="S150" s="99">
        <v>6436.6</v>
      </c>
    </row>
    <row r="151" spans="1:19" x14ac:dyDescent="0.35">
      <c r="A151" s="100" t="s">
        <v>1306</v>
      </c>
      <c r="B151" s="101"/>
      <c r="I151" s="99">
        <v>13953.29</v>
      </c>
      <c r="N151" s="102">
        <v>13953.29</v>
      </c>
      <c r="P151" s="92" t="s">
        <v>472</v>
      </c>
      <c r="Q151" s="99">
        <v>0</v>
      </c>
      <c r="R151" s="99">
        <v>13953.29</v>
      </c>
      <c r="S151" s="99">
        <v>13953.29</v>
      </c>
    </row>
    <row r="152" spans="1:19" x14ac:dyDescent="0.35">
      <c r="A152" s="100" t="s">
        <v>1307</v>
      </c>
      <c r="B152" s="101"/>
      <c r="F152" s="99">
        <v>34.26</v>
      </c>
      <c r="N152" s="102">
        <v>34.26</v>
      </c>
      <c r="P152" s="92" t="s">
        <v>380</v>
      </c>
      <c r="Q152" s="99">
        <v>0</v>
      </c>
      <c r="R152" s="99">
        <v>34.26</v>
      </c>
      <c r="S152" s="99">
        <v>34.26</v>
      </c>
    </row>
    <row r="153" spans="1:19" x14ac:dyDescent="0.35">
      <c r="A153" s="100" t="s">
        <v>1308</v>
      </c>
      <c r="B153" s="101"/>
      <c r="I153" s="99">
        <v>1365</v>
      </c>
      <c r="N153" s="102">
        <v>1365</v>
      </c>
      <c r="P153" s="92" t="s">
        <v>382</v>
      </c>
      <c r="Q153" s="99">
        <v>0</v>
      </c>
      <c r="R153" s="99">
        <v>1365</v>
      </c>
      <c r="S153" s="99">
        <v>1365</v>
      </c>
    </row>
    <row r="154" spans="1:19" x14ac:dyDescent="0.35">
      <c r="A154" s="100" t="s">
        <v>1309</v>
      </c>
      <c r="B154" s="101"/>
      <c r="F154" s="99">
        <v>46.45</v>
      </c>
      <c r="I154" s="99">
        <v>10106.25</v>
      </c>
      <c r="N154" s="102">
        <v>10152.700000000001</v>
      </c>
      <c r="P154" s="92" t="s">
        <v>474</v>
      </c>
      <c r="Q154" s="99">
        <v>0</v>
      </c>
      <c r="R154" s="99">
        <v>10152.700000000001</v>
      </c>
      <c r="S154" s="99">
        <v>10152.700000000001</v>
      </c>
    </row>
    <row r="155" spans="1:19" x14ac:dyDescent="0.35">
      <c r="A155" s="100" t="s">
        <v>1310</v>
      </c>
      <c r="B155" s="101"/>
      <c r="D155" s="99">
        <v>1080.8599999999999</v>
      </c>
      <c r="I155" s="99">
        <v>2256</v>
      </c>
      <c r="N155" s="102">
        <v>3336.8599999999997</v>
      </c>
      <c r="P155" s="92" t="s">
        <v>384</v>
      </c>
      <c r="Q155" s="99">
        <v>1080.8599999999999</v>
      </c>
      <c r="R155" s="99">
        <v>2256</v>
      </c>
      <c r="S155" s="99">
        <v>3336.8599999999997</v>
      </c>
    </row>
    <row r="156" spans="1:19" x14ac:dyDescent="0.35">
      <c r="A156" s="100" t="s">
        <v>1311</v>
      </c>
      <c r="B156" s="101"/>
      <c r="D156" s="99">
        <v>345.48</v>
      </c>
      <c r="E156" s="99">
        <v>1000</v>
      </c>
      <c r="I156" s="99">
        <v>22084</v>
      </c>
      <c r="N156" s="102">
        <v>23429.48</v>
      </c>
      <c r="P156" s="92" t="s">
        <v>226</v>
      </c>
      <c r="Q156" s="99">
        <v>345.48</v>
      </c>
      <c r="R156" s="99">
        <v>23084</v>
      </c>
      <c r="S156" s="99">
        <v>23429.48</v>
      </c>
    </row>
    <row r="157" spans="1:19" x14ac:dyDescent="0.35">
      <c r="A157" s="100" t="s">
        <v>1312</v>
      </c>
      <c r="B157" s="101"/>
      <c r="C157" s="99">
        <v>12698</v>
      </c>
      <c r="D157" s="99">
        <v>81463.410000000091</v>
      </c>
      <c r="E157" s="99">
        <v>12221.81</v>
      </c>
      <c r="F157" s="99">
        <v>9930.77</v>
      </c>
      <c r="N157" s="102">
        <v>116313.99000000009</v>
      </c>
      <c r="P157" s="92" t="s">
        <v>819</v>
      </c>
      <c r="Q157" s="99">
        <v>81463.410000000091</v>
      </c>
      <c r="R157" s="99">
        <v>34850.58</v>
      </c>
      <c r="S157" s="99">
        <v>116313.99000000009</v>
      </c>
    </row>
    <row r="158" spans="1:19" x14ac:dyDescent="0.35">
      <c r="A158" s="100" t="s">
        <v>1313</v>
      </c>
      <c r="B158" s="101"/>
      <c r="C158" s="99">
        <v>0</v>
      </c>
      <c r="D158" s="99">
        <v>4.2206238504149951E-10</v>
      </c>
      <c r="E158" s="99">
        <v>0</v>
      </c>
      <c r="F158" s="99">
        <v>6.8212102632969618E-13</v>
      </c>
      <c r="N158" s="102">
        <v>4.2274450606782921E-10</v>
      </c>
      <c r="P158" s="92" t="s">
        <v>819</v>
      </c>
      <c r="Q158" s="99">
        <v>4.2206238504149951E-10</v>
      </c>
      <c r="R158" s="99">
        <v>6.8212102632969618E-13</v>
      </c>
      <c r="S158" s="99">
        <v>4.2274450606782921E-10</v>
      </c>
    </row>
    <row r="159" spans="1:19" x14ac:dyDescent="0.35">
      <c r="A159" s="100" t="s">
        <v>1314</v>
      </c>
      <c r="B159" s="101"/>
      <c r="C159" s="99">
        <v>2962</v>
      </c>
      <c r="D159" s="99">
        <v>29062.400000000034</v>
      </c>
      <c r="E159" s="99">
        <v>3290.37</v>
      </c>
      <c r="F159" s="99">
        <v>8766.92</v>
      </c>
      <c r="N159" s="102">
        <v>44081.690000000031</v>
      </c>
      <c r="P159" s="92" t="s">
        <v>821</v>
      </c>
      <c r="Q159" s="99">
        <v>29062.400000000034</v>
      </c>
      <c r="R159" s="99">
        <v>15019.289999999997</v>
      </c>
      <c r="S159" s="99">
        <v>44081.690000000031</v>
      </c>
    </row>
    <row r="160" spans="1:19" x14ac:dyDescent="0.35">
      <c r="A160" s="100" t="s">
        <v>1315</v>
      </c>
      <c r="B160" s="101"/>
      <c r="C160" s="99">
        <v>1856</v>
      </c>
      <c r="D160" s="99">
        <v>8810.9800000000032</v>
      </c>
      <c r="E160" s="99">
        <v>1159.82</v>
      </c>
      <c r="F160" s="99">
        <v>1773.81</v>
      </c>
      <c r="N160" s="102">
        <v>13600.610000000002</v>
      </c>
      <c r="P160" s="92" t="s">
        <v>995</v>
      </c>
      <c r="Q160" s="99">
        <v>8810.9800000000032</v>
      </c>
      <c r="R160" s="99">
        <v>4789.6299999999992</v>
      </c>
      <c r="S160" s="99">
        <v>13600.610000000002</v>
      </c>
    </row>
    <row r="161" spans="1:19" x14ac:dyDescent="0.35">
      <c r="A161" s="100" t="s">
        <v>1316</v>
      </c>
      <c r="B161" s="101"/>
      <c r="D161" s="99">
        <v>11585.620000000004</v>
      </c>
      <c r="F161" s="99">
        <v>2120.96</v>
      </c>
      <c r="N161" s="102">
        <v>13706.580000000005</v>
      </c>
      <c r="P161" s="92" t="s">
        <v>823</v>
      </c>
      <c r="Q161" s="99">
        <v>11585.620000000004</v>
      </c>
      <c r="R161" s="99">
        <v>2120.9600000000009</v>
      </c>
      <c r="S161" s="99">
        <v>13706.580000000005</v>
      </c>
    </row>
    <row r="162" spans="1:19" x14ac:dyDescent="0.35">
      <c r="A162" s="100" t="s">
        <v>1317</v>
      </c>
      <c r="B162" s="101"/>
      <c r="D162" s="99">
        <v>35867.840000000018</v>
      </c>
      <c r="F162" s="99">
        <v>9923.7100000000009</v>
      </c>
      <c r="N162" s="102">
        <v>45791.550000000017</v>
      </c>
      <c r="P162" s="92" t="s">
        <v>997</v>
      </c>
      <c r="Q162" s="99">
        <v>35867.840000000018</v>
      </c>
      <c r="R162" s="99">
        <v>9923.7099999999991</v>
      </c>
      <c r="S162" s="99">
        <v>45791.550000000017</v>
      </c>
    </row>
    <row r="163" spans="1:19" x14ac:dyDescent="0.35">
      <c r="A163" s="100" t="s">
        <v>1318</v>
      </c>
      <c r="B163" s="101"/>
      <c r="D163" s="99">
        <v>20766.359999999993</v>
      </c>
      <c r="F163" s="99">
        <v>16298.479999999998</v>
      </c>
      <c r="N163" s="102">
        <v>37064.839999999989</v>
      </c>
      <c r="P163" s="92" t="s">
        <v>825</v>
      </c>
      <c r="Q163" s="99">
        <v>20766.359999999993</v>
      </c>
      <c r="R163" s="99">
        <v>16298.479999999996</v>
      </c>
      <c r="S163" s="99">
        <v>37064.839999999989</v>
      </c>
    </row>
    <row r="164" spans="1:19" x14ac:dyDescent="0.35">
      <c r="A164" s="100" t="s">
        <v>1319</v>
      </c>
      <c r="B164" s="101"/>
      <c r="D164" s="99">
        <v>32864.980000000032</v>
      </c>
      <c r="F164" s="99">
        <v>10594.43</v>
      </c>
      <c r="G164" s="99">
        <v>1235</v>
      </c>
      <c r="N164" s="102">
        <v>44694.410000000033</v>
      </c>
      <c r="P164" s="92" t="s">
        <v>999</v>
      </c>
      <c r="Q164" s="99">
        <v>32864.980000000032</v>
      </c>
      <c r="R164" s="99">
        <v>11829.43</v>
      </c>
      <c r="S164" s="99">
        <v>44694.410000000033</v>
      </c>
    </row>
    <row r="165" spans="1:19" x14ac:dyDescent="0.35">
      <c r="A165" s="100" t="s">
        <v>1320</v>
      </c>
      <c r="B165" s="101"/>
      <c r="D165" s="99">
        <v>27632.33000000002</v>
      </c>
      <c r="F165" s="99">
        <v>1958.5499999999997</v>
      </c>
      <c r="L165" s="99">
        <v>80</v>
      </c>
      <c r="N165" s="102">
        <v>29670.880000000019</v>
      </c>
      <c r="P165" s="92" t="s">
        <v>827</v>
      </c>
      <c r="Q165" s="99">
        <v>27632.33000000002</v>
      </c>
      <c r="R165" s="99">
        <v>2038.5499999999993</v>
      </c>
      <c r="S165" s="99">
        <v>29670.880000000019</v>
      </c>
    </row>
    <row r="166" spans="1:19" x14ac:dyDescent="0.35">
      <c r="A166" s="100" t="s">
        <v>1321</v>
      </c>
      <c r="B166" s="101"/>
      <c r="D166" s="99">
        <v>4558.2800000000016</v>
      </c>
      <c r="F166" s="99">
        <v>2000</v>
      </c>
      <c r="N166" s="102">
        <v>6558.2800000000016</v>
      </c>
      <c r="P166" s="92" t="s">
        <v>1001</v>
      </c>
      <c r="Q166" s="99">
        <v>4558.2800000000016</v>
      </c>
      <c r="R166" s="99">
        <v>2000</v>
      </c>
      <c r="S166" s="99">
        <v>6558.2800000000016</v>
      </c>
    </row>
    <row r="167" spans="1:19" x14ac:dyDescent="0.35">
      <c r="A167" s="100" t="s">
        <v>1322</v>
      </c>
      <c r="B167" s="101"/>
      <c r="D167" s="99">
        <v>11687.199999999997</v>
      </c>
      <c r="F167" s="99">
        <v>21.5</v>
      </c>
      <c r="N167" s="102">
        <v>11708.699999999997</v>
      </c>
      <c r="P167" s="92" t="s">
        <v>829</v>
      </c>
      <c r="Q167" s="99">
        <v>11687.199999999997</v>
      </c>
      <c r="R167" s="99">
        <v>21.5</v>
      </c>
      <c r="S167" s="99">
        <v>11708.699999999997</v>
      </c>
    </row>
    <row r="168" spans="1:19" x14ac:dyDescent="0.35">
      <c r="A168" s="100" t="s">
        <v>1323</v>
      </c>
      <c r="B168" s="101"/>
      <c r="C168" s="99">
        <v>433.75</v>
      </c>
      <c r="D168" s="99">
        <v>15564.22</v>
      </c>
      <c r="F168" s="99">
        <v>132</v>
      </c>
      <c r="N168" s="102">
        <v>16129.97</v>
      </c>
      <c r="P168" s="92" t="s">
        <v>1003</v>
      </c>
      <c r="Q168" s="99">
        <v>15564.22</v>
      </c>
      <c r="R168" s="99">
        <v>565.75</v>
      </c>
      <c r="S168" s="99">
        <v>16129.97</v>
      </c>
    </row>
    <row r="169" spans="1:19" x14ac:dyDescent="0.35">
      <c r="A169" s="100" t="s">
        <v>1324</v>
      </c>
      <c r="B169" s="101"/>
      <c r="D169" s="99">
        <v>10662.649999999996</v>
      </c>
      <c r="F169" s="99">
        <v>1079.71</v>
      </c>
      <c r="N169" s="102">
        <v>11742.359999999997</v>
      </c>
      <c r="P169" s="92" t="s">
        <v>831</v>
      </c>
      <c r="Q169" s="99">
        <v>10662.649999999996</v>
      </c>
      <c r="R169" s="99">
        <v>1079.7100000000009</v>
      </c>
      <c r="S169" s="99">
        <v>11742.359999999997</v>
      </c>
    </row>
    <row r="170" spans="1:19" x14ac:dyDescent="0.35">
      <c r="A170" s="100" t="s">
        <v>1325</v>
      </c>
      <c r="B170" s="101"/>
      <c r="H170" s="99">
        <v>3000</v>
      </c>
      <c r="N170" s="102">
        <v>3000</v>
      </c>
      <c r="P170" s="92" t="s">
        <v>843</v>
      </c>
      <c r="Q170" s="99">
        <v>0</v>
      </c>
      <c r="R170" s="99">
        <v>3000</v>
      </c>
      <c r="S170" s="99">
        <v>3000</v>
      </c>
    </row>
    <row r="171" spans="1:19" x14ac:dyDescent="0.35">
      <c r="A171" s="100" t="s">
        <v>1326</v>
      </c>
      <c r="B171" s="101"/>
      <c r="C171" s="99">
        <v>139</v>
      </c>
      <c r="D171" s="99">
        <v>5349.54</v>
      </c>
      <c r="E171" s="99">
        <v>1581</v>
      </c>
      <c r="G171" s="99">
        <v>175</v>
      </c>
      <c r="N171" s="102">
        <v>7244.54</v>
      </c>
      <c r="P171" s="92" t="s">
        <v>1015</v>
      </c>
      <c r="Q171" s="99">
        <v>5349.54</v>
      </c>
      <c r="R171" s="99">
        <v>1895</v>
      </c>
      <c r="S171" s="99">
        <v>7244.54</v>
      </c>
    </row>
    <row r="172" spans="1:19" x14ac:dyDescent="0.35">
      <c r="A172" s="100" t="s">
        <v>1327</v>
      </c>
      <c r="B172" s="101"/>
      <c r="D172" s="99">
        <v>21260.459999999988</v>
      </c>
      <c r="N172" s="102">
        <v>21260.459999999988</v>
      </c>
      <c r="P172" s="92" t="s">
        <v>889</v>
      </c>
      <c r="Q172" s="99">
        <v>21260.459999999988</v>
      </c>
      <c r="R172" s="99">
        <v>0</v>
      </c>
      <c r="S172" s="99">
        <v>21260.459999999988</v>
      </c>
    </row>
    <row r="173" spans="1:19" x14ac:dyDescent="0.35">
      <c r="A173" s="100" t="s">
        <v>1328</v>
      </c>
      <c r="B173" s="101"/>
      <c r="D173" s="99">
        <v>15596.59</v>
      </c>
      <c r="N173" s="102">
        <v>15596.59</v>
      </c>
      <c r="P173" s="92" t="s">
        <v>891</v>
      </c>
      <c r="Q173" s="99">
        <v>15596.59</v>
      </c>
      <c r="R173" s="99">
        <v>0</v>
      </c>
      <c r="S173" s="99">
        <v>15596.59</v>
      </c>
    </row>
    <row r="174" spans="1:19" x14ac:dyDescent="0.35">
      <c r="A174" s="100" t="s">
        <v>1329</v>
      </c>
      <c r="B174" s="101"/>
      <c r="E174" s="99">
        <v>736.7199999999998</v>
      </c>
      <c r="F174" s="99">
        <v>245.87</v>
      </c>
      <c r="N174" s="102">
        <v>982.5899999999998</v>
      </c>
      <c r="P174" s="92" t="s">
        <v>1017</v>
      </c>
      <c r="Q174" s="99">
        <v>0</v>
      </c>
      <c r="R174" s="99">
        <v>982.5899999999998</v>
      </c>
      <c r="S174" s="99">
        <v>982.5899999999998</v>
      </c>
    </row>
    <row r="175" spans="1:19" x14ac:dyDescent="0.35">
      <c r="A175" s="100" t="s">
        <v>1330</v>
      </c>
      <c r="B175" s="101"/>
      <c r="F175" s="99">
        <v>50</v>
      </c>
      <c r="N175" s="102">
        <v>50</v>
      </c>
      <c r="P175" s="92" t="s">
        <v>1019</v>
      </c>
      <c r="Q175" s="99">
        <v>0</v>
      </c>
      <c r="R175" s="99">
        <v>50</v>
      </c>
      <c r="S175" s="99">
        <v>50</v>
      </c>
    </row>
    <row r="176" spans="1:19" x14ac:dyDescent="0.35">
      <c r="A176" s="100" t="s">
        <v>1331</v>
      </c>
      <c r="B176" s="101"/>
      <c r="H176" s="99">
        <v>2416.67</v>
      </c>
      <c r="N176" s="102">
        <v>2416.67</v>
      </c>
      <c r="P176" s="92" t="s">
        <v>893</v>
      </c>
      <c r="Q176" s="99">
        <v>0</v>
      </c>
      <c r="R176" s="99">
        <v>2416.67</v>
      </c>
      <c r="S176" s="99">
        <v>2416.67</v>
      </c>
    </row>
    <row r="177" spans="1:19" x14ac:dyDescent="0.35">
      <c r="A177" s="100" t="s">
        <v>1332</v>
      </c>
      <c r="B177" s="101"/>
      <c r="H177" s="99">
        <v>416.67</v>
      </c>
      <c r="N177" s="102">
        <v>416.67</v>
      </c>
      <c r="P177" s="92" t="s">
        <v>895</v>
      </c>
      <c r="Q177" s="99">
        <v>0</v>
      </c>
      <c r="R177" s="99">
        <v>416.67</v>
      </c>
      <c r="S177" s="99">
        <v>416.67</v>
      </c>
    </row>
    <row r="178" spans="1:19" x14ac:dyDescent="0.35">
      <c r="A178" s="100" t="s">
        <v>1333</v>
      </c>
      <c r="B178" s="101"/>
      <c r="H178" s="99">
        <v>916.66</v>
      </c>
      <c r="N178" s="102">
        <v>916.66</v>
      </c>
      <c r="P178" s="92" t="s">
        <v>897</v>
      </c>
      <c r="Q178" s="99">
        <v>0</v>
      </c>
      <c r="R178" s="99">
        <v>916.66</v>
      </c>
      <c r="S178" s="99">
        <v>916.66</v>
      </c>
    </row>
    <row r="179" spans="1:19" x14ac:dyDescent="0.35">
      <c r="A179" s="100" t="s">
        <v>1334</v>
      </c>
      <c r="B179" s="101"/>
      <c r="H179" s="99">
        <v>2750</v>
      </c>
      <c r="N179" s="102">
        <v>2750</v>
      </c>
      <c r="P179" s="92" t="s">
        <v>899</v>
      </c>
      <c r="Q179" s="99">
        <v>0</v>
      </c>
      <c r="R179" s="99">
        <v>2750</v>
      </c>
      <c r="S179" s="99">
        <v>2750</v>
      </c>
    </row>
    <row r="180" spans="1:19" x14ac:dyDescent="0.35">
      <c r="A180" s="100" t="s">
        <v>1335</v>
      </c>
      <c r="B180" s="101"/>
      <c r="D180" s="99">
        <v>3217.42</v>
      </c>
      <c r="N180" s="102">
        <v>3217.42</v>
      </c>
      <c r="P180" s="92" t="s">
        <v>909</v>
      </c>
      <c r="Q180" s="99">
        <v>3217.42</v>
      </c>
      <c r="R180" s="99">
        <v>0</v>
      </c>
      <c r="S180" s="99">
        <v>3217.42</v>
      </c>
    </row>
    <row r="181" spans="1:19" x14ac:dyDescent="0.35">
      <c r="A181" s="100" t="s">
        <v>1336</v>
      </c>
      <c r="B181" s="101"/>
      <c r="D181" s="99">
        <v>7309.1800000000012</v>
      </c>
      <c r="F181" s="99">
        <v>3278.17</v>
      </c>
      <c r="J181" s="99">
        <v>2236.36</v>
      </c>
      <c r="N181" s="102">
        <v>12823.710000000003</v>
      </c>
      <c r="P181" s="92" t="s">
        <v>1023</v>
      </c>
      <c r="Q181" s="99">
        <v>7309.1800000000012</v>
      </c>
      <c r="R181" s="99">
        <v>5514.5300000000016</v>
      </c>
      <c r="S181" s="99">
        <v>12823.710000000003</v>
      </c>
    </row>
    <row r="182" spans="1:19" x14ac:dyDescent="0.35">
      <c r="A182" s="100" t="s">
        <v>1337</v>
      </c>
      <c r="B182" s="101"/>
      <c r="D182" s="99">
        <v>32284.730000000003</v>
      </c>
      <c r="G182" s="99">
        <v>41.92</v>
      </c>
      <c r="J182" s="99">
        <v>2909.1</v>
      </c>
      <c r="L182" s="99">
        <v>1374.55</v>
      </c>
      <c r="N182" s="102">
        <v>36610.300000000003</v>
      </c>
      <c r="P182" s="92" t="s">
        <v>703</v>
      </c>
      <c r="Q182" s="99">
        <v>32284.730000000003</v>
      </c>
      <c r="R182" s="99">
        <v>4325.57</v>
      </c>
      <c r="S182" s="99">
        <v>36610.300000000003</v>
      </c>
    </row>
    <row r="183" spans="1:19" x14ac:dyDescent="0.35">
      <c r="A183" s="100" t="s">
        <v>1338</v>
      </c>
      <c r="B183" s="101"/>
      <c r="F183" s="99">
        <v>6209.8899999999985</v>
      </c>
      <c r="H183" s="99">
        <v>1375</v>
      </c>
      <c r="N183" s="102">
        <v>7584.8899999999985</v>
      </c>
      <c r="P183" s="92" t="s">
        <v>1339</v>
      </c>
      <c r="Q183" s="99">
        <v>0</v>
      </c>
      <c r="R183" s="99">
        <v>7584.8899999999985</v>
      </c>
      <c r="S183" s="99">
        <v>7584.8899999999985</v>
      </c>
    </row>
    <row r="184" spans="1:19" x14ac:dyDescent="0.35">
      <c r="A184" s="100" t="s">
        <v>1340</v>
      </c>
      <c r="B184" s="101"/>
      <c r="D184" s="99">
        <v>2689.15</v>
      </c>
      <c r="E184" s="99">
        <v>30662.74</v>
      </c>
      <c r="F184" s="99">
        <v>14.55</v>
      </c>
      <c r="N184" s="102">
        <v>33366.44</v>
      </c>
      <c r="P184" s="92" t="s">
        <v>1339</v>
      </c>
      <c r="Q184" s="99">
        <v>2689.15</v>
      </c>
      <c r="R184" s="99">
        <v>30677.29</v>
      </c>
      <c r="S184" s="99">
        <v>33366.44</v>
      </c>
    </row>
    <row r="185" spans="1:19" x14ac:dyDescent="0.35">
      <c r="A185" s="100" t="s">
        <v>1341</v>
      </c>
      <c r="B185" s="101"/>
      <c r="D185" s="99">
        <v>797.82999999999981</v>
      </c>
      <c r="F185" s="99">
        <v>10248.910000000002</v>
      </c>
      <c r="N185" s="102">
        <v>11046.740000000002</v>
      </c>
      <c r="P185" s="92" t="s">
        <v>1339</v>
      </c>
      <c r="Q185" s="99">
        <v>797.82999999999981</v>
      </c>
      <c r="R185" s="99">
        <v>10248.910000000002</v>
      </c>
      <c r="S185" s="99">
        <v>11046.740000000002</v>
      </c>
    </row>
    <row r="186" spans="1:19" x14ac:dyDescent="0.35">
      <c r="A186" s="100" t="s">
        <v>1342</v>
      </c>
      <c r="B186" s="101"/>
      <c r="D186" s="99">
        <v>7620.51</v>
      </c>
      <c r="N186" s="102">
        <v>7620.51</v>
      </c>
      <c r="P186" s="92" t="s">
        <v>1025</v>
      </c>
      <c r="Q186" s="99">
        <v>7620.51</v>
      </c>
      <c r="R186" s="99">
        <v>0</v>
      </c>
      <c r="S186" s="99">
        <v>7620.51</v>
      </c>
    </row>
    <row r="187" spans="1:19" x14ac:dyDescent="0.35">
      <c r="A187" s="100" t="s">
        <v>1343</v>
      </c>
      <c r="B187" s="101"/>
      <c r="D187" s="99">
        <v>32022.429999999989</v>
      </c>
      <c r="E187" s="99">
        <v>5420</v>
      </c>
      <c r="F187" s="99">
        <v>1373.65</v>
      </c>
      <c r="M187" s="99">
        <v>0</v>
      </c>
      <c r="N187" s="102">
        <v>38816.079999999994</v>
      </c>
      <c r="P187" s="92" t="s">
        <v>928</v>
      </c>
      <c r="Q187" s="99">
        <v>32022.429999999989</v>
      </c>
      <c r="R187" s="99">
        <v>6793.6500000000051</v>
      </c>
      <c r="S187" s="99">
        <v>38816.079999999994</v>
      </c>
    </row>
    <row r="188" spans="1:19" x14ac:dyDescent="0.35">
      <c r="A188" s="100" t="s">
        <v>1344</v>
      </c>
      <c r="B188" s="101"/>
      <c r="D188" s="99">
        <v>159816.67999999993</v>
      </c>
      <c r="F188" s="99">
        <v>459.8</v>
      </c>
      <c r="N188" s="102">
        <v>160276.47999999992</v>
      </c>
      <c r="P188" s="92" t="s">
        <v>705</v>
      </c>
      <c r="Q188" s="99">
        <v>159816.67999999993</v>
      </c>
      <c r="R188" s="99">
        <v>459.79999999998836</v>
      </c>
      <c r="S188" s="99">
        <v>160276.47999999992</v>
      </c>
    </row>
    <row r="189" spans="1:19" x14ac:dyDescent="0.35">
      <c r="A189" s="100" t="s">
        <v>1345</v>
      </c>
      <c r="B189" s="101"/>
      <c r="D189" s="99">
        <v>6994.8000000000011</v>
      </c>
      <c r="N189" s="102">
        <v>6994.8000000000011</v>
      </c>
      <c r="P189" s="92" t="s">
        <v>930</v>
      </c>
      <c r="Q189" s="99">
        <v>6994.8000000000011</v>
      </c>
      <c r="R189" s="99">
        <v>0</v>
      </c>
      <c r="S189" s="99">
        <v>6994.8000000000011</v>
      </c>
    </row>
    <row r="190" spans="1:19" x14ac:dyDescent="0.35">
      <c r="A190" s="100" t="s">
        <v>1346</v>
      </c>
      <c r="B190" s="101"/>
      <c r="D190" s="99">
        <v>4515.0599999999995</v>
      </c>
      <c r="F190" s="99">
        <v>72.11</v>
      </c>
      <c r="H190" s="99">
        <v>7.45</v>
      </c>
      <c r="N190" s="102">
        <v>4594.619999999999</v>
      </c>
      <c r="P190" s="92" t="s">
        <v>1027</v>
      </c>
      <c r="Q190" s="99">
        <v>4515.0599999999995</v>
      </c>
      <c r="R190" s="99">
        <v>79.559999999999491</v>
      </c>
      <c r="S190" s="99">
        <v>4594.619999999999</v>
      </c>
    </row>
    <row r="191" spans="1:19" x14ac:dyDescent="0.35">
      <c r="A191" s="100" t="s">
        <v>1347</v>
      </c>
      <c r="B191" s="101"/>
      <c r="D191" s="99">
        <v>3481.4199999999992</v>
      </c>
      <c r="N191" s="102">
        <v>3481.4199999999992</v>
      </c>
      <c r="P191" s="92" t="s">
        <v>932</v>
      </c>
      <c r="Q191" s="99">
        <v>3481.4199999999992</v>
      </c>
      <c r="R191" s="99">
        <v>0</v>
      </c>
      <c r="S191" s="99">
        <v>3481.4199999999992</v>
      </c>
    </row>
    <row r="192" spans="1:19" x14ac:dyDescent="0.35">
      <c r="A192" s="100" t="s">
        <v>1348</v>
      </c>
      <c r="B192" s="101"/>
      <c r="D192" s="99">
        <v>12588.960000000005</v>
      </c>
      <c r="N192" s="102">
        <v>12588.960000000005</v>
      </c>
      <c r="P192" s="92" t="s">
        <v>1029</v>
      </c>
      <c r="Q192" s="99">
        <v>12588.960000000005</v>
      </c>
      <c r="R192" s="99">
        <v>0</v>
      </c>
      <c r="S192" s="99">
        <v>12588.960000000005</v>
      </c>
    </row>
    <row r="193" spans="1:19" x14ac:dyDescent="0.35">
      <c r="A193" s="100" t="s">
        <v>1349</v>
      </c>
      <c r="B193" s="101"/>
      <c r="D193" s="99">
        <v>1957.7400000000005</v>
      </c>
      <c r="N193" s="102">
        <v>1957.7400000000005</v>
      </c>
      <c r="P193" s="92" t="s">
        <v>1031</v>
      </c>
      <c r="Q193" s="99">
        <v>1957.7400000000005</v>
      </c>
      <c r="R193" s="99">
        <v>0</v>
      </c>
      <c r="S193" s="99">
        <v>1957.7400000000005</v>
      </c>
    </row>
    <row r="194" spans="1:19" x14ac:dyDescent="0.35">
      <c r="A194" s="100" t="s">
        <v>1350</v>
      </c>
      <c r="B194" s="101"/>
      <c r="D194" s="99">
        <v>1675.7499999999998</v>
      </c>
      <c r="N194" s="102">
        <v>1675.7499999999998</v>
      </c>
      <c r="P194" s="92" t="s">
        <v>934</v>
      </c>
      <c r="Q194" s="99">
        <v>1675.7499999999998</v>
      </c>
      <c r="R194" s="99">
        <v>0</v>
      </c>
      <c r="S194" s="99">
        <v>1675.7499999999998</v>
      </c>
    </row>
    <row r="195" spans="1:19" x14ac:dyDescent="0.35">
      <c r="A195" s="100" t="s">
        <v>1351</v>
      </c>
      <c r="B195" s="101"/>
      <c r="D195" s="99">
        <v>2188.0700000000002</v>
      </c>
      <c r="N195" s="102">
        <v>2188.0700000000002</v>
      </c>
      <c r="P195" s="92" t="s">
        <v>1035</v>
      </c>
      <c r="Q195" s="99">
        <v>2188.0700000000002</v>
      </c>
      <c r="R195" s="99">
        <v>0</v>
      </c>
      <c r="S195" s="99">
        <v>2188.0700000000002</v>
      </c>
    </row>
    <row r="196" spans="1:19" x14ac:dyDescent="0.35">
      <c r="A196" s="100" t="s">
        <v>1352</v>
      </c>
      <c r="B196" s="101"/>
      <c r="H196" s="99">
        <v>0</v>
      </c>
      <c r="M196" s="99">
        <v>0</v>
      </c>
      <c r="N196" s="102">
        <v>0</v>
      </c>
      <c r="P196" s="92" t="s">
        <v>938</v>
      </c>
      <c r="Q196" s="99">
        <v>0</v>
      </c>
      <c r="R196" s="99">
        <v>0</v>
      </c>
      <c r="S196" s="99">
        <v>0</v>
      </c>
    </row>
    <row r="197" spans="1:19" x14ac:dyDescent="0.35">
      <c r="A197" s="100" t="s">
        <v>1353</v>
      </c>
      <c r="B197" s="101"/>
      <c r="D197" s="99">
        <v>345.49000000000007</v>
      </c>
      <c r="N197" s="102">
        <v>345.49000000000007</v>
      </c>
      <c r="P197" s="92" t="s">
        <v>942</v>
      </c>
      <c r="Q197" s="99">
        <v>345.49000000000007</v>
      </c>
      <c r="R197" s="99">
        <v>0</v>
      </c>
      <c r="S197" s="99">
        <v>345.49000000000007</v>
      </c>
    </row>
    <row r="198" spans="1:19" x14ac:dyDescent="0.35">
      <c r="A198" s="100" t="s">
        <v>1354</v>
      </c>
      <c r="B198" s="101"/>
      <c r="D198" s="99">
        <v>2418.3900000000008</v>
      </c>
      <c r="N198" s="102">
        <v>2418.3900000000008</v>
      </c>
      <c r="P198" s="92" t="s">
        <v>1043</v>
      </c>
      <c r="Q198" s="99">
        <v>2418.3900000000008</v>
      </c>
      <c r="R198" s="99">
        <v>0</v>
      </c>
      <c r="S198" s="99">
        <v>2418.3900000000008</v>
      </c>
    </row>
    <row r="199" spans="1:19" x14ac:dyDescent="0.35">
      <c r="A199" s="103" t="s">
        <v>1156</v>
      </c>
      <c r="B199" s="104">
        <v>221.43</v>
      </c>
      <c r="C199" s="105">
        <v>18220.18</v>
      </c>
      <c r="D199" s="105">
        <v>2634432.1700000013</v>
      </c>
      <c r="E199" s="105">
        <v>177154.22</v>
      </c>
      <c r="F199" s="105">
        <v>182110.99999999994</v>
      </c>
      <c r="G199" s="105">
        <v>2824.05</v>
      </c>
      <c r="H199" s="105">
        <v>546250.52</v>
      </c>
      <c r="I199" s="105">
        <v>117804.79000000001</v>
      </c>
      <c r="J199" s="105">
        <v>10624.1</v>
      </c>
      <c r="K199" s="105">
        <v>159.29</v>
      </c>
      <c r="L199" s="105">
        <v>1454.55</v>
      </c>
      <c r="M199" s="105">
        <v>16382.25</v>
      </c>
      <c r="N199" s="106">
        <v>3707638.5500000003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305"/>
  <sheetViews>
    <sheetView workbookViewId="0">
      <selection activeCell="K87" sqref="K87"/>
    </sheetView>
  </sheetViews>
  <sheetFormatPr defaultColWidth="8.7265625" defaultRowHeight="14.5" x14ac:dyDescent="0.35"/>
  <cols>
    <col min="1" max="2" width="13.26953125" bestFit="1" customWidth="1"/>
    <col min="3" max="3" width="10.26953125" bestFit="1" customWidth="1"/>
    <col min="4" max="4" width="11.26953125" bestFit="1" customWidth="1"/>
    <col min="5" max="5" width="63.1796875" bestFit="1" customWidth="1"/>
    <col min="6" max="7" width="15.7265625" customWidth="1"/>
    <col min="8" max="8" width="19.81640625" bestFit="1" customWidth="1"/>
    <col min="9" max="11" width="15.7265625" style="49" customWidth="1"/>
    <col min="12" max="14" width="15.7265625" style="86" customWidth="1"/>
    <col min="15" max="15" width="19.453125" bestFit="1" customWidth="1"/>
    <col min="16" max="16" width="21.453125" bestFit="1" customWidth="1"/>
    <col min="17" max="19" width="8.7265625" style="39"/>
    <col min="20" max="20" width="44.453125" bestFit="1" customWidth="1"/>
    <col min="21" max="21" width="8.26953125" style="39" customWidth="1"/>
    <col min="22" max="22" width="14.453125" style="39" bestFit="1" customWidth="1"/>
    <col min="23" max="23" width="6" bestFit="1" customWidth="1"/>
    <col min="24" max="24" width="9" bestFit="1" customWidth="1"/>
    <col min="25" max="25" width="13.453125" bestFit="1" customWidth="1"/>
    <col min="31" max="31" width="10.1796875" bestFit="1" customWidth="1"/>
    <col min="32" max="32" width="30.7265625" bestFit="1" customWidth="1"/>
    <col min="33" max="33" width="11.453125" bestFit="1" customWidth="1"/>
  </cols>
  <sheetData>
    <row r="1" spans="1:34" x14ac:dyDescent="0.35">
      <c r="I1" s="314" t="s">
        <v>1355</v>
      </c>
      <c r="J1" s="314"/>
      <c r="K1" s="314"/>
      <c r="L1" s="315" t="s">
        <v>1356</v>
      </c>
      <c r="M1" s="315"/>
      <c r="N1" s="315"/>
    </row>
    <row r="2" spans="1:34" x14ac:dyDescent="0.35">
      <c r="A2" s="51" t="s">
        <v>1357</v>
      </c>
      <c r="B2" s="46" t="s">
        <v>1358</v>
      </c>
      <c r="C2" s="46" t="s">
        <v>8</v>
      </c>
      <c r="D2" s="46" t="s">
        <v>1359</v>
      </c>
      <c r="E2" s="46" t="s">
        <v>1360</v>
      </c>
      <c r="F2" s="52" t="s">
        <v>1361</v>
      </c>
      <c r="G2" s="52" t="s">
        <v>1362</v>
      </c>
      <c r="H2" s="52" t="s">
        <v>1363</v>
      </c>
      <c r="I2" s="53" t="s">
        <v>1364</v>
      </c>
      <c r="J2" s="53" t="s">
        <v>1365</v>
      </c>
      <c r="K2" s="53" t="s">
        <v>71</v>
      </c>
      <c r="L2" s="54" t="s">
        <v>1366</v>
      </c>
      <c r="M2" s="54" t="s">
        <v>1367</v>
      </c>
      <c r="N2" s="54" t="s">
        <v>1368</v>
      </c>
      <c r="O2" s="46" t="s">
        <v>1369</v>
      </c>
      <c r="P2" s="55" t="s">
        <v>1370</v>
      </c>
      <c r="Q2" s="56" t="s">
        <v>1371</v>
      </c>
      <c r="R2" s="56" t="s">
        <v>1372</v>
      </c>
      <c r="S2" s="56" t="s">
        <v>1373</v>
      </c>
      <c r="T2" s="56" t="s">
        <v>1374</v>
      </c>
      <c r="U2" s="56" t="s">
        <v>1375</v>
      </c>
      <c r="V2" s="56" t="s">
        <v>1376</v>
      </c>
      <c r="W2" s="56"/>
      <c r="X2" s="56"/>
      <c r="Y2" s="56"/>
      <c r="Z2" s="56" t="s">
        <v>1377</v>
      </c>
      <c r="AA2" s="56" t="s">
        <v>1378</v>
      </c>
      <c r="AB2" s="56" t="s">
        <v>1379</v>
      </c>
      <c r="AC2" s="56" t="s">
        <v>1380</v>
      </c>
      <c r="AD2" s="56" t="s">
        <v>1381</v>
      </c>
      <c r="AE2" s="56" t="s">
        <v>1374</v>
      </c>
      <c r="AF2" s="57" t="s">
        <v>1382</v>
      </c>
      <c r="AG2" s="57" t="s">
        <v>1383</v>
      </c>
      <c r="AH2" s="57" t="s">
        <v>1384</v>
      </c>
    </row>
    <row r="3" spans="1:34" ht="15" customHeight="1" x14ac:dyDescent="0.35">
      <c r="A3" s="58" t="s">
        <v>1385</v>
      </c>
      <c r="B3" s="58" t="s">
        <v>1385</v>
      </c>
      <c r="C3" s="58" t="s">
        <v>686</v>
      </c>
      <c r="D3" s="47" t="s">
        <v>200</v>
      </c>
      <c r="E3" s="58" t="s">
        <v>687</v>
      </c>
      <c r="F3" s="58" t="s">
        <v>1386</v>
      </c>
      <c r="G3" s="58" t="s">
        <v>1387</v>
      </c>
      <c r="H3" s="58" t="s">
        <v>1388</v>
      </c>
      <c r="I3" s="59"/>
      <c r="J3" s="59"/>
      <c r="K3" s="59">
        <v>0</v>
      </c>
      <c r="L3" s="59"/>
      <c r="M3" s="59"/>
      <c r="N3" s="59"/>
      <c r="O3" s="47"/>
      <c r="P3" s="47" t="s">
        <v>1389</v>
      </c>
      <c r="Q3" s="60" t="s">
        <v>206</v>
      </c>
      <c r="R3" s="60" t="s">
        <v>206</v>
      </c>
      <c r="S3" s="60" t="s">
        <v>206</v>
      </c>
      <c r="T3" s="287" t="s">
        <v>1390</v>
      </c>
      <c r="V3" s="17"/>
      <c r="W3" s="17"/>
      <c r="X3" s="17"/>
      <c r="Y3" s="17"/>
      <c r="Z3">
        <v>725</v>
      </c>
    </row>
    <row r="4" spans="1:34" ht="15" customHeight="1" x14ac:dyDescent="0.35">
      <c r="A4" s="58" t="s">
        <v>1385</v>
      </c>
      <c r="B4" s="58" t="s">
        <v>1385</v>
      </c>
      <c r="C4" s="58" t="s">
        <v>682</v>
      </c>
      <c r="D4" s="47" t="s">
        <v>1391</v>
      </c>
      <c r="E4" s="58" t="s">
        <v>683</v>
      </c>
      <c r="F4" s="58" t="s">
        <v>1386</v>
      </c>
      <c r="G4" s="58" t="s">
        <v>1392</v>
      </c>
      <c r="H4" s="58" t="s">
        <v>1393</v>
      </c>
      <c r="I4" s="59"/>
      <c r="J4" s="59"/>
      <c r="K4" s="59">
        <v>0</v>
      </c>
      <c r="L4" s="59"/>
      <c r="M4" s="59"/>
      <c r="N4" s="59"/>
      <c r="O4" s="47"/>
      <c r="P4" s="47" t="s">
        <v>1393</v>
      </c>
      <c r="Q4" s="60" t="s">
        <v>1394</v>
      </c>
      <c r="R4" s="60" t="s">
        <v>1395</v>
      </c>
      <c r="S4" s="60" t="s">
        <v>1395</v>
      </c>
      <c r="T4" s="287" t="s">
        <v>1396</v>
      </c>
      <c r="V4" s="17"/>
      <c r="W4" s="17"/>
      <c r="X4" s="17"/>
      <c r="Y4" s="17"/>
    </row>
    <row r="5" spans="1:34" ht="15" customHeight="1" x14ac:dyDescent="0.35">
      <c r="A5" s="61" t="s">
        <v>199</v>
      </c>
      <c r="B5" s="58" t="s">
        <v>1397</v>
      </c>
      <c r="C5" s="58" t="s">
        <v>389</v>
      </c>
      <c r="D5" s="47" t="s">
        <v>13</v>
      </c>
      <c r="E5" s="58" t="s">
        <v>390</v>
      </c>
      <c r="F5" s="58" t="s">
        <v>1398</v>
      </c>
      <c r="G5" s="58" t="s">
        <v>1399</v>
      </c>
      <c r="H5" s="58" t="s">
        <v>1400</v>
      </c>
      <c r="I5" s="59">
        <v>8587</v>
      </c>
      <c r="J5" s="59">
        <v>0</v>
      </c>
      <c r="K5" s="59">
        <v>8587</v>
      </c>
      <c r="L5" s="59"/>
      <c r="M5" s="59"/>
      <c r="N5" s="59"/>
      <c r="O5" s="47" t="s">
        <v>1400</v>
      </c>
      <c r="P5" s="47" t="s">
        <v>1400</v>
      </c>
      <c r="Q5" s="60" t="s">
        <v>1394</v>
      </c>
      <c r="R5" s="60" t="s">
        <v>1395</v>
      </c>
      <c r="S5" s="60" t="s">
        <v>1395</v>
      </c>
      <c r="T5" s="287" t="s">
        <v>1396</v>
      </c>
      <c r="V5" s="17" t="s">
        <v>1401</v>
      </c>
      <c r="W5" s="17" t="s">
        <v>1398</v>
      </c>
      <c r="X5" s="17" t="s">
        <v>1399</v>
      </c>
      <c r="Y5" s="62">
        <v>-8587</v>
      </c>
      <c r="Z5">
        <v>734</v>
      </c>
      <c r="AA5">
        <v>810</v>
      </c>
      <c r="AB5">
        <v>800</v>
      </c>
    </row>
    <row r="6" spans="1:34" ht="15" customHeight="1" x14ac:dyDescent="0.35">
      <c r="A6" s="61" t="s">
        <v>199</v>
      </c>
      <c r="B6" s="58" t="s">
        <v>1397</v>
      </c>
      <c r="C6" s="58" t="s">
        <v>391</v>
      </c>
      <c r="D6" s="47" t="s">
        <v>13</v>
      </c>
      <c r="E6" s="58" t="s">
        <v>392</v>
      </c>
      <c r="F6" s="58" t="s">
        <v>1398</v>
      </c>
      <c r="G6" s="58" t="s">
        <v>1402</v>
      </c>
      <c r="H6" s="58" t="s">
        <v>1403</v>
      </c>
      <c r="I6" s="59">
        <v>11963</v>
      </c>
      <c r="J6" s="59">
        <v>4000</v>
      </c>
      <c r="K6" s="59">
        <v>15963</v>
      </c>
      <c r="L6" s="59"/>
      <c r="M6" s="59"/>
      <c r="N6" s="59"/>
      <c r="O6" s="47" t="s">
        <v>1403</v>
      </c>
      <c r="P6" s="47" t="s">
        <v>1403</v>
      </c>
      <c r="Q6" s="60" t="s">
        <v>1394</v>
      </c>
      <c r="R6" s="60" t="s">
        <v>1395</v>
      </c>
      <c r="S6" s="60" t="s">
        <v>1395</v>
      </c>
      <c r="T6" s="287" t="s">
        <v>1396</v>
      </c>
      <c r="V6" s="17" t="s">
        <v>1404</v>
      </c>
      <c r="W6" s="17" t="s">
        <v>1398</v>
      </c>
      <c r="X6" s="17" t="s">
        <v>1402</v>
      </c>
      <c r="Y6" s="62">
        <v>-15963</v>
      </c>
    </row>
    <row r="7" spans="1:34" ht="15" customHeight="1" x14ac:dyDescent="0.35">
      <c r="A7" s="61" t="s">
        <v>199</v>
      </c>
      <c r="B7" s="58" t="s">
        <v>1397</v>
      </c>
      <c r="C7" s="58" t="s">
        <v>228</v>
      </c>
      <c r="D7" s="47" t="s">
        <v>158</v>
      </c>
      <c r="E7" s="58" t="s">
        <v>229</v>
      </c>
      <c r="F7" s="58" t="s">
        <v>1398</v>
      </c>
      <c r="G7" s="58" t="s">
        <v>1405</v>
      </c>
      <c r="H7" s="58" t="s">
        <v>1403</v>
      </c>
      <c r="I7" s="59">
        <v>8355</v>
      </c>
      <c r="J7" s="59">
        <v>1000</v>
      </c>
      <c r="K7" s="59">
        <v>9355</v>
      </c>
      <c r="L7" s="59"/>
      <c r="M7" s="59"/>
      <c r="N7" s="59"/>
      <c r="O7" s="47" t="s">
        <v>1403</v>
      </c>
      <c r="P7" s="47" t="s">
        <v>1403</v>
      </c>
      <c r="Q7" s="60" t="s">
        <v>1394</v>
      </c>
      <c r="R7" s="60" t="s">
        <v>1395</v>
      </c>
      <c r="S7" s="60" t="s">
        <v>1395</v>
      </c>
      <c r="T7" s="287" t="s">
        <v>1396</v>
      </c>
      <c r="V7" s="63">
        <v>43664</v>
      </c>
      <c r="W7" s="17" t="s">
        <v>1398</v>
      </c>
      <c r="X7" s="17" t="s">
        <v>1405</v>
      </c>
      <c r="Y7" s="62">
        <v>-9355</v>
      </c>
      <c r="Z7">
        <v>734</v>
      </c>
    </row>
    <row r="8" spans="1:34" ht="15" customHeight="1" x14ac:dyDescent="0.35">
      <c r="A8" s="61" t="s">
        <v>199</v>
      </c>
      <c r="B8" s="58" t="s">
        <v>1397</v>
      </c>
      <c r="C8" s="58" t="s">
        <v>230</v>
      </c>
      <c r="D8" s="47" t="s">
        <v>158</v>
      </c>
      <c r="E8" s="58" t="s">
        <v>231</v>
      </c>
      <c r="F8" s="58" t="s">
        <v>1398</v>
      </c>
      <c r="G8" s="58" t="s">
        <v>1406</v>
      </c>
      <c r="H8" s="58" t="s">
        <v>1407</v>
      </c>
      <c r="I8" s="59">
        <v>6730</v>
      </c>
      <c r="J8" s="59">
        <v>0</v>
      </c>
      <c r="K8" s="59">
        <v>6730</v>
      </c>
      <c r="L8" s="59"/>
      <c r="M8" s="59"/>
      <c r="N8" s="59"/>
      <c r="O8" s="47" t="s">
        <v>1407</v>
      </c>
      <c r="P8" s="47" t="s">
        <v>1407</v>
      </c>
      <c r="Q8" s="60" t="s">
        <v>1394</v>
      </c>
      <c r="R8" s="60" t="s">
        <v>1395</v>
      </c>
      <c r="S8" s="60" t="s">
        <v>1395</v>
      </c>
      <c r="T8" s="287" t="s">
        <v>1396</v>
      </c>
      <c r="V8" s="63">
        <v>43664</v>
      </c>
      <c r="W8" s="17" t="s">
        <v>1398</v>
      </c>
      <c r="X8" s="17" t="s">
        <v>1406</v>
      </c>
      <c r="Y8" s="62">
        <v>-6730</v>
      </c>
      <c r="Z8">
        <v>734</v>
      </c>
    </row>
    <row r="9" spans="1:34" ht="15" customHeight="1" x14ac:dyDescent="0.35">
      <c r="A9" s="61" t="s">
        <v>199</v>
      </c>
      <c r="B9" s="58" t="s">
        <v>1397</v>
      </c>
      <c r="C9" s="58" t="s">
        <v>393</v>
      </c>
      <c r="D9" s="47" t="s">
        <v>13</v>
      </c>
      <c r="E9" s="58" t="s">
        <v>394</v>
      </c>
      <c r="F9" s="58" t="s">
        <v>1398</v>
      </c>
      <c r="G9" s="58" t="s">
        <v>1408</v>
      </c>
      <c r="H9" s="58" t="s">
        <v>1409</v>
      </c>
      <c r="I9" s="59">
        <v>1392</v>
      </c>
      <c r="J9" s="59">
        <v>0</v>
      </c>
      <c r="K9" s="59">
        <v>1392</v>
      </c>
      <c r="L9" s="59"/>
      <c r="M9" s="59"/>
      <c r="N9" s="59"/>
      <c r="O9" s="47" t="s">
        <v>1409</v>
      </c>
      <c r="P9" s="47" t="s">
        <v>1409</v>
      </c>
      <c r="Q9" s="60" t="s">
        <v>1394</v>
      </c>
      <c r="R9" s="60" t="s">
        <v>1395</v>
      </c>
      <c r="S9" s="60" t="s">
        <v>1395</v>
      </c>
      <c r="T9" s="287" t="s">
        <v>1396</v>
      </c>
      <c r="V9" s="17" t="s">
        <v>1401</v>
      </c>
      <c r="W9" s="17" t="s">
        <v>1398</v>
      </c>
      <c r="X9" s="17" t="s">
        <v>1408</v>
      </c>
      <c r="Y9" s="62">
        <v>-1392</v>
      </c>
      <c r="Z9">
        <v>734</v>
      </c>
    </row>
    <row r="10" spans="1:34" ht="15" customHeight="1" x14ac:dyDescent="0.35">
      <c r="A10" s="61" t="s">
        <v>199</v>
      </c>
      <c r="B10" s="58" t="s">
        <v>1397</v>
      </c>
      <c r="C10" s="58" t="s">
        <v>202</v>
      </c>
      <c r="D10" s="47" t="s">
        <v>216</v>
      </c>
      <c r="E10" s="58" t="s">
        <v>203</v>
      </c>
      <c r="F10" s="58" t="s">
        <v>1398</v>
      </c>
      <c r="G10" s="58" t="s">
        <v>1410</v>
      </c>
      <c r="H10" s="58" t="s">
        <v>1411</v>
      </c>
      <c r="I10" s="59"/>
      <c r="J10" s="59">
        <v>800</v>
      </c>
      <c r="K10" s="59">
        <v>800</v>
      </c>
      <c r="L10" s="59"/>
      <c r="M10" s="59"/>
      <c r="N10" s="59"/>
      <c r="O10" s="47" t="s">
        <v>1411</v>
      </c>
      <c r="P10" s="47" t="s">
        <v>1411</v>
      </c>
      <c r="Q10" s="60" t="s">
        <v>1394</v>
      </c>
      <c r="R10" s="60" t="s">
        <v>1395</v>
      </c>
      <c r="S10" s="60" t="s">
        <v>1395</v>
      </c>
      <c r="T10" s="287" t="s">
        <v>1396</v>
      </c>
      <c r="V10" s="63">
        <v>43664</v>
      </c>
      <c r="W10" s="17" t="s">
        <v>1398</v>
      </c>
      <c r="X10" s="17" t="s">
        <v>1410</v>
      </c>
      <c r="Y10" s="62">
        <v>-800</v>
      </c>
    </row>
    <row r="11" spans="1:34" ht="15" customHeight="1" x14ac:dyDescent="0.35">
      <c r="A11" s="61" t="s">
        <v>199</v>
      </c>
      <c r="B11" s="58" t="s">
        <v>1397</v>
      </c>
      <c r="C11" s="58" t="s">
        <v>395</v>
      </c>
      <c r="D11" s="47" t="s">
        <v>13</v>
      </c>
      <c r="E11" s="58" t="s">
        <v>396</v>
      </c>
      <c r="F11" s="58" t="s">
        <v>1398</v>
      </c>
      <c r="G11" s="58" t="s">
        <v>1412</v>
      </c>
      <c r="H11" s="58" t="s">
        <v>1413</v>
      </c>
      <c r="I11" s="59">
        <v>12158</v>
      </c>
      <c r="J11" s="59">
        <v>0</v>
      </c>
      <c r="K11" s="59">
        <v>12158</v>
      </c>
      <c r="L11" s="59"/>
      <c r="M11" s="59"/>
      <c r="N11" s="59"/>
      <c r="O11" s="47" t="s">
        <v>1413</v>
      </c>
      <c r="P11" s="47" t="s">
        <v>1413</v>
      </c>
      <c r="Q11" s="60" t="s">
        <v>1394</v>
      </c>
      <c r="R11" s="60" t="s">
        <v>1395</v>
      </c>
      <c r="S11" s="60" t="s">
        <v>1395</v>
      </c>
      <c r="T11" s="287" t="s">
        <v>1396</v>
      </c>
      <c r="V11" s="17" t="s">
        <v>1401</v>
      </c>
      <c r="W11" s="17" t="s">
        <v>1398</v>
      </c>
      <c r="X11" s="17" t="s">
        <v>1412</v>
      </c>
      <c r="Y11" s="62">
        <v>-12158</v>
      </c>
      <c r="Z11">
        <v>720</v>
      </c>
      <c r="AA11">
        <v>723</v>
      </c>
    </row>
    <row r="12" spans="1:34" ht="15" customHeight="1" x14ac:dyDescent="0.35">
      <c r="A12" s="61" t="s">
        <v>199</v>
      </c>
      <c r="B12" s="58" t="s">
        <v>1397</v>
      </c>
      <c r="C12" s="58" t="s">
        <v>232</v>
      </c>
      <c r="D12" s="47" t="s">
        <v>158</v>
      </c>
      <c r="E12" s="58" t="s">
        <v>233</v>
      </c>
      <c r="F12" s="58" t="s">
        <v>1398</v>
      </c>
      <c r="G12" s="58" t="s">
        <v>1414</v>
      </c>
      <c r="H12" s="58" t="s">
        <v>1400</v>
      </c>
      <c r="I12" s="59">
        <v>6962</v>
      </c>
      <c r="J12" s="59">
        <v>15824.05</v>
      </c>
      <c r="K12" s="59">
        <v>22786.05</v>
      </c>
      <c r="L12" s="59"/>
      <c r="M12" s="59"/>
      <c r="N12" s="59"/>
      <c r="O12" s="47" t="s">
        <v>1400</v>
      </c>
      <c r="P12" s="47" t="s">
        <v>1400</v>
      </c>
      <c r="Q12" s="60" t="s">
        <v>1394</v>
      </c>
      <c r="R12" s="60" t="s">
        <v>1395</v>
      </c>
      <c r="S12" s="60" t="s">
        <v>1395</v>
      </c>
      <c r="T12" s="287" t="s">
        <v>1396</v>
      </c>
      <c r="V12" s="17" t="s">
        <v>1415</v>
      </c>
      <c r="W12" s="17" t="s">
        <v>1398</v>
      </c>
      <c r="X12" s="17" t="s">
        <v>1414</v>
      </c>
      <c r="Y12" s="62">
        <v>-22786.05</v>
      </c>
    </row>
    <row r="13" spans="1:34" ht="15" customHeight="1" x14ac:dyDescent="0.35">
      <c r="A13" s="61" t="s">
        <v>199</v>
      </c>
      <c r="B13" s="58" t="s">
        <v>1397</v>
      </c>
      <c r="C13" s="58" t="s">
        <v>397</v>
      </c>
      <c r="D13" s="47" t="s">
        <v>13</v>
      </c>
      <c r="E13" s="58" t="s">
        <v>398</v>
      </c>
      <c r="F13" s="58" t="s">
        <v>1398</v>
      </c>
      <c r="G13" s="58" t="s">
        <v>1416</v>
      </c>
      <c r="H13" s="58" t="s">
        <v>1417</v>
      </c>
      <c r="I13" s="59">
        <v>0</v>
      </c>
      <c r="J13" s="59">
        <v>6000</v>
      </c>
      <c r="K13" s="59">
        <v>6000</v>
      </c>
      <c r="L13" s="59"/>
      <c r="M13" s="59"/>
      <c r="N13" s="59"/>
      <c r="O13" s="47" t="s">
        <v>1417</v>
      </c>
      <c r="P13" s="47" t="s">
        <v>1417</v>
      </c>
      <c r="Q13" s="60" t="s">
        <v>1394</v>
      </c>
      <c r="R13" s="60" t="s">
        <v>1395</v>
      </c>
      <c r="S13" s="60" t="s">
        <v>1395</v>
      </c>
      <c r="T13" s="287" t="s">
        <v>1396</v>
      </c>
      <c r="V13" s="17" t="s">
        <v>1401</v>
      </c>
      <c r="W13" s="17" t="s">
        <v>1398</v>
      </c>
      <c r="X13" s="17" t="s">
        <v>1416</v>
      </c>
      <c r="Y13" s="62">
        <v>-6000</v>
      </c>
      <c r="Z13" t="s">
        <v>1418</v>
      </c>
    </row>
    <row r="14" spans="1:34" ht="15" customHeight="1" x14ac:dyDescent="0.35">
      <c r="A14" s="61" t="s">
        <v>199</v>
      </c>
      <c r="B14" s="58" t="s">
        <v>1397</v>
      </c>
      <c r="C14" s="58" t="s">
        <v>234</v>
      </c>
      <c r="D14" s="47" t="s">
        <v>158</v>
      </c>
      <c r="E14" s="58" t="s">
        <v>235</v>
      </c>
      <c r="F14" s="58" t="s">
        <v>1398</v>
      </c>
      <c r="G14" s="58" t="s">
        <v>1419</v>
      </c>
      <c r="H14" s="58" t="s">
        <v>1417</v>
      </c>
      <c r="I14" s="59"/>
      <c r="J14" s="59"/>
      <c r="K14" s="59">
        <v>0</v>
      </c>
      <c r="L14" s="59"/>
      <c r="M14" s="59"/>
      <c r="N14" s="59"/>
      <c r="O14" s="47"/>
      <c r="P14" s="47" t="s">
        <v>1417</v>
      </c>
      <c r="Q14" s="60" t="s">
        <v>1394</v>
      </c>
      <c r="R14" s="60" t="s">
        <v>1395</v>
      </c>
      <c r="S14" s="60" t="s">
        <v>1395</v>
      </c>
      <c r="T14" s="287" t="s">
        <v>1396</v>
      </c>
      <c r="V14" s="17"/>
      <c r="W14" s="17"/>
      <c r="X14" s="17"/>
      <c r="Y14" s="17"/>
    </row>
    <row r="15" spans="1:34" ht="15" customHeight="1" x14ac:dyDescent="0.35">
      <c r="A15" s="58" t="s">
        <v>1420</v>
      </c>
      <c r="B15" s="58" t="s">
        <v>1397</v>
      </c>
      <c r="C15" s="58" t="s">
        <v>270</v>
      </c>
      <c r="D15" s="47" t="s">
        <v>13</v>
      </c>
      <c r="E15" s="58" t="s">
        <v>271</v>
      </c>
      <c r="F15" s="58" t="s">
        <v>1421</v>
      </c>
      <c r="G15" s="58" t="s">
        <v>1422</v>
      </c>
      <c r="H15" s="58" t="s">
        <v>1423</v>
      </c>
      <c r="I15" s="59">
        <v>52857</v>
      </c>
      <c r="J15" s="59">
        <v>2000</v>
      </c>
      <c r="K15" s="59">
        <v>54857</v>
      </c>
      <c r="L15" s="59"/>
      <c r="M15" s="59"/>
      <c r="N15" s="59"/>
      <c r="O15" s="47" t="s">
        <v>1423</v>
      </c>
      <c r="P15" s="47" t="s">
        <v>1424</v>
      </c>
      <c r="Q15" s="60" t="s">
        <v>206</v>
      </c>
      <c r="R15" s="60" t="s">
        <v>206</v>
      </c>
      <c r="S15" s="60" t="s">
        <v>1394</v>
      </c>
      <c r="T15" s="287" t="s">
        <v>1425</v>
      </c>
      <c r="V15" s="17" t="s">
        <v>1401</v>
      </c>
      <c r="W15" s="17" t="s">
        <v>1421</v>
      </c>
      <c r="X15" s="17" t="s">
        <v>1422</v>
      </c>
      <c r="Y15" s="62">
        <v>-54857</v>
      </c>
      <c r="Z15">
        <v>734</v>
      </c>
      <c r="AA15">
        <v>800</v>
      </c>
    </row>
    <row r="16" spans="1:34" ht="15" customHeight="1" x14ac:dyDescent="0.35">
      <c r="A16" s="58" t="s">
        <v>1420</v>
      </c>
      <c r="B16" s="58" t="s">
        <v>1397</v>
      </c>
      <c r="C16" s="58" t="s">
        <v>270</v>
      </c>
      <c r="D16" s="47" t="s">
        <v>158</v>
      </c>
      <c r="E16" s="58" t="s">
        <v>271</v>
      </c>
      <c r="F16" s="58" t="s">
        <v>1421</v>
      </c>
      <c r="G16" s="58" t="s">
        <v>1422</v>
      </c>
      <c r="H16" s="58" t="s">
        <v>1423</v>
      </c>
      <c r="I16" s="59">
        <v>44270</v>
      </c>
      <c r="J16" s="59">
        <v>2000</v>
      </c>
      <c r="K16" s="59">
        <v>46270</v>
      </c>
      <c r="L16" s="59"/>
      <c r="M16" s="59"/>
      <c r="N16" s="59"/>
      <c r="O16" s="47" t="s">
        <v>1423</v>
      </c>
      <c r="P16" s="47" t="s">
        <v>1424</v>
      </c>
      <c r="Q16" s="60" t="s">
        <v>206</v>
      </c>
      <c r="R16" s="60" t="s">
        <v>206</v>
      </c>
      <c r="S16" s="60" t="s">
        <v>1394</v>
      </c>
      <c r="T16" s="287" t="s">
        <v>1425</v>
      </c>
      <c r="V16" s="63">
        <v>43664</v>
      </c>
      <c r="W16" s="17" t="s">
        <v>1421</v>
      </c>
      <c r="X16" s="17" t="s">
        <v>1422</v>
      </c>
      <c r="Y16" s="62">
        <v>8587</v>
      </c>
      <c r="Z16">
        <v>734</v>
      </c>
      <c r="AA16">
        <v>800</v>
      </c>
      <c r="AE16" t="s">
        <v>1426</v>
      </c>
      <c r="AF16">
        <v>54857</v>
      </c>
      <c r="AG16" s="64">
        <v>8587</v>
      </c>
    </row>
    <row r="17" spans="1:33" ht="15" customHeight="1" x14ac:dyDescent="0.35">
      <c r="A17" s="65" t="s">
        <v>1420</v>
      </c>
      <c r="B17" s="65" t="s">
        <v>1420</v>
      </c>
      <c r="C17" s="65" t="s">
        <v>272</v>
      </c>
      <c r="D17" s="66" t="s">
        <v>13</v>
      </c>
      <c r="E17" s="65" t="s">
        <v>273</v>
      </c>
      <c r="F17" s="58" t="s">
        <v>1421</v>
      </c>
      <c r="G17" s="58" t="s">
        <v>1427</v>
      </c>
      <c r="H17" s="58" t="s">
        <v>1428</v>
      </c>
      <c r="I17" s="59">
        <v>95804</v>
      </c>
      <c r="J17" s="59">
        <v>250</v>
      </c>
      <c r="K17" s="59">
        <v>96054</v>
      </c>
      <c r="L17" s="59"/>
      <c r="M17" s="59"/>
      <c r="N17" s="59"/>
      <c r="O17" s="47" t="s">
        <v>1428</v>
      </c>
      <c r="P17" s="47" t="s">
        <v>1428</v>
      </c>
      <c r="Q17" s="60" t="s">
        <v>1394</v>
      </c>
      <c r="R17" s="60" t="s">
        <v>1395</v>
      </c>
      <c r="S17" s="60" t="s">
        <v>1395</v>
      </c>
      <c r="T17" s="287" t="s">
        <v>1396</v>
      </c>
      <c r="V17" s="17" t="s">
        <v>1401</v>
      </c>
      <c r="W17" s="17" t="s">
        <v>1421</v>
      </c>
      <c r="X17" s="17" t="s">
        <v>1427</v>
      </c>
      <c r="Y17" s="62">
        <v>-96054</v>
      </c>
      <c r="Z17" t="s">
        <v>180</v>
      </c>
      <c r="AA17">
        <v>734</v>
      </c>
      <c r="AB17">
        <v>752</v>
      </c>
      <c r="AC17" t="s">
        <v>1429</v>
      </c>
      <c r="AD17">
        <v>750</v>
      </c>
    </row>
    <row r="18" spans="1:33" ht="15" customHeight="1" x14ac:dyDescent="0.35">
      <c r="A18" s="61" t="s">
        <v>199</v>
      </c>
      <c r="B18" s="58" t="s">
        <v>1397</v>
      </c>
      <c r="C18" s="58" t="s">
        <v>218</v>
      </c>
      <c r="D18" s="47" t="s">
        <v>1430</v>
      </c>
      <c r="E18" s="58" t="s">
        <v>1431</v>
      </c>
      <c r="F18" s="58" t="s">
        <v>1398</v>
      </c>
      <c r="G18" s="58" t="s">
        <v>1432</v>
      </c>
      <c r="H18" s="58" t="s">
        <v>1413</v>
      </c>
      <c r="I18" s="59"/>
      <c r="J18" s="59"/>
      <c r="K18" s="59">
        <v>0</v>
      </c>
      <c r="L18" s="59"/>
      <c r="M18" s="59"/>
      <c r="N18" s="59"/>
      <c r="O18" s="47"/>
      <c r="P18" s="47" t="s">
        <v>1413</v>
      </c>
      <c r="Q18" s="60" t="s">
        <v>1394</v>
      </c>
      <c r="R18" s="60" t="s">
        <v>1395</v>
      </c>
      <c r="S18" s="60" t="s">
        <v>1395</v>
      </c>
      <c r="T18" s="287" t="s">
        <v>1396</v>
      </c>
      <c r="V18" s="17"/>
      <c r="W18" s="17"/>
      <c r="X18" s="17"/>
      <c r="Y18" s="17"/>
    </row>
    <row r="19" spans="1:33" ht="15" customHeight="1" x14ac:dyDescent="0.35">
      <c r="A19" s="61" t="s">
        <v>199</v>
      </c>
      <c r="B19" s="58" t="s">
        <v>1397</v>
      </c>
      <c r="C19" s="58" t="s">
        <v>476</v>
      </c>
      <c r="D19" s="47" t="s">
        <v>13</v>
      </c>
      <c r="E19" s="58" t="s">
        <v>1433</v>
      </c>
      <c r="F19" s="58" t="s">
        <v>1398</v>
      </c>
      <c r="G19" s="58" t="s">
        <v>1434</v>
      </c>
      <c r="H19" s="58" t="s">
        <v>1417</v>
      </c>
      <c r="I19" s="59">
        <v>0</v>
      </c>
      <c r="J19" s="59">
        <v>0</v>
      </c>
      <c r="K19" s="59">
        <v>0</v>
      </c>
      <c r="L19" s="59"/>
      <c r="M19" s="59"/>
      <c r="N19" s="59"/>
      <c r="O19" s="47" t="s">
        <v>1435</v>
      </c>
      <c r="P19" s="47" t="s">
        <v>1435</v>
      </c>
      <c r="Q19" s="60" t="s">
        <v>206</v>
      </c>
      <c r="R19" s="60" t="s">
        <v>1394</v>
      </c>
      <c r="S19" s="60" t="s">
        <v>206</v>
      </c>
      <c r="T19" s="287" t="s">
        <v>1436</v>
      </c>
      <c r="U19" s="39" t="s">
        <v>1394</v>
      </c>
      <c r="W19" s="17"/>
      <c r="X19" s="17"/>
      <c r="Y19" s="17"/>
      <c r="Z19" t="s">
        <v>1418</v>
      </c>
    </row>
    <row r="20" spans="1:33" ht="15" customHeight="1" x14ac:dyDescent="0.35">
      <c r="A20" s="61" t="s">
        <v>199</v>
      </c>
      <c r="B20" s="58" t="s">
        <v>1397</v>
      </c>
      <c r="C20" s="58" t="s">
        <v>478</v>
      </c>
      <c r="D20" s="47" t="s">
        <v>13</v>
      </c>
      <c r="E20" s="58" t="s">
        <v>479</v>
      </c>
      <c r="F20" s="58" t="s">
        <v>1398</v>
      </c>
      <c r="G20" s="58" t="s">
        <v>1437</v>
      </c>
      <c r="H20" s="58" t="s">
        <v>1435</v>
      </c>
      <c r="I20" s="59">
        <v>0</v>
      </c>
      <c r="J20" s="59">
        <v>0</v>
      </c>
      <c r="K20" s="59">
        <v>0</v>
      </c>
      <c r="L20" s="59"/>
      <c r="M20" s="59"/>
      <c r="N20" s="59"/>
      <c r="O20" s="47" t="s">
        <v>1435</v>
      </c>
      <c r="P20" s="47" t="s">
        <v>1435</v>
      </c>
      <c r="Q20" s="60" t="s">
        <v>1394</v>
      </c>
      <c r="R20" s="60" t="s">
        <v>1395</v>
      </c>
      <c r="S20" s="60" t="s">
        <v>1395</v>
      </c>
      <c r="T20" s="287" t="s">
        <v>1396</v>
      </c>
      <c r="V20" s="17"/>
      <c r="W20" s="17"/>
      <c r="X20" s="17"/>
      <c r="Y20" s="17"/>
      <c r="Z20" t="s">
        <v>1418</v>
      </c>
    </row>
    <row r="21" spans="1:33" ht="15" customHeight="1" x14ac:dyDescent="0.35">
      <c r="A21" s="61" t="s">
        <v>199</v>
      </c>
      <c r="B21" s="58" t="s">
        <v>1397</v>
      </c>
      <c r="C21" s="58" t="s">
        <v>384</v>
      </c>
      <c r="D21" s="47" t="s">
        <v>158</v>
      </c>
      <c r="E21" s="58" t="s">
        <v>385</v>
      </c>
      <c r="F21" s="58" t="s">
        <v>1398</v>
      </c>
      <c r="G21" s="58" t="s">
        <v>1438</v>
      </c>
      <c r="H21" s="58" t="s">
        <v>1413</v>
      </c>
      <c r="I21" s="59">
        <v>4177.4660541899993</v>
      </c>
      <c r="J21" s="59">
        <v>0</v>
      </c>
      <c r="K21" s="59">
        <v>4177.4660541899993</v>
      </c>
      <c r="L21" s="59"/>
      <c r="M21" s="59"/>
      <c r="N21" s="59"/>
      <c r="O21" s="47" t="s">
        <v>1413</v>
      </c>
      <c r="P21" s="47" t="s">
        <v>1413</v>
      </c>
      <c r="Q21" s="60" t="s">
        <v>1394</v>
      </c>
      <c r="R21" s="60" t="s">
        <v>1395</v>
      </c>
      <c r="S21" s="60" t="s">
        <v>1395</v>
      </c>
      <c r="T21" s="287" t="s">
        <v>1396</v>
      </c>
      <c r="V21" s="63">
        <v>43668</v>
      </c>
      <c r="W21" s="17" t="s">
        <v>1398</v>
      </c>
      <c r="X21" s="17" t="s">
        <v>1438</v>
      </c>
      <c r="Y21" s="62">
        <v>-4177.4660541899993</v>
      </c>
      <c r="Z21">
        <v>734</v>
      </c>
    </row>
    <row r="22" spans="1:33" ht="15" customHeight="1" x14ac:dyDescent="0.35">
      <c r="A22" s="61" t="s">
        <v>199</v>
      </c>
      <c r="B22" s="58" t="s">
        <v>1397</v>
      </c>
      <c r="C22" s="58" t="s">
        <v>226</v>
      </c>
      <c r="D22" s="47" t="s">
        <v>707</v>
      </c>
      <c r="E22" s="58" t="s">
        <v>227</v>
      </c>
      <c r="F22" s="58" t="s">
        <v>1398</v>
      </c>
      <c r="G22" s="58" t="s">
        <v>1439</v>
      </c>
      <c r="H22" s="58" t="s">
        <v>1413</v>
      </c>
      <c r="I22" s="59">
        <v>22084</v>
      </c>
      <c r="J22" s="59">
        <v>1200</v>
      </c>
      <c r="K22" s="59">
        <v>23284</v>
      </c>
      <c r="L22" s="59"/>
      <c r="M22" s="59"/>
      <c r="N22" s="59"/>
      <c r="O22" s="47" t="s">
        <v>1413</v>
      </c>
      <c r="P22" s="47" t="s">
        <v>1413</v>
      </c>
      <c r="Q22" s="60" t="s">
        <v>1394</v>
      </c>
      <c r="R22" s="60" t="s">
        <v>1395</v>
      </c>
      <c r="S22" s="60" t="s">
        <v>1395</v>
      </c>
      <c r="T22" s="287" t="s">
        <v>1396</v>
      </c>
      <c r="V22" s="17" t="s">
        <v>1401</v>
      </c>
      <c r="W22" s="17" t="s">
        <v>1398</v>
      </c>
      <c r="X22" s="17" t="s">
        <v>1439</v>
      </c>
      <c r="Y22" s="62">
        <v>-23284</v>
      </c>
      <c r="Z22">
        <v>701</v>
      </c>
    </row>
    <row r="23" spans="1:33" ht="15" customHeight="1" x14ac:dyDescent="0.35">
      <c r="A23" s="61" t="s">
        <v>199</v>
      </c>
      <c r="B23" s="58" t="s">
        <v>1440</v>
      </c>
      <c r="C23" s="58" t="s">
        <v>399</v>
      </c>
      <c r="D23" s="47" t="s">
        <v>13</v>
      </c>
      <c r="E23" s="58" t="s">
        <v>400</v>
      </c>
      <c r="F23" s="58" t="s">
        <v>1398</v>
      </c>
      <c r="G23" s="58" t="s">
        <v>1441</v>
      </c>
      <c r="H23" s="58" t="s">
        <v>1442</v>
      </c>
      <c r="I23" s="59">
        <v>24338</v>
      </c>
      <c r="J23" s="59">
        <v>300</v>
      </c>
      <c r="K23" s="59">
        <v>24638</v>
      </c>
      <c r="L23" s="59"/>
      <c r="M23" s="59"/>
      <c r="N23" s="59"/>
      <c r="O23" s="47" t="s">
        <v>1442</v>
      </c>
      <c r="P23" s="47" t="s">
        <v>1442</v>
      </c>
      <c r="Q23" s="60" t="s">
        <v>1394</v>
      </c>
      <c r="R23" s="60" t="s">
        <v>1395</v>
      </c>
      <c r="S23" s="60" t="s">
        <v>1395</v>
      </c>
      <c r="T23" s="287" t="s">
        <v>1396</v>
      </c>
      <c r="V23" s="17" t="s">
        <v>1404</v>
      </c>
      <c r="W23" s="17" t="s">
        <v>1398</v>
      </c>
      <c r="X23" s="17" t="s">
        <v>1441</v>
      </c>
      <c r="Y23" s="62">
        <v>-24638</v>
      </c>
    </row>
    <row r="24" spans="1:33" ht="15" customHeight="1" x14ac:dyDescent="0.35">
      <c r="A24" s="61" t="s">
        <v>199</v>
      </c>
      <c r="B24" s="58" t="s">
        <v>1440</v>
      </c>
      <c r="C24" s="58" t="s">
        <v>401</v>
      </c>
      <c r="D24" s="47" t="s">
        <v>13</v>
      </c>
      <c r="E24" s="58" t="s">
        <v>402</v>
      </c>
      <c r="F24" s="58" t="s">
        <v>1398</v>
      </c>
      <c r="G24" s="58" t="s">
        <v>1443</v>
      </c>
      <c r="H24" s="58" t="s">
        <v>1444</v>
      </c>
      <c r="I24" s="59">
        <v>17134</v>
      </c>
      <c r="J24" s="59">
        <v>0</v>
      </c>
      <c r="K24" s="59">
        <v>17134</v>
      </c>
      <c r="L24" s="59"/>
      <c r="M24" s="59"/>
      <c r="N24" s="59"/>
      <c r="O24" s="47" t="s">
        <v>1444</v>
      </c>
      <c r="P24" s="47" t="s">
        <v>1444</v>
      </c>
      <c r="Q24" s="60" t="s">
        <v>1394</v>
      </c>
      <c r="R24" s="60" t="s">
        <v>1395</v>
      </c>
      <c r="S24" s="60" t="s">
        <v>1395</v>
      </c>
      <c r="T24" s="287" t="s">
        <v>1396</v>
      </c>
      <c r="V24" s="17" t="s">
        <v>1415</v>
      </c>
      <c r="W24" s="17" t="s">
        <v>1398</v>
      </c>
      <c r="X24" s="17" t="s">
        <v>1443</v>
      </c>
      <c r="Y24" s="62">
        <v>-17134</v>
      </c>
    </row>
    <row r="25" spans="1:33" ht="15" customHeight="1" x14ac:dyDescent="0.35">
      <c r="A25" s="61" t="s">
        <v>199</v>
      </c>
      <c r="B25" s="58" t="s">
        <v>1440</v>
      </c>
      <c r="C25" s="58" t="s">
        <v>236</v>
      </c>
      <c r="D25" s="47" t="s">
        <v>158</v>
      </c>
      <c r="E25" s="58" t="s">
        <v>237</v>
      </c>
      <c r="F25" s="58" t="s">
        <v>1398</v>
      </c>
      <c r="G25" s="58" t="s">
        <v>1445</v>
      </c>
      <c r="H25" s="58" t="s">
        <v>1446</v>
      </c>
      <c r="I25" s="59">
        <v>21256</v>
      </c>
      <c r="J25" s="59">
        <v>2950</v>
      </c>
      <c r="K25" s="59">
        <v>24206</v>
      </c>
      <c r="L25" s="59"/>
      <c r="M25" s="59"/>
      <c r="N25" s="59"/>
      <c r="O25" s="47" t="s">
        <v>1446</v>
      </c>
      <c r="P25" s="47" t="s">
        <v>1446</v>
      </c>
      <c r="Q25" s="60" t="s">
        <v>1394</v>
      </c>
      <c r="R25" s="60" t="s">
        <v>1395</v>
      </c>
      <c r="S25" s="60" t="s">
        <v>1395</v>
      </c>
      <c r="T25" s="287" t="s">
        <v>1396</v>
      </c>
      <c r="V25" s="63">
        <v>43629</v>
      </c>
      <c r="W25" s="17" t="s">
        <v>1398</v>
      </c>
      <c r="X25" s="17" t="s">
        <v>1445</v>
      </c>
      <c r="Y25" s="62">
        <v>-24206</v>
      </c>
      <c r="Z25">
        <v>734</v>
      </c>
      <c r="AA25">
        <v>752</v>
      </c>
      <c r="AB25">
        <v>810</v>
      </c>
      <c r="AC25">
        <v>800</v>
      </c>
    </row>
    <row r="26" spans="1:33" ht="15" customHeight="1" x14ac:dyDescent="0.35">
      <c r="A26" s="61" t="s">
        <v>199</v>
      </c>
      <c r="B26" s="58" t="s">
        <v>1440</v>
      </c>
      <c r="C26" s="58" t="s">
        <v>403</v>
      </c>
      <c r="D26" s="47" t="s">
        <v>13</v>
      </c>
      <c r="E26" s="58" t="s">
        <v>404</v>
      </c>
      <c r="F26" s="58" t="s">
        <v>1398</v>
      </c>
      <c r="G26" s="58" t="s">
        <v>1447</v>
      </c>
      <c r="H26" s="58" t="s">
        <v>1448</v>
      </c>
      <c r="I26" s="59">
        <v>9885</v>
      </c>
      <c r="J26" s="59">
        <v>1000</v>
      </c>
      <c r="K26" s="59">
        <v>10885</v>
      </c>
      <c r="L26" s="59"/>
      <c r="M26" s="59"/>
      <c r="N26" s="59"/>
      <c r="O26" s="47" t="s">
        <v>1448</v>
      </c>
      <c r="P26" s="47" t="s">
        <v>1448</v>
      </c>
      <c r="Q26" s="60" t="s">
        <v>1394</v>
      </c>
      <c r="R26" s="60" t="s">
        <v>1395</v>
      </c>
      <c r="S26" s="60" t="s">
        <v>1395</v>
      </c>
      <c r="T26" s="287" t="s">
        <v>1396</v>
      </c>
      <c r="V26" s="17" t="s">
        <v>1404</v>
      </c>
      <c r="W26" s="17" t="s">
        <v>1398</v>
      </c>
      <c r="X26" s="17" t="s">
        <v>1447</v>
      </c>
      <c r="Y26" s="62">
        <v>-10885</v>
      </c>
    </row>
    <row r="27" spans="1:33" ht="15" customHeight="1" x14ac:dyDescent="0.35">
      <c r="A27" s="61" t="s">
        <v>199</v>
      </c>
      <c r="B27" s="58" t="s">
        <v>1440</v>
      </c>
      <c r="C27" s="58" t="s">
        <v>238</v>
      </c>
      <c r="D27" s="47" t="s">
        <v>158</v>
      </c>
      <c r="E27" s="58" t="s">
        <v>239</v>
      </c>
      <c r="F27" s="58" t="s">
        <v>1398</v>
      </c>
      <c r="G27" s="58" t="s">
        <v>1449</v>
      </c>
      <c r="H27" s="58" t="s">
        <v>1450</v>
      </c>
      <c r="I27" s="59">
        <v>7716.70812787875</v>
      </c>
      <c r="J27" s="59">
        <v>350</v>
      </c>
      <c r="K27" s="59">
        <v>8066.70812787875</v>
      </c>
      <c r="L27" s="59"/>
      <c r="M27" s="59"/>
      <c r="N27" s="59"/>
      <c r="O27" s="47" t="s">
        <v>1450</v>
      </c>
      <c r="P27" s="47" t="s">
        <v>1450</v>
      </c>
      <c r="Q27" s="60" t="s">
        <v>1394</v>
      </c>
      <c r="R27" s="60" t="s">
        <v>1395</v>
      </c>
      <c r="S27" s="60" t="s">
        <v>1395</v>
      </c>
      <c r="T27" s="287" t="s">
        <v>1396</v>
      </c>
      <c r="V27" s="63">
        <v>43703</v>
      </c>
      <c r="W27" s="17" t="s">
        <v>1398</v>
      </c>
      <c r="X27" s="17" t="s">
        <v>1449</v>
      </c>
      <c r="Y27" s="62">
        <v>-8066.70812787875</v>
      </c>
      <c r="Z27">
        <v>734</v>
      </c>
    </row>
    <row r="28" spans="1:33" ht="15" customHeight="1" x14ac:dyDescent="0.35">
      <c r="A28" s="61" t="s">
        <v>199</v>
      </c>
      <c r="B28" s="58" t="s">
        <v>1440</v>
      </c>
      <c r="C28" s="58" t="s">
        <v>405</v>
      </c>
      <c r="D28" s="47" t="s">
        <v>13</v>
      </c>
      <c r="E28" s="58" t="s">
        <v>406</v>
      </c>
      <c r="F28" s="58" t="s">
        <v>1398</v>
      </c>
      <c r="G28" s="58" t="s">
        <v>1451</v>
      </c>
      <c r="H28" s="58" t="s">
        <v>1452</v>
      </c>
      <c r="I28" s="59">
        <v>31857</v>
      </c>
      <c r="J28" s="59">
        <v>2310</v>
      </c>
      <c r="K28" s="59">
        <v>34167</v>
      </c>
      <c r="L28" s="59"/>
      <c r="M28" s="59"/>
      <c r="N28" s="59"/>
      <c r="O28" s="47" t="s">
        <v>1453</v>
      </c>
      <c r="P28" s="47" t="s">
        <v>1453</v>
      </c>
      <c r="Q28" s="60" t="s">
        <v>206</v>
      </c>
      <c r="R28" s="60" t="s">
        <v>1394</v>
      </c>
      <c r="S28" s="60" t="s">
        <v>206</v>
      </c>
      <c r="T28" s="287" t="s">
        <v>1454</v>
      </c>
      <c r="U28" s="39" t="s">
        <v>1394</v>
      </c>
      <c r="V28" s="17" t="s">
        <v>1401</v>
      </c>
      <c r="W28" s="17" t="s">
        <v>1398</v>
      </c>
      <c r="X28" s="17" t="s">
        <v>1451</v>
      </c>
      <c r="Y28" s="62">
        <v>-34167</v>
      </c>
      <c r="Z28">
        <v>734</v>
      </c>
    </row>
    <row r="29" spans="1:33" x14ac:dyDescent="0.35">
      <c r="A29" s="61" t="s">
        <v>199</v>
      </c>
      <c r="B29" s="58" t="s">
        <v>1440</v>
      </c>
      <c r="C29" s="58" t="s">
        <v>222</v>
      </c>
      <c r="D29" s="47" t="s">
        <v>1455</v>
      </c>
      <c r="E29" s="58" t="s">
        <v>223</v>
      </c>
      <c r="F29" s="58" t="s">
        <v>1398</v>
      </c>
      <c r="G29" s="58" t="s">
        <v>1456</v>
      </c>
      <c r="H29" s="58" t="s">
        <v>1442</v>
      </c>
      <c r="I29" s="59">
        <v>9515</v>
      </c>
      <c r="J29" s="59">
        <v>0</v>
      </c>
      <c r="K29" s="59">
        <v>9515</v>
      </c>
      <c r="L29" s="59"/>
      <c r="M29" s="59"/>
      <c r="N29" s="59"/>
      <c r="O29" s="47"/>
      <c r="P29" s="47" t="s">
        <v>1442</v>
      </c>
      <c r="Q29" s="60" t="s">
        <v>1394</v>
      </c>
      <c r="R29" s="60" t="s">
        <v>1395</v>
      </c>
      <c r="S29" s="60" t="s">
        <v>1395</v>
      </c>
      <c r="T29" s="287" t="s">
        <v>1396</v>
      </c>
      <c r="V29" s="17" t="s">
        <v>1415</v>
      </c>
      <c r="W29" s="17" t="s">
        <v>1398</v>
      </c>
      <c r="X29" s="17" t="s">
        <v>1456</v>
      </c>
      <c r="Y29" s="62">
        <v>-9515</v>
      </c>
    </row>
    <row r="30" spans="1:33" ht="15" customHeight="1" x14ac:dyDescent="0.35">
      <c r="A30" s="61" t="s">
        <v>199</v>
      </c>
      <c r="B30" s="58" t="s">
        <v>1440</v>
      </c>
      <c r="C30" s="58" t="s">
        <v>208</v>
      </c>
      <c r="D30" s="47" t="s">
        <v>216</v>
      </c>
      <c r="E30" s="58" t="s">
        <v>209</v>
      </c>
      <c r="F30" s="58" t="s">
        <v>1398</v>
      </c>
      <c r="G30" s="58" t="s">
        <v>1457</v>
      </c>
      <c r="H30" s="58" t="s">
        <v>1458</v>
      </c>
      <c r="I30" s="59"/>
      <c r="J30" s="59"/>
      <c r="K30" s="59">
        <v>0</v>
      </c>
      <c r="L30" s="59"/>
      <c r="M30" s="59"/>
      <c r="N30" s="59"/>
      <c r="O30" s="47"/>
      <c r="P30" s="47" t="s">
        <v>1459</v>
      </c>
      <c r="Q30" s="60" t="s">
        <v>206</v>
      </c>
      <c r="R30" s="60" t="s">
        <v>206</v>
      </c>
      <c r="S30" s="60" t="s">
        <v>206</v>
      </c>
      <c r="T30" s="287" t="s">
        <v>1390</v>
      </c>
      <c r="V30" s="17"/>
      <c r="W30" s="17"/>
      <c r="X30" s="17"/>
      <c r="Y30" s="17"/>
    </row>
    <row r="31" spans="1:33" ht="15" customHeight="1" x14ac:dyDescent="0.35">
      <c r="A31" s="61" t="s">
        <v>199</v>
      </c>
      <c r="B31" s="58" t="s">
        <v>1440</v>
      </c>
      <c r="C31" s="58" t="s">
        <v>240</v>
      </c>
      <c r="D31" s="47" t="s">
        <v>158</v>
      </c>
      <c r="E31" s="58" t="s">
        <v>241</v>
      </c>
      <c r="F31" s="58" t="s">
        <v>1398</v>
      </c>
      <c r="G31" s="58" t="s">
        <v>1460</v>
      </c>
      <c r="H31" s="58" t="s">
        <v>1461</v>
      </c>
      <c r="I31" s="59">
        <v>13407</v>
      </c>
      <c r="J31" s="59">
        <v>4500</v>
      </c>
      <c r="K31" s="59">
        <v>17907</v>
      </c>
      <c r="L31" s="59"/>
      <c r="M31" s="59"/>
      <c r="N31" s="59"/>
      <c r="O31" s="47" t="s">
        <v>1462</v>
      </c>
      <c r="P31" s="47" t="s">
        <v>1462</v>
      </c>
      <c r="Q31" s="60" t="s">
        <v>206</v>
      </c>
      <c r="R31" s="60" t="s">
        <v>1394</v>
      </c>
      <c r="S31" s="60" t="s">
        <v>206</v>
      </c>
      <c r="T31" s="287" t="s">
        <v>1463</v>
      </c>
      <c r="V31" s="63">
        <v>43664</v>
      </c>
      <c r="W31" s="17" t="s">
        <v>1398</v>
      </c>
      <c r="X31" s="17" t="s">
        <v>1460</v>
      </c>
      <c r="Y31" s="62">
        <v>-17907</v>
      </c>
      <c r="Z31" t="s">
        <v>180</v>
      </c>
    </row>
    <row r="32" spans="1:33" ht="15" customHeight="1" x14ac:dyDescent="0.35">
      <c r="A32" s="61" t="s">
        <v>199</v>
      </c>
      <c r="B32" s="58" t="s">
        <v>1440</v>
      </c>
      <c r="C32" s="58" t="s">
        <v>407</v>
      </c>
      <c r="D32" s="47" t="s">
        <v>13</v>
      </c>
      <c r="E32" s="58" t="s">
        <v>408</v>
      </c>
      <c r="F32" s="58" t="s">
        <v>1398</v>
      </c>
      <c r="G32" s="58" t="s">
        <v>1464</v>
      </c>
      <c r="H32" s="58" t="s">
        <v>1444</v>
      </c>
      <c r="I32" s="59">
        <v>48428</v>
      </c>
      <c r="J32" s="59">
        <v>3900</v>
      </c>
      <c r="K32" s="59">
        <v>52328</v>
      </c>
      <c r="L32" s="59"/>
      <c r="M32" s="59"/>
      <c r="N32" s="59"/>
      <c r="O32" s="47" t="s">
        <v>1444</v>
      </c>
      <c r="P32" s="47" t="s">
        <v>1444</v>
      </c>
      <c r="Q32" s="60" t="s">
        <v>1394</v>
      </c>
      <c r="R32" s="60" t="s">
        <v>1395</v>
      </c>
      <c r="S32" s="60" t="s">
        <v>1395</v>
      </c>
      <c r="T32" s="287" t="s">
        <v>1396</v>
      </c>
      <c r="V32" s="17" t="s">
        <v>1465</v>
      </c>
      <c r="W32" s="17" t="s">
        <v>1398</v>
      </c>
      <c r="X32" s="17" t="s">
        <v>1464</v>
      </c>
      <c r="Y32" s="62">
        <v>-52328</v>
      </c>
      <c r="AE32" t="s">
        <v>1426</v>
      </c>
      <c r="AF32" s="49">
        <v>49565</v>
      </c>
      <c r="AG32" s="49">
        <v>2763</v>
      </c>
    </row>
    <row r="33" spans="1:32" ht="15" customHeight="1" x14ac:dyDescent="0.35">
      <c r="A33" s="61" t="s">
        <v>199</v>
      </c>
      <c r="B33" s="58" t="s">
        <v>1440</v>
      </c>
      <c r="C33" s="58" t="s">
        <v>242</v>
      </c>
      <c r="D33" s="47" t="s">
        <v>158</v>
      </c>
      <c r="E33" s="58" t="s">
        <v>243</v>
      </c>
      <c r="F33" s="58" t="s">
        <v>1398</v>
      </c>
      <c r="G33" s="58" t="s">
        <v>1466</v>
      </c>
      <c r="H33" s="58" t="s">
        <v>1448</v>
      </c>
      <c r="I33" s="59">
        <v>21935</v>
      </c>
      <c r="J33" s="59">
        <v>0</v>
      </c>
      <c r="K33" s="59">
        <v>21935</v>
      </c>
      <c r="L33" s="59"/>
      <c r="M33" s="59"/>
      <c r="N33" s="59"/>
      <c r="O33" s="47" t="s">
        <v>1448</v>
      </c>
      <c r="P33" s="47" t="s">
        <v>1448</v>
      </c>
      <c r="Q33" s="60" t="s">
        <v>1394</v>
      </c>
      <c r="R33" s="60" t="s">
        <v>1395</v>
      </c>
      <c r="S33" s="60" t="s">
        <v>1395</v>
      </c>
      <c r="T33" s="287" t="s">
        <v>1396</v>
      </c>
      <c r="V33" s="63">
        <v>43664</v>
      </c>
      <c r="W33" s="17" t="s">
        <v>1398</v>
      </c>
      <c r="X33" s="17" t="s">
        <v>1466</v>
      </c>
      <c r="Y33" s="62">
        <v>-21935</v>
      </c>
      <c r="Z33">
        <v>734</v>
      </c>
      <c r="AA33">
        <v>722</v>
      </c>
      <c r="AB33">
        <v>700</v>
      </c>
    </row>
    <row r="34" spans="1:32" ht="15" customHeight="1" x14ac:dyDescent="0.35">
      <c r="A34" s="65" t="s">
        <v>1420</v>
      </c>
      <c r="B34" s="65" t="s">
        <v>1420</v>
      </c>
      <c r="C34" s="58" t="s">
        <v>272</v>
      </c>
      <c r="D34" s="66" t="s">
        <v>158</v>
      </c>
      <c r="E34" s="65" t="s">
        <v>273</v>
      </c>
      <c r="F34" s="58" t="s">
        <v>1421</v>
      </c>
      <c r="G34" s="58" t="s">
        <v>1427</v>
      </c>
      <c r="H34" s="58" t="s">
        <v>1428</v>
      </c>
      <c r="I34" s="59">
        <v>56827</v>
      </c>
      <c r="J34" s="59">
        <v>130</v>
      </c>
      <c r="K34" s="59">
        <v>56957</v>
      </c>
      <c r="L34" s="59"/>
      <c r="M34" s="59"/>
      <c r="N34" s="59"/>
      <c r="O34" s="47" t="s">
        <v>1467</v>
      </c>
      <c r="P34" s="47" t="s">
        <v>1428</v>
      </c>
      <c r="Q34" s="60" t="s">
        <v>1394</v>
      </c>
      <c r="R34" s="60" t="s">
        <v>1395</v>
      </c>
      <c r="S34" s="60" t="s">
        <v>1395</v>
      </c>
      <c r="T34" s="287" t="s">
        <v>1396</v>
      </c>
      <c r="V34" s="63">
        <v>43664</v>
      </c>
      <c r="W34" s="17" t="s">
        <v>1421</v>
      </c>
      <c r="X34" s="17" t="s">
        <v>1427</v>
      </c>
      <c r="Y34" s="62">
        <v>-56957</v>
      </c>
      <c r="Z34">
        <v>734</v>
      </c>
      <c r="AA34" t="s">
        <v>180</v>
      </c>
      <c r="AB34">
        <v>752</v>
      </c>
      <c r="AC34" t="s">
        <v>1429</v>
      </c>
      <c r="AD34">
        <v>750</v>
      </c>
    </row>
    <row r="35" spans="1:32" ht="15" customHeight="1" x14ac:dyDescent="0.35">
      <c r="A35" s="58" t="s">
        <v>1420</v>
      </c>
      <c r="B35" s="58" t="s">
        <v>1420</v>
      </c>
      <c r="C35" s="58" t="s">
        <v>274</v>
      </c>
      <c r="D35" s="47" t="s">
        <v>13</v>
      </c>
      <c r="E35" s="58" t="s">
        <v>275</v>
      </c>
      <c r="F35" s="58" t="s">
        <v>1421</v>
      </c>
      <c r="G35" s="58" t="s">
        <v>1468</v>
      </c>
      <c r="H35" s="58" t="s">
        <v>1469</v>
      </c>
      <c r="I35" s="59">
        <v>77715</v>
      </c>
      <c r="J35" s="59">
        <v>3500</v>
      </c>
      <c r="K35" s="59">
        <v>81215</v>
      </c>
      <c r="L35" s="59"/>
      <c r="M35" s="59"/>
      <c r="N35" s="59"/>
      <c r="O35" s="47" t="s">
        <v>1470</v>
      </c>
      <c r="P35" s="47" t="s">
        <v>1470</v>
      </c>
      <c r="Q35" s="60" t="s">
        <v>206</v>
      </c>
      <c r="R35" s="60" t="s">
        <v>1394</v>
      </c>
      <c r="S35" s="60" t="s">
        <v>206</v>
      </c>
      <c r="T35" s="287" t="s">
        <v>1471</v>
      </c>
      <c r="U35" s="39" t="s">
        <v>1394</v>
      </c>
      <c r="V35" s="17" t="s">
        <v>1401</v>
      </c>
      <c r="W35" s="17" t="s">
        <v>1421</v>
      </c>
      <c r="X35" s="17" t="s">
        <v>1468</v>
      </c>
      <c r="Y35" s="62">
        <v>-81215</v>
      </c>
      <c r="Z35">
        <v>734</v>
      </c>
      <c r="AA35">
        <v>710</v>
      </c>
      <c r="AB35">
        <v>750</v>
      </c>
      <c r="AC35">
        <v>730</v>
      </c>
      <c r="AD35">
        <v>754</v>
      </c>
      <c r="AE35">
        <v>810</v>
      </c>
      <c r="AF35">
        <v>800</v>
      </c>
    </row>
    <row r="36" spans="1:32" ht="15" customHeight="1" x14ac:dyDescent="0.35">
      <c r="A36" s="58" t="s">
        <v>1420</v>
      </c>
      <c r="B36" s="58" t="s">
        <v>1420</v>
      </c>
      <c r="C36" s="58" t="s">
        <v>274</v>
      </c>
      <c r="D36" s="47" t="s">
        <v>158</v>
      </c>
      <c r="E36" s="58" t="s">
        <v>275</v>
      </c>
      <c r="F36" s="58" t="s">
        <v>1421</v>
      </c>
      <c r="G36" s="58" t="s">
        <v>1468</v>
      </c>
      <c r="H36" s="58" t="s">
        <v>1469</v>
      </c>
      <c r="I36" s="59">
        <v>47654</v>
      </c>
      <c r="J36" s="59">
        <v>1900</v>
      </c>
      <c r="K36" s="59">
        <v>49554</v>
      </c>
      <c r="L36" s="59"/>
      <c r="M36" s="59"/>
      <c r="N36" s="59"/>
      <c r="O36" s="47" t="s">
        <v>1469</v>
      </c>
      <c r="P36" s="47" t="s">
        <v>1470</v>
      </c>
      <c r="Q36" s="60" t="s">
        <v>206</v>
      </c>
      <c r="R36" s="60" t="s">
        <v>206</v>
      </c>
      <c r="S36" s="60" t="s">
        <v>1394</v>
      </c>
      <c r="T36" s="287" t="s">
        <v>1425</v>
      </c>
      <c r="V36" s="63">
        <v>43664</v>
      </c>
      <c r="W36" s="17" t="s">
        <v>1421</v>
      </c>
      <c r="X36" s="17" t="s">
        <v>1468</v>
      </c>
      <c r="Y36" s="62">
        <v>-49554</v>
      </c>
      <c r="Z36">
        <v>734</v>
      </c>
      <c r="AA36">
        <v>752</v>
      </c>
      <c r="AB36">
        <v>810</v>
      </c>
      <c r="AC36">
        <v>800</v>
      </c>
    </row>
    <row r="37" spans="1:32" ht="15" customHeight="1" x14ac:dyDescent="0.35">
      <c r="A37" s="58" t="s">
        <v>1420</v>
      </c>
      <c r="B37" s="58" t="s">
        <v>1420</v>
      </c>
      <c r="C37" s="58" t="s">
        <v>276</v>
      </c>
      <c r="D37" s="47" t="s">
        <v>13</v>
      </c>
      <c r="E37" s="58" t="s">
        <v>277</v>
      </c>
      <c r="F37" s="58" t="s">
        <v>1421</v>
      </c>
      <c r="G37" s="58" t="s">
        <v>1472</v>
      </c>
      <c r="H37" s="58" t="s">
        <v>1473</v>
      </c>
      <c r="I37" s="59">
        <v>66610</v>
      </c>
      <c r="J37" s="59">
        <v>1500</v>
      </c>
      <c r="K37" s="59">
        <v>68110</v>
      </c>
      <c r="L37" s="59"/>
      <c r="M37" s="59"/>
      <c r="N37" s="59"/>
      <c r="O37" s="47" t="s">
        <v>1474</v>
      </c>
      <c r="P37" s="47" t="s">
        <v>1474</v>
      </c>
      <c r="Q37" s="60" t="s">
        <v>206</v>
      </c>
      <c r="R37" s="60" t="s">
        <v>1394</v>
      </c>
      <c r="S37" s="60" t="s">
        <v>206</v>
      </c>
      <c r="T37" s="287" t="s">
        <v>1475</v>
      </c>
      <c r="U37" s="39" t="s">
        <v>1394</v>
      </c>
      <c r="V37" s="17" t="s">
        <v>1415</v>
      </c>
      <c r="W37" s="17" t="s">
        <v>1421</v>
      </c>
      <c r="X37" s="17" t="s">
        <v>1472</v>
      </c>
      <c r="Y37" s="62">
        <v>-68110</v>
      </c>
    </row>
    <row r="38" spans="1:32" ht="15" customHeight="1" x14ac:dyDescent="0.35">
      <c r="A38" s="58" t="s">
        <v>1420</v>
      </c>
      <c r="B38" s="58" t="s">
        <v>1420</v>
      </c>
      <c r="C38" s="58" t="s">
        <v>276</v>
      </c>
      <c r="D38" s="47" t="s">
        <v>158</v>
      </c>
      <c r="E38" s="58" t="s">
        <v>277</v>
      </c>
      <c r="F38" s="58" t="s">
        <v>1421</v>
      </c>
      <c r="G38" s="58" t="s">
        <v>1472</v>
      </c>
      <c r="H38" s="58" t="s">
        <v>1473</v>
      </c>
      <c r="I38" s="59">
        <v>64332</v>
      </c>
      <c r="J38" s="59">
        <v>1500</v>
      </c>
      <c r="K38" s="59">
        <v>65832</v>
      </c>
      <c r="L38" s="59"/>
      <c r="M38" s="59"/>
      <c r="N38" s="59"/>
      <c r="O38" s="47" t="s">
        <v>1476</v>
      </c>
      <c r="P38" s="47" t="s">
        <v>1474</v>
      </c>
      <c r="Q38" s="60" t="s">
        <v>206</v>
      </c>
      <c r="R38" s="60" t="s">
        <v>206</v>
      </c>
      <c r="S38" s="60" t="s">
        <v>206</v>
      </c>
      <c r="T38" s="287" t="s">
        <v>1390</v>
      </c>
      <c r="V38" s="63">
        <v>43664</v>
      </c>
      <c r="W38" s="17" t="s">
        <v>1421</v>
      </c>
      <c r="X38" s="17" t="s">
        <v>1472</v>
      </c>
      <c r="Y38" s="62">
        <v>-65832</v>
      </c>
      <c r="Z38" t="s">
        <v>180</v>
      </c>
      <c r="AA38">
        <v>810</v>
      </c>
      <c r="AB38">
        <v>800</v>
      </c>
    </row>
    <row r="39" spans="1:32" ht="15" customHeight="1" x14ac:dyDescent="0.35">
      <c r="A39" s="61" t="s">
        <v>199</v>
      </c>
      <c r="B39" s="58" t="s">
        <v>1477</v>
      </c>
      <c r="C39" s="58" t="s">
        <v>278</v>
      </c>
      <c r="D39" s="47" t="s">
        <v>158</v>
      </c>
      <c r="E39" s="58" t="s">
        <v>279</v>
      </c>
      <c r="F39" s="58" t="s">
        <v>1421</v>
      </c>
      <c r="G39" s="58" t="s">
        <v>1478</v>
      </c>
      <c r="H39" s="58" t="s">
        <v>1479</v>
      </c>
      <c r="I39" s="59">
        <v>17421</v>
      </c>
      <c r="J39" s="59">
        <v>1240</v>
      </c>
      <c r="K39" s="59">
        <v>18661</v>
      </c>
      <c r="L39" s="59"/>
      <c r="M39" s="59"/>
      <c r="N39" s="59"/>
      <c r="O39" s="47" t="s">
        <v>1480</v>
      </c>
      <c r="P39" s="47" t="s">
        <v>1480</v>
      </c>
      <c r="Q39" s="60" t="s">
        <v>206</v>
      </c>
      <c r="R39" s="60" t="s">
        <v>1394</v>
      </c>
      <c r="S39" s="60" t="s">
        <v>206</v>
      </c>
      <c r="T39" s="287" t="s">
        <v>1481</v>
      </c>
      <c r="V39" s="63">
        <v>43664</v>
      </c>
      <c r="W39" s="17" t="s">
        <v>1421</v>
      </c>
      <c r="X39" s="17" t="s">
        <v>1478</v>
      </c>
      <c r="Y39" s="62">
        <v>-18661</v>
      </c>
      <c r="Z39">
        <v>734</v>
      </c>
      <c r="AA39" t="s">
        <v>180</v>
      </c>
      <c r="AB39">
        <v>800</v>
      </c>
    </row>
    <row r="40" spans="1:32" ht="15" customHeight="1" x14ac:dyDescent="0.35">
      <c r="A40" s="61" t="s">
        <v>199</v>
      </c>
      <c r="B40" s="58" t="s">
        <v>1440</v>
      </c>
      <c r="C40" s="58" t="s">
        <v>310</v>
      </c>
      <c r="D40" s="47" t="s">
        <v>158</v>
      </c>
      <c r="E40" s="58" t="s">
        <v>311</v>
      </c>
      <c r="F40" s="58" t="s">
        <v>1398</v>
      </c>
      <c r="G40" s="58" t="s">
        <v>1482</v>
      </c>
      <c r="H40" s="58" t="s">
        <v>1483</v>
      </c>
      <c r="I40" s="59"/>
      <c r="J40" s="59"/>
      <c r="K40" s="59">
        <v>0</v>
      </c>
      <c r="L40" s="59"/>
      <c r="M40" s="59"/>
      <c r="N40" s="59"/>
      <c r="O40" s="47"/>
      <c r="P40" s="47" t="s">
        <v>1483</v>
      </c>
      <c r="Q40" s="60" t="s">
        <v>1394</v>
      </c>
      <c r="R40" s="60" t="s">
        <v>1395</v>
      </c>
      <c r="S40" s="60" t="s">
        <v>1395</v>
      </c>
      <c r="T40" s="287" t="s">
        <v>1396</v>
      </c>
      <c r="V40" s="17"/>
      <c r="W40" s="17"/>
      <c r="X40" s="17"/>
      <c r="Y40" s="17"/>
    </row>
    <row r="41" spans="1:32" ht="15" customHeight="1" x14ac:dyDescent="0.35">
      <c r="A41" s="61" t="s">
        <v>199</v>
      </c>
      <c r="B41" s="58" t="s">
        <v>1440</v>
      </c>
      <c r="C41" s="58" t="s">
        <v>438</v>
      </c>
      <c r="D41" s="47" t="s">
        <v>13</v>
      </c>
      <c r="E41" s="58" t="s">
        <v>439</v>
      </c>
      <c r="F41" s="58" t="s">
        <v>1398</v>
      </c>
      <c r="G41" s="58" t="s">
        <v>1484</v>
      </c>
      <c r="H41" s="58" t="s">
        <v>1485</v>
      </c>
      <c r="I41" s="59">
        <v>6532</v>
      </c>
      <c r="J41" s="59">
        <v>1500</v>
      </c>
      <c r="K41" s="59">
        <v>8032</v>
      </c>
      <c r="L41" s="59"/>
      <c r="M41" s="59"/>
      <c r="N41" s="59"/>
      <c r="O41" s="47" t="s">
        <v>1486</v>
      </c>
      <c r="P41" s="47" t="s">
        <v>1486</v>
      </c>
      <c r="Q41" s="60" t="s">
        <v>206</v>
      </c>
      <c r="R41" s="60" t="s">
        <v>1394</v>
      </c>
      <c r="S41" s="60" t="s">
        <v>206</v>
      </c>
      <c r="T41" s="287" t="s">
        <v>1487</v>
      </c>
      <c r="V41" s="67">
        <v>43592</v>
      </c>
      <c r="W41" s="17"/>
      <c r="X41" s="17"/>
      <c r="Y41" s="17"/>
    </row>
    <row r="42" spans="1:32" ht="15" customHeight="1" x14ac:dyDescent="0.35">
      <c r="A42" s="61" t="s">
        <v>199</v>
      </c>
      <c r="B42" s="58" t="s">
        <v>1440</v>
      </c>
      <c r="C42" s="58" t="s">
        <v>440</v>
      </c>
      <c r="D42" s="47" t="s">
        <v>13</v>
      </c>
      <c r="E42" s="58" t="s">
        <v>441</v>
      </c>
      <c r="F42" s="58" t="s">
        <v>1398</v>
      </c>
      <c r="G42" s="58" t="s">
        <v>1488</v>
      </c>
      <c r="H42" s="58" t="s">
        <v>1489</v>
      </c>
      <c r="I42" s="59">
        <v>2109</v>
      </c>
      <c r="J42" s="59">
        <v>50</v>
      </c>
      <c r="K42" s="59">
        <v>2159</v>
      </c>
      <c r="L42" s="59"/>
      <c r="M42" s="59"/>
      <c r="N42" s="59"/>
      <c r="O42" s="47" t="s">
        <v>1489</v>
      </c>
      <c r="P42" s="47" t="s">
        <v>1489</v>
      </c>
      <c r="Q42" s="60" t="s">
        <v>1394</v>
      </c>
      <c r="R42" s="60" t="s">
        <v>1395</v>
      </c>
      <c r="S42" s="60" t="s">
        <v>1395</v>
      </c>
      <c r="T42" s="287" t="s">
        <v>1396</v>
      </c>
      <c r="V42" s="17" t="s">
        <v>1404</v>
      </c>
      <c r="W42" s="17" t="s">
        <v>1398</v>
      </c>
      <c r="X42" s="17" t="s">
        <v>1488</v>
      </c>
      <c r="Y42" s="62">
        <v>-2159</v>
      </c>
    </row>
    <row r="43" spans="1:32" ht="15" customHeight="1" x14ac:dyDescent="0.35">
      <c r="A43" s="61" t="s">
        <v>199</v>
      </c>
      <c r="B43" s="58" t="s">
        <v>1440</v>
      </c>
      <c r="C43" s="58" t="s">
        <v>442</v>
      </c>
      <c r="D43" s="47" t="s">
        <v>13</v>
      </c>
      <c r="E43" s="58" t="s">
        <v>443</v>
      </c>
      <c r="F43" s="58" t="s">
        <v>1398</v>
      </c>
      <c r="G43" s="58" t="s">
        <v>1490</v>
      </c>
      <c r="H43" s="58" t="s">
        <v>1491</v>
      </c>
      <c r="I43" s="59">
        <v>4642</v>
      </c>
      <c r="J43" s="59">
        <v>1000</v>
      </c>
      <c r="K43" s="59">
        <v>5642</v>
      </c>
      <c r="L43" s="59"/>
      <c r="M43" s="59"/>
      <c r="N43" s="59"/>
      <c r="O43" s="47" t="s">
        <v>1491</v>
      </c>
      <c r="P43" s="47" t="s">
        <v>1491</v>
      </c>
      <c r="Q43" s="60" t="s">
        <v>1394</v>
      </c>
      <c r="R43" s="60" t="s">
        <v>1395</v>
      </c>
      <c r="S43" s="60" t="s">
        <v>1395</v>
      </c>
      <c r="T43" s="287" t="s">
        <v>1396</v>
      </c>
      <c r="V43" s="17" t="s">
        <v>1401</v>
      </c>
      <c r="W43" s="17" t="s">
        <v>1398</v>
      </c>
      <c r="X43" s="17" t="s">
        <v>1490</v>
      </c>
      <c r="Y43" s="62">
        <v>-5642</v>
      </c>
      <c r="Z43">
        <v>734</v>
      </c>
    </row>
    <row r="44" spans="1:32" ht="15" customHeight="1" x14ac:dyDescent="0.35">
      <c r="A44" s="61" t="s">
        <v>199</v>
      </c>
      <c r="B44" s="58" t="s">
        <v>1440</v>
      </c>
      <c r="C44" s="58" t="s">
        <v>212</v>
      </c>
      <c r="D44" s="47" t="s">
        <v>216</v>
      </c>
      <c r="E44" s="58" t="s">
        <v>213</v>
      </c>
      <c r="F44" s="58" t="s">
        <v>1398</v>
      </c>
      <c r="G44" s="58" t="s">
        <v>1492</v>
      </c>
      <c r="H44" s="58" t="s">
        <v>1491</v>
      </c>
      <c r="I44" s="59">
        <v>6382</v>
      </c>
      <c r="J44" s="59">
        <v>2000</v>
      </c>
      <c r="K44" s="59">
        <v>8382</v>
      </c>
      <c r="L44" s="59"/>
      <c r="M44" s="59"/>
      <c r="N44" s="59"/>
      <c r="O44" s="47" t="s">
        <v>1491</v>
      </c>
      <c r="P44" s="47" t="s">
        <v>1491</v>
      </c>
      <c r="Q44" s="60" t="s">
        <v>1394</v>
      </c>
      <c r="R44" s="60" t="s">
        <v>1395</v>
      </c>
      <c r="S44" s="60" t="s">
        <v>1395</v>
      </c>
      <c r="T44" s="287" t="s">
        <v>1396</v>
      </c>
      <c r="V44" s="63">
        <v>43664</v>
      </c>
      <c r="W44" s="17" t="s">
        <v>1398</v>
      </c>
      <c r="X44" s="17" t="s">
        <v>1492</v>
      </c>
      <c r="Y44" s="62">
        <v>-8382</v>
      </c>
      <c r="Z44">
        <v>734</v>
      </c>
    </row>
    <row r="45" spans="1:32" ht="15" customHeight="1" x14ac:dyDescent="0.35">
      <c r="A45" s="61" t="s">
        <v>199</v>
      </c>
      <c r="B45" s="58" t="s">
        <v>1440</v>
      </c>
      <c r="C45" s="58" t="s">
        <v>312</v>
      </c>
      <c r="D45" s="47" t="s">
        <v>158</v>
      </c>
      <c r="E45" s="58" t="s">
        <v>313</v>
      </c>
      <c r="F45" s="58" t="s">
        <v>1398</v>
      </c>
      <c r="G45" s="58" t="s">
        <v>1493</v>
      </c>
      <c r="H45" s="58" t="s">
        <v>1483</v>
      </c>
      <c r="I45" s="59">
        <v>0</v>
      </c>
      <c r="J45" s="59">
        <v>2000</v>
      </c>
      <c r="K45" s="59">
        <v>2000</v>
      </c>
      <c r="L45" s="59"/>
      <c r="M45" s="59"/>
      <c r="N45" s="59"/>
      <c r="O45" s="47" t="s">
        <v>1494</v>
      </c>
      <c r="P45" s="47" t="s">
        <v>1483</v>
      </c>
      <c r="Q45" s="60" t="s">
        <v>1394</v>
      </c>
      <c r="R45" s="60" t="s">
        <v>1395</v>
      </c>
      <c r="S45" s="60" t="s">
        <v>1395</v>
      </c>
      <c r="T45" s="287" t="s">
        <v>1396</v>
      </c>
      <c r="V45" s="63">
        <v>43668</v>
      </c>
      <c r="W45" s="17" t="s">
        <v>1398</v>
      </c>
      <c r="X45" s="17" t="s">
        <v>1493</v>
      </c>
      <c r="Y45" s="62">
        <v>-2000</v>
      </c>
    </row>
    <row r="46" spans="1:32" ht="15" customHeight="1" x14ac:dyDescent="0.35">
      <c r="A46" s="61" t="s">
        <v>199</v>
      </c>
      <c r="B46" s="58" t="s">
        <v>1440</v>
      </c>
      <c r="C46" s="58" t="s">
        <v>444</v>
      </c>
      <c r="D46" s="47" t="s">
        <v>13</v>
      </c>
      <c r="E46" s="58" t="s">
        <v>445</v>
      </c>
      <c r="F46" s="58" t="s">
        <v>1398</v>
      </c>
      <c r="G46" s="58" t="s">
        <v>1495</v>
      </c>
      <c r="H46" s="58" t="s">
        <v>1483</v>
      </c>
      <c r="I46" s="59">
        <v>0</v>
      </c>
      <c r="J46" s="59">
        <v>2000</v>
      </c>
      <c r="K46" s="59">
        <v>2000</v>
      </c>
      <c r="L46" s="59"/>
      <c r="M46" s="59"/>
      <c r="N46" s="59"/>
      <c r="O46" s="47" t="s">
        <v>1483</v>
      </c>
      <c r="P46" s="47" t="s">
        <v>1483</v>
      </c>
      <c r="Q46" s="60" t="s">
        <v>1394</v>
      </c>
      <c r="R46" s="60" t="s">
        <v>1395</v>
      </c>
      <c r="S46" s="60" t="s">
        <v>1395</v>
      </c>
      <c r="T46" s="287" t="s">
        <v>1396</v>
      </c>
      <c r="V46" s="17" t="s">
        <v>1401</v>
      </c>
      <c r="W46" s="17" t="s">
        <v>1398</v>
      </c>
      <c r="X46" s="17" t="s">
        <v>1495</v>
      </c>
      <c r="Y46" s="62">
        <v>-2000</v>
      </c>
      <c r="Z46" t="s">
        <v>1418</v>
      </c>
    </row>
    <row r="47" spans="1:32" ht="15" customHeight="1" x14ac:dyDescent="0.35">
      <c r="A47" s="61" t="s">
        <v>199</v>
      </c>
      <c r="B47" s="58" t="s">
        <v>1440</v>
      </c>
      <c r="C47" s="58" t="s">
        <v>336</v>
      </c>
      <c r="D47" s="47" t="s">
        <v>158</v>
      </c>
      <c r="E47" s="58" t="s">
        <v>337</v>
      </c>
      <c r="F47" s="58" t="s">
        <v>1421</v>
      </c>
      <c r="G47" s="58" t="s">
        <v>1496</v>
      </c>
      <c r="H47" s="58" t="s">
        <v>1450</v>
      </c>
      <c r="I47" s="59">
        <v>35952.581284162501</v>
      </c>
      <c r="J47" s="59">
        <v>500</v>
      </c>
      <c r="K47" s="59">
        <v>36452.581284162501</v>
      </c>
      <c r="L47" s="59"/>
      <c r="M47" s="59"/>
      <c r="N47" s="59"/>
      <c r="O47" s="47" t="s">
        <v>1450</v>
      </c>
      <c r="P47" s="47" t="s">
        <v>1450</v>
      </c>
      <c r="Q47" s="60" t="s">
        <v>1394</v>
      </c>
      <c r="R47" s="60" t="s">
        <v>1395</v>
      </c>
      <c r="S47" s="60" t="s">
        <v>1395</v>
      </c>
      <c r="T47" s="287" t="s">
        <v>1396</v>
      </c>
      <c r="V47" s="63">
        <v>43689</v>
      </c>
      <c r="W47" s="17" t="s">
        <v>1421</v>
      </c>
      <c r="X47" s="17" t="s">
        <v>1496</v>
      </c>
      <c r="Y47" s="62">
        <v>-36452.581284162501</v>
      </c>
      <c r="Z47">
        <v>734</v>
      </c>
      <c r="AA47" t="s">
        <v>180</v>
      </c>
    </row>
    <row r="48" spans="1:32" ht="15" customHeight="1" x14ac:dyDescent="0.35">
      <c r="A48" s="61" t="s">
        <v>199</v>
      </c>
      <c r="B48" s="58" t="s">
        <v>1440</v>
      </c>
      <c r="C48" s="58" t="s">
        <v>448</v>
      </c>
      <c r="D48" s="47" t="s">
        <v>13</v>
      </c>
      <c r="E48" s="58" t="s">
        <v>449</v>
      </c>
      <c r="F48" s="58" t="s">
        <v>1421</v>
      </c>
      <c r="G48" s="58" t="s">
        <v>1497</v>
      </c>
      <c r="H48" s="58" t="s">
        <v>1498</v>
      </c>
      <c r="I48" s="59">
        <v>4729</v>
      </c>
      <c r="J48" s="59">
        <v>0</v>
      </c>
      <c r="K48" s="59">
        <v>4729</v>
      </c>
      <c r="L48" s="59"/>
      <c r="M48" s="59"/>
      <c r="N48" s="59"/>
      <c r="O48" s="47" t="s">
        <v>1498</v>
      </c>
      <c r="P48" s="47" t="s">
        <v>1498</v>
      </c>
      <c r="Q48" s="60" t="s">
        <v>1394</v>
      </c>
      <c r="R48" s="60" t="s">
        <v>1395</v>
      </c>
      <c r="S48" s="60" t="s">
        <v>1395</v>
      </c>
      <c r="T48" s="287" t="s">
        <v>1396</v>
      </c>
      <c r="V48" s="17" t="s">
        <v>1401</v>
      </c>
      <c r="W48" s="17" t="s">
        <v>1421</v>
      </c>
      <c r="X48" s="17" t="s">
        <v>1497</v>
      </c>
      <c r="Y48" s="62">
        <v>-4729</v>
      </c>
      <c r="Z48">
        <v>734</v>
      </c>
    </row>
    <row r="49" spans="1:33" ht="15" customHeight="1" x14ac:dyDescent="0.35">
      <c r="A49" s="61" t="s">
        <v>199</v>
      </c>
      <c r="B49" s="58" t="s">
        <v>1440</v>
      </c>
      <c r="C49" s="58" t="s">
        <v>349</v>
      </c>
      <c r="D49" s="47" t="s">
        <v>158</v>
      </c>
      <c r="E49" s="58" t="s">
        <v>350</v>
      </c>
      <c r="F49" s="58" t="s">
        <v>1421</v>
      </c>
      <c r="G49" s="58" t="s">
        <v>1499</v>
      </c>
      <c r="H49" s="58" t="s">
        <v>1500</v>
      </c>
      <c r="I49" s="59">
        <v>3481.2217118250001</v>
      </c>
      <c r="J49" s="59">
        <v>200</v>
      </c>
      <c r="K49" s="59">
        <v>3681.2217118250001</v>
      </c>
      <c r="L49" s="59"/>
      <c r="M49" s="59"/>
      <c r="N49" s="59"/>
      <c r="O49" s="47" t="s">
        <v>1500</v>
      </c>
      <c r="P49" s="47" t="s">
        <v>1500</v>
      </c>
      <c r="Q49" s="60" t="s">
        <v>1394</v>
      </c>
      <c r="R49" s="60" t="s">
        <v>1395</v>
      </c>
      <c r="S49" s="60" t="s">
        <v>1395</v>
      </c>
      <c r="T49" s="287" t="s">
        <v>1396</v>
      </c>
      <c r="V49" s="63">
        <v>43720</v>
      </c>
      <c r="W49" s="17" t="s">
        <v>1421</v>
      </c>
      <c r="X49" s="17" t="s">
        <v>1499</v>
      </c>
      <c r="Y49" s="62">
        <v>-3681.2217118250001</v>
      </c>
      <c r="Z49">
        <v>734</v>
      </c>
    </row>
    <row r="50" spans="1:33" ht="15" customHeight="1" x14ac:dyDescent="0.35">
      <c r="A50" s="61" t="s">
        <v>199</v>
      </c>
      <c r="B50" s="58" t="s">
        <v>1440</v>
      </c>
      <c r="C50" s="58" t="s">
        <v>466</v>
      </c>
      <c r="D50" s="47" t="s">
        <v>13</v>
      </c>
      <c r="E50" s="58" t="s">
        <v>467</v>
      </c>
      <c r="F50" s="58" t="s">
        <v>1398</v>
      </c>
      <c r="G50" s="58" t="s">
        <v>1501</v>
      </c>
      <c r="H50" s="58" t="s">
        <v>1502</v>
      </c>
      <c r="I50" s="59">
        <v>5213</v>
      </c>
      <c r="J50" s="59">
        <v>15750</v>
      </c>
      <c r="K50" s="59">
        <v>20963</v>
      </c>
      <c r="L50" s="59"/>
      <c r="M50" s="59"/>
      <c r="N50" s="59"/>
      <c r="O50" s="47" t="s">
        <v>1502</v>
      </c>
      <c r="P50" s="47" t="s">
        <v>1502</v>
      </c>
      <c r="Q50" s="60" t="s">
        <v>1394</v>
      </c>
      <c r="R50" s="60" t="s">
        <v>1395</v>
      </c>
      <c r="S50" s="60" t="s">
        <v>1395</v>
      </c>
      <c r="T50" s="287" t="s">
        <v>1396</v>
      </c>
      <c r="V50" s="63" t="s">
        <v>1503</v>
      </c>
      <c r="W50" s="17" t="s">
        <v>1398</v>
      </c>
      <c r="X50" s="17" t="s">
        <v>1501</v>
      </c>
      <c r="Y50" s="62">
        <v>-20963</v>
      </c>
      <c r="AF50" s="49">
        <v>20213</v>
      </c>
      <c r="AG50" s="49">
        <v>-750</v>
      </c>
    </row>
    <row r="51" spans="1:33" ht="15" customHeight="1" x14ac:dyDescent="0.35">
      <c r="A51" s="61" t="s">
        <v>199</v>
      </c>
      <c r="B51" s="58" t="s">
        <v>1440</v>
      </c>
      <c r="C51" s="58" t="s">
        <v>378</v>
      </c>
      <c r="D51" s="47" t="s">
        <v>158</v>
      </c>
      <c r="E51" s="58" t="s">
        <v>379</v>
      </c>
      <c r="F51" s="58" t="s">
        <v>1398</v>
      </c>
      <c r="G51" s="58" t="s">
        <v>1504</v>
      </c>
      <c r="H51" s="58" t="s">
        <v>1450</v>
      </c>
      <c r="I51" s="59">
        <v>2500</v>
      </c>
      <c r="J51" s="59">
        <v>1850</v>
      </c>
      <c r="K51" s="59">
        <v>4350</v>
      </c>
      <c r="L51" s="59"/>
      <c r="M51" s="59"/>
      <c r="N51" s="59"/>
      <c r="O51" s="47" t="s">
        <v>1450</v>
      </c>
      <c r="P51" s="47" t="s">
        <v>1450</v>
      </c>
      <c r="Q51" s="60" t="s">
        <v>1394</v>
      </c>
      <c r="R51" s="60" t="s">
        <v>1395</v>
      </c>
      <c r="S51" s="60" t="s">
        <v>1395</v>
      </c>
      <c r="T51" s="287" t="s">
        <v>1396</v>
      </c>
      <c r="V51" s="63">
        <v>43689</v>
      </c>
      <c r="W51" s="17" t="s">
        <v>1398</v>
      </c>
      <c r="X51" s="17" t="s">
        <v>1504</v>
      </c>
      <c r="Y51" s="62">
        <v>-4350</v>
      </c>
    </row>
    <row r="52" spans="1:33" ht="15" customHeight="1" x14ac:dyDescent="0.35">
      <c r="A52" s="61" t="s">
        <v>199</v>
      </c>
      <c r="B52" s="58" t="s">
        <v>1440</v>
      </c>
      <c r="C52" s="58" t="s">
        <v>468</v>
      </c>
      <c r="D52" s="47" t="s">
        <v>13</v>
      </c>
      <c r="E52" s="58" t="s">
        <v>469</v>
      </c>
      <c r="F52" s="58" t="s">
        <v>1398</v>
      </c>
      <c r="G52" s="58" t="s">
        <v>1505</v>
      </c>
      <c r="H52" s="58" t="s">
        <v>1506</v>
      </c>
      <c r="I52" s="59">
        <v>0</v>
      </c>
      <c r="J52" s="59">
        <v>7324</v>
      </c>
      <c r="K52" s="59">
        <v>7324</v>
      </c>
      <c r="L52" s="59"/>
      <c r="M52" s="59"/>
      <c r="N52" s="59"/>
      <c r="O52" s="47" t="s">
        <v>1506</v>
      </c>
      <c r="P52" s="47" t="s">
        <v>1506</v>
      </c>
      <c r="Q52" s="60" t="s">
        <v>1394</v>
      </c>
      <c r="R52" s="60" t="s">
        <v>1395</v>
      </c>
      <c r="S52" s="60" t="s">
        <v>1395</v>
      </c>
      <c r="T52" s="287" t="s">
        <v>1396</v>
      </c>
      <c r="V52" s="17" t="s">
        <v>1401</v>
      </c>
      <c r="W52" s="17" t="s">
        <v>1398</v>
      </c>
      <c r="X52" s="17" t="s">
        <v>1505</v>
      </c>
      <c r="Y52" s="62">
        <v>-7324</v>
      </c>
      <c r="Z52" t="s">
        <v>1418</v>
      </c>
    </row>
    <row r="53" spans="1:33" ht="15" customHeight="1" x14ac:dyDescent="0.35">
      <c r="A53" s="61" t="s">
        <v>199</v>
      </c>
      <c r="B53" s="58" t="s">
        <v>1440</v>
      </c>
      <c r="C53" s="58" t="s">
        <v>214</v>
      </c>
      <c r="D53" s="47" t="s">
        <v>216</v>
      </c>
      <c r="E53" s="58" t="s">
        <v>215</v>
      </c>
      <c r="F53" s="58" t="s">
        <v>1398</v>
      </c>
      <c r="G53" s="58" t="s">
        <v>1507</v>
      </c>
      <c r="H53" s="58" t="s">
        <v>1500</v>
      </c>
      <c r="I53" s="59">
        <v>0</v>
      </c>
      <c r="J53" s="59">
        <v>100</v>
      </c>
      <c r="K53" s="59">
        <v>100</v>
      </c>
      <c r="L53" s="59"/>
      <c r="M53" s="59"/>
      <c r="N53" s="59"/>
      <c r="O53" s="47" t="s">
        <v>1500</v>
      </c>
      <c r="P53" s="47" t="s">
        <v>1500</v>
      </c>
      <c r="Q53" s="60" t="s">
        <v>1394</v>
      </c>
      <c r="R53" s="60" t="s">
        <v>1395</v>
      </c>
      <c r="S53" s="60" t="s">
        <v>1395</v>
      </c>
      <c r="T53" s="287" t="s">
        <v>1396</v>
      </c>
      <c r="V53" s="63">
        <v>43664</v>
      </c>
      <c r="W53" s="17" t="s">
        <v>1398</v>
      </c>
      <c r="X53" s="17" t="s">
        <v>1507</v>
      </c>
      <c r="Y53" s="62">
        <v>-100</v>
      </c>
    </row>
    <row r="54" spans="1:33" ht="15" customHeight="1" x14ac:dyDescent="0.35">
      <c r="A54" s="61" t="s">
        <v>199</v>
      </c>
      <c r="B54" s="58" t="s">
        <v>1440</v>
      </c>
      <c r="C54" s="58" t="s">
        <v>470</v>
      </c>
      <c r="D54" s="47" t="s">
        <v>13</v>
      </c>
      <c r="E54" s="58" t="s">
        <v>471</v>
      </c>
      <c r="F54" s="58" t="s">
        <v>1398</v>
      </c>
      <c r="G54" s="58" t="s">
        <v>1508</v>
      </c>
      <c r="H54" s="58" t="s">
        <v>1509</v>
      </c>
      <c r="I54" s="59">
        <v>3750</v>
      </c>
      <c r="J54" s="59">
        <v>2494.8000000000002</v>
      </c>
      <c r="K54" s="59">
        <v>6244.8</v>
      </c>
      <c r="L54" s="59"/>
      <c r="M54" s="59"/>
      <c r="N54" s="59"/>
      <c r="O54" s="47" t="s">
        <v>1510</v>
      </c>
      <c r="P54" s="47" t="s">
        <v>1509</v>
      </c>
      <c r="Q54" s="60" t="s">
        <v>1394</v>
      </c>
      <c r="R54" s="60" t="s">
        <v>1395</v>
      </c>
      <c r="S54" s="60" t="s">
        <v>1395</v>
      </c>
      <c r="T54" s="287" t="s">
        <v>1396</v>
      </c>
      <c r="V54" s="17" t="s">
        <v>1401</v>
      </c>
      <c r="W54" s="17" t="s">
        <v>1398</v>
      </c>
      <c r="X54" s="17" t="s">
        <v>1508</v>
      </c>
      <c r="Y54" s="62">
        <v>-6244.8</v>
      </c>
      <c r="Z54">
        <v>700</v>
      </c>
    </row>
    <row r="55" spans="1:33" ht="15" customHeight="1" x14ac:dyDescent="0.35">
      <c r="A55" s="61" t="s">
        <v>199</v>
      </c>
      <c r="B55" s="58" t="s">
        <v>1440</v>
      </c>
      <c r="C55" s="58" t="s">
        <v>472</v>
      </c>
      <c r="D55" s="47" t="s">
        <v>13</v>
      </c>
      <c r="E55" s="58" t="s">
        <v>473</v>
      </c>
      <c r="F55" s="58" t="s">
        <v>1398</v>
      </c>
      <c r="G55" s="58" t="s">
        <v>1511</v>
      </c>
      <c r="H55" s="58" t="s">
        <v>1506</v>
      </c>
      <c r="I55" s="59">
        <v>14508</v>
      </c>
      <c r="J55" s="59">
        <v>0</v>
      </c>
      <c r="K55" s="59">
        <v>14508</v>
      </c>
      <c r="L55" s="59"/>
      <c r="M55" s="59"/>
      <c r="N55" s="59"/>
      <c r="O55" s="47" t="s">
        <v>1506</v>
      </c>
      <c r="P55" s="47" t="s">
        <v>1506</v>
      </c>
      <c r="Q55" s="60" t="s">
        <v>1394</v>
      </c>
      <c r="R55" s="60" t="s">
        <v>1395</v>
      </c>
      <c r="S55" s="60" t="s">
        <v>1395</v>
      </c>
      <c r="T55" s="287" t="s">
        <v>1396</v>
      </c>
      <c r="V55" s="17" t="s">
        <v>1401</v>
      </c>
      <c r="W55" s="17" t="s">
        <v>1398</v>
      </c>
      <c r="X55" s="17" t="s">
        <v>1511</v>
      </c>
      <c r="Y55" s="62">
        <v>-14508</v>
      </c>
      <c r="Z55">
        <v>700</v>
      </c>
    </row>
    <row r="56" spans="1:33" ht="15" customHeight="1" x14ac:dyDescent="0.35">
      <c r="A56" s="61" t="s">
        <v>199</v>
      </c>
      <c r="B56" s="58" t="s">
        <v>1440</v>
      </c>
      <c r="C56" s="58" t="s">
        <v>380</v>
      </c>
      <c r="D56" s="47" t="s">
        <v>158</v>
      </c>
      <c r="E56" s="58" t="s">
        <v>381</v>
      </c>
      <c r="F56" s="58" t="s">
        <v>1398</v>
      </c>
      <c r="G56" s="58" t="s">
        <v>1512</v>
      </c>
      <c r="H56" s="58" t="s">
        <v>1502</v>
      </c>
      <c r="I56" s="59">
        <v>0</v>
      </c>
      <c r="J56" s="59">
        <v>2300</v>
      </c>
      <c r="K56" s="59">
        <v>2300</v>
      </c>
      <c r="L56" s="59"/>
      <c r="M56" s="59"/>
      <c r="N56" s="59"/>
      <c r="O56" s="47" t="s">
        <v>1502</v>
      </c>
      <c r="P56" s="47" t="s">
        <v>1502</v>
      </c>
      <c r="Q56" s="60" t="s">
        <v>1394</v>
      </c>
      <c r="R56" s="60" t="s">
        <v>1395</v>
      </c>
      <c r="S56" s="60" t="s">
        <v>1395</v>
      </c>
      <c r="T56" s="287" t="s">
        <v>1396</v>
      </c>
      <c r="V56" s="63">
        <v>43664</v>
      </c>
      <c r="W56" s="17" t="s">
        <v>1398</v>
      </c>
      <c r="X56" s="17" t="s">
        <v>1512</v>
      </c>
      <c r="Y56" s="62">
        <v>-2300</v>
      </c>
    </row>
    <row r="57" spans="1:33" ht="15" customHeight="1" x14ac:dyDescent="0.35">
      <c r="A57" s="61" t="s">
        <v>199</v>
      </c>
      <c r="B57" s="58" t="s">
        <v>1440</v>
      </c>
      <c r="C57" s="58" t="s">
        <v>382</v>
      </c>
      <c r="D57" s="47" t="s">
        <v>158</v>
      </c>
      <c r="E57" s="58" t="s">
        <v>383</v>
      </c>
      <c r="F57" s="58" t="s">
        <v>1398</v>
      </c>
      <c r="G57" s="58" t="s">
        <v>1513</v>
      </c>
      <c r="H57" s="58" t="s">
        <v>1506</v>
      </c>
      <c r="I57" s="59">
        <v>1638</v>
      </c>
      <c r="J57" s="59">
        <v>0</v>
      </c>
      <c r="K57" s="59">
        <v>1638</v>
      </c>
      <c r="L57" s="59"/>
      <c r="M57" s="59"/>
      <c r="N57" s="59"/>
      <c r="O57" s="47" t="s">
        <v>1506</v>
      </c>
      <c r="P57" s="47" t="s">
        <v>1506</v>
      </c>
      <c r="Q57" s="60" t="s">
        <v>1394</v>
      </c>
      <c r="R57" s="60" t="s">
        <v>1395</v>
      </c>
      <c r="S57" s="60" t="s">
        <v>1395</v>
      </c>
      <c r="T57" s="287" t="s">
        <v>1396</v>
      </c>
      <c r="V57" s="63">
        <v>43668</v>
      </c>
      <c r="W57" s="17" t="s">
        <v>1398</v>
      </c>
      <c r="X57" s="17" t="s">
        <v>1513</v>
      </c>
      <c r="Y57" s="62">
        <v>-1638</v>
      </c>
    </row>
    <row r="58" spans="1:33" ht="15" customHeight="1" x14ac:dyDescent="0.35">
      <c r="A58" s="61" t="s">
        <v>199</v>
      </c>
      <c r="B58" s="58" t="s">
        <v>1440</v>
      </c>
      <c r="C58" s="58" t="s">
        <v>474</v>
      </c>
      <c r="D58" s="47" t="s">
        <v>13</v>
      </c>
      <c r="E58" s="58" t="s">
        <v>475</v>
      </c>
      <c r="F58" s="58" t="s">
        <v>1398</v>
      </c>
      <c r="G58" s="58" t="s">
        <v>1514</v>
      </c>
      <c r="H58" s="58" t="s">
        <v>1506</v>
      </c>
      <c r="I58" s="59">
        <v>15445</v>
      </c>
      <c r="J58" s="59">
        <v>0</v>
      </c>
      <c r="K58" s="59">
        <v>15445</v>
      </c>
      <c r="L58" s="59"/>
      <c r="M58" s="59"/>
      <c r="N58" s="59"/>
      <c r="O58" s="47" t="s">
        <v>1506</v>
      </c>
      <c r="P58" s="47" t="s">
        <v>1506</v>
      </c>
      <c r="Q58" s="60" t="s">
        <v>1394</v>
      </c>
      <c r="R58" s="60" t="s">
        <v>1395</v>
      </c>
      <c r="S58" s="60" t="s">
        <v>1395</v>
      </c>
      <c r="T58" s="287" t="s">
        <v>1396</v>
      </c>
      <c r="V58" s="17" t="s">
        <v>1401</v>
      </c>
      <c r="W58" s="17" t="s">
        <v>1398</v>
      </c>
      <c r="X58" s="17" t="s">
        <v>1514</v>
      </c>
      <c r="Y58" s="62">
        <v>-15445</v>
      </c>
      <c r="Z58">
        <v>700</v>
      </c>
    </row>
    <row r="59" spans="1:33" ht="15" customHeight="1" x14ac:dyDescent="0.35">
      <c r="A59" s="61" t="s">
        <v>199</v>
      </c>
      <c r="B59" s="58" t="s">
        <v>1515</v>
      </c>
      <c r="C59" s="58" t="s">
        <v>409</v>
      </c>
      <c r="D59" s="47" t="s">
        <v>13</v>
      </c>
      <c r="E59" s="58" t="s">
        <v>410</v>
      </c>
      <c r="F59" s="58" t="s">
        <v>1398</v>
      </c>
      <c r="G59" s="58" t="s">
        <v>1516</v>
      </c>
      <c r="H59" s="58" t="s">
        <v>1517</v>
      </c>
      <c r="I59" s="59">
        <v>30300</v>
      </c>
      <c r="J59" s="59">
        <v>5715</v>
      </c>
      <c r="K59" s="59">
        <v>36015</v>
      </c>
      <c r="L59" s="59"/>
      <c r="M59" s="59"/>
      <c r="N59" s="59"/>
      <c r="O59" s="47" t="s">
        <v>1517</v>
      </c>
      <c r="P59" s="47" t="s">
        <v>1518</v>
      </c>
      <c r="Q59" s="60" t="s">
        <v>206</v>
      </c>
      <c r="R59" s="60" t="s">
        <v>206</v>
      </c>
      <c r="S59" s="60" t="s">
        <v>1394</v>
      </c>
      <c r="T59" s="287" t="s">
        <v>1425</v>
      </c>
      <c r="V59" s="17" t="s">
        <v>1401</v>
      </c>
      <c r="W59" s="17" t="s">
        <v>1398</v>
      </c>
      <c r="X59" s="17" t="s">
        <v>1516</v>
      </c>
      <c r="Y59" s="62">
        <v>-36015</v>
      </c>
      <c r="Z59">
        <v>734</v>
      </c>
      <c r="AA59">
        <v>800</v>
      </c>
    </row>
    <row r="60" spans="1:33" ht="15" customHeight="1" x14ac:dyDescent="0.35">
      <c r="A60" s="61" t="s">
        <v>199</v>
      </c>
      <c r="B60" s="58" t="s">
        <v>1515</v>
      </c>
      <c r="C60" s="58" t="s">
        <v>210</v>
      </c>
      <c r="D60" s="47" t="s">
        <v>216</v>
      </c>
      <c r="E60" s="58" t="s">
        <v>211</v>
      </c>
      <c r="F60" s="58" t="s">
        <v>1398</v>
      </c>
      <c r="G60" s="58" t="s">
        <v>1519</v>
      </c>
      <c r="H60" s="58" t="s">
        <v>1520</v>
      </c>
      <c r="I60" s="59">
        <v>34824.915143197752</v>
      </c>
      <c r="J60" s="59">
        <v>900</v>
      </c>
      <c r="K60" s="59">
        <v>35724.915143197752</v>
      </c>
      <c r="L60" s="59"/>
      <c r="M60" s="59"/>
      <c r="N60" s="59"/>
      <c r="O60" s="47" t="s">
        <v>1520</v>
      </c>
      <c r="P60" s="47" t="s">
        <v>1520</v>
      </c>
      <c r="Q60" s="60" t="s">
        <v>1394</v>
      </c>
      <c r="R60" s="60" t="s">
        <v>1395</v>
      </c>
      <c r="S60" s="60" t="s">
        <v>1395</v>
      </c>
      <c r="T60" s="287" t="s">
        <v>1396</v>
      </c>
      <c r="V60" s="63">
        <v>43710</v>
      </c>
      <c r="W60" s="17" t="s">
        <v>1398</v>
      </c>
      <c r="X60" s="17" t="s">
        <v>1519</v>
      </c>
      <c r="Y60" s="62">
        <v>-32939.915143197752</v>
      </c>
      <c r="Z60">
        <v>734</v>
      </c>
      <c r="AA60" t="s">
        <v>180</v>
      </c>
      <c r="AB60" t="s">
        <v>1429</v>
      </c>
      <c r="AC60">
        <v>800</v>
      </c>
      <c r="AF60">
        <v>2785</v>
      </c>
      <c r="AG60" s="49">
        <v>-32939.915143197752</v>
      </c>
    </row>
    <row r="61" spans="1:33" ht="15" customHeight="1" x14ac:dyDescent="0.35">
      <c r="A61" s="61" t="s">
        <v>199</v>
      </c>
      <c r="B61" s="58" t="s">
        <v>1515</v>
      </c>
      <c r="C61" s="58" t="s">
        <v>248</v>
      </c>
      <c r="D61" s="47" t="s">
        <v>158</v>
      </c>
      <c r="E61" s="58" t="s">
        <v>249</v>
      </c>
      <c r="F61" s="58" t="s">
        <v>1398</v>
      </c>
      <c r="G61" s="58" t="s">
        <v>1521</v>
      </c>
      <c r="H61" s="58" t="s">
        <v>1522</v>
      </c>
      <c r="I61" s="59">
        <v>26428.704696753124</v>
      </c>
      <c r="J61" s="59">
        <v>3320</v>
      </c>
      <c r="K61" s="59">
        <v>29748.704696753124</v>
      </c>
      <c r="L61" s="59"/>
      <c r="M61" s="59"/>
      <c r="N61" s="59"/>
      <c r="O61" s="47" t="s">
        <v>1522</v>
      </c>
      <c r="P61" s="47" t="s">
        <v>1522</v>
      </c>
      <c r="Q61" s="60" t="s">
        <v>1394</v>
      </c>
      <c r="R61" s="60" t="s">
        <v>1395</v>
      </c>
      <c r="S61" s="60" t="s">
        <v>1395</v>
      </c>
      <c r="T61" s="287" t="s">
        <v>1396</v>
      </c>
      <c r="V61" s="63">
        <v>43668</v>
      </c>
      <c r="W61" s="17" t="s">
        <v>1398</v>
      </c>
      <c r="X61" s="17" t="s">
        <v>1521</v>
      </c>
      <c r="Y61" s="62">
        <v>-29748.704696753124</v>
      </c>
      <c r="Z61">
        <v>734</v>
      </c>
      <c r="AA61">
        <v>800</v>
      </c>
    </row>
    <row r="62" spans="1:33" ht="15" customHeight="1" x14ac:dyDescent="0.35">
      <c r="A62" s="61" t="s">
        <v>199</v>
      </c>
      <c r="B62" s="58" t="s">
        <v>1515</v>
      </c>
      <c r="C62" s="58" t="s">
        <v>411</v>
      </c>
      <c r="D62" s="47" t="s">
        <v>13</v>
      </c>
      <c r="E62" s="58" t="s">
        <v>412</v>
      </c>
      <c r="F62" s="58" t="s">
        <v>1398</v>
      </c>
      <c r="G62" s="58" t="s">
        <v>1523</v>
      </c>
      <c r="H62" s="58" t="s">
        <v>1520</v>
      </c>
      <c r="I62" s="59">
        <v>16342</v>
      </c>
      <c r="J62" s="59">
        <v>0</v>
      </c>
      <c r="K62" s="59">
        <v>16342</v>
      </c>
      <c r="L62" s="59"/>
      <c r="M62" s="59"/>
      <c r="N62" s="59"/>
      <c r="O62" s="47" t="s">
        <v>1524</v>
      </c>
      <c r="P62" s="47" t="s">
        <v>1524</v>
      </c>
      <c r="Q62" s="60" t="s">
        <v>206</v>
      </c>
      <c r="R62" s="60" t="s">
        <v>1394</v>
      </c>
      <c r="S62" s="60" t="s">
        <v>206</v>
      </c>
      <c r="T62" s="287" t="s">
        <v>1525</v>
      </c>
      <c r="V62" s="17" t="s">
        <v>1415</v>
      </c>
      <c r="W62" s="17" t="s">
        <v>1398</v>
      </c>
      <c r="X62" s="17" t="s">
        <v>1523</v>
      </c>
      <c r="Y62" s="62">
        <v>-16342</v>
      </c>
    </row>
    <row r="63" spans="1:33" ht="15" customHeight="1" x14ac:dyDescent="0.35">
      <c r="A63" s="61" t="s">
        <v>199</v>
      </c>
      <c r="B63" s="58" t="s">
        <v>1515</v>
      </c>
      <c r="C63" s="58" t="s">
        <v>250</v>
      </c>
      <c r="D63" s="47" t="s">
        <v>158</v>
      </c>
      <c r="E63" s="58" t="s">
        <v>251</v>
      </c>
      <c r="F63" s="58" t="s">
        <v>1398</v>
      </c>
      <c r="G63" s="58" t="s">
        <v>1526</v>
      </c>
      <c r="H63" s="58" t="s">
        <v>1520</v>
      </c>
      <c r="I63" s="59">
        <v>10977</v>
      </c>
      <c r="J63" s="59">
        <v>0</v>
      </c>
      <c r="K63" s="59">
        <v>10977</v>
      </c>
      <c r="L63" s="59"/>
      <c r="M63" s="59"/>
      <c r="N63" s="59"/>
      <c r="O63" s="47" t="s">
        <v>1520</v>
      </c>
      <c r="P63" s="47" t="s">
        <v>1520</v>
      </c>
      <c r="Q63" s="60" t="s">
        <v>1394</v>
      </c>
      <c r="R63" s="60" t="s">
        <v>1395</v>
      </c>
      <c r="S63" s="60" t="s">
        <v>1395</v>
      </c>
      <c r="T63" s="287" t="s">
        <v>1396</v>
      </c>
      <c r="V63" s="17" t="s">
        <v>1401</v>
      </c>
      <c r="W63" s="17" t="s">
        <v>1398</v>
      </c>
      <c r="X63" s="17" t="s">
        <v>1526</v>
      </c>
      <c r="Y63" s="62">
        <v>-10977</v>
      </c>
      <c r="Z63">
        <v>700</v>
      </c>
      <c r="AA63" t="s">
        <v>1429</v>
      </c>
      <c r="AB63" t="s">
        <v>180</v>
      </c>
      <c r="AC63">
        <v>800</v>
      </c>
    </row>
    <row r="64" spans="1:33" ht="15" customHeight="1" x14ac:dyDescent="0.35">
      <c r="A64" s="61" t="s">
        <v>199</v>
      </c>
      <c r="B64" s="58" t="s">
        <v>1515</v>
      </c>
      <c r="C64" s="58" t="s">
        <v>413</v>
      </c>
      <c r="D64" s="47" t="s">
        <v>13</v>
      </c>
      <c r="E64" s="58" t="s">
        <v>414</v>
      </c>
      <c r="F64" s="58" t="s">
        <v>1398</v>
      </c>
      <c r="G64" s="58" t="s">
        <v>1527</v>
      </c>
      <c r="H64" s="58" t="s">
        <v>1528</v>
      </c>
      <c r="I64" s="59">
        <v>4230</v>
      </c>
      <c r="J64" s="59">
        <v>45174</v>
      </c>
      <c r="K64" s="59">
        <v>49404</v>
      </c>
      <c r="L64" s="59"/>
      <c r="M64" s="59"/>
      <c r="N64" s="59"/>
      <c r="O64" s="47" t="s">
        <v>1528</v>
      </c>
      <c r="P64" s="47" t="s">
        <v>1528</v>
      </c>
      <c r="Q64" s="60" t="s">
        <v>1394</v>
      </c>
      <c r="R64" s="60" t="s">
        <v>1395</v>
      </c>
      <c r="S64" s="60" t="s">
        <v>1395</v>
      </c>
      <c r="T64" s="287" t="s">
        <v>1396</v>
      </c>
      <c r="V64" s="17" t="s">
        <v>1401</v>
      </c>
      <c r="W64" s="17" t="s">
        <v>1398</v>
      </c>
      <c r="X64" s="17" t="s">
        <v>1527</v>
      </c>
      <c r="Y64" s="62">
        <v>-49404</v>
      </c>
      <c r="Z64" t="s">
        <v>180</v>
      </c>
    </row>
    <row r="65" spans="1:33" ht="15" customHeight="1" x14ac:dyDescent="0.35">
      <c r="A65" s="61" t="s">
        <v>199</v>
      </c>
      <c r="B65" s="58" t="s">
        <v>1515</v>
      </c>
      <c r="C65" s="58" t="s">
        <v>415</v>
      </c>
      <c r="D65" s="47" t="s">
        <v>13</v>
      </c>
      <c r="E65" s="58" t="s">
        <v>416</v>
      </c>
      <c r="F65" s="58" t="s">
        <v>1398</v>
      </c>
      <c r="G65" s="58" t="s">
        <v>1529</v>
      </c>
      <c r="H65" s="58" t="s">
        <v>1476</v>
      </c>
      <c r="I65" s="59">
        <v>8130</v>
      </c>
      <c r="J65" s="59">
        <v>0</v>
      </c>
      <c r="K65" s="59">
        <v>8130</v>
      </c>
      <c r="L65" s="59"/>
      <c r="M65" s="59"/>
      <c r="N65" s="59"/>
      <c r="O65" s="47" t="s">
        <v>1476</v>
      </c>
      <c r="P65" s="47" t="s">
        <v>1476</v>
      </c>
      <c r="Q65" s="60" t="s">
        <v>1394</v>
      </c>
      <c r="R65" s="60" t="s">
        <v>1395</v>
      </c>
      <c r="S65" s="60" t="s">
        <v>1395</v>
      </c>
      <c r="T65" s="287" t="s">
        <v>1396</v>
      </c>
      <c r="V65" s="17" t="s">
        <v>1401</v>
      </c>
      <c r="W65" s="17" t="s">
        <v>1398</v>
      </c>
      <c r="X65" s="17" t="s">
        <v>1529</v>
      </c>
      <c r="Y65" s="62">
        <v>-8130</v>
      </c>
      <c r="Z65">
        <v>734</v>
      </c>
      <c r="AA65" t="s">
        <v>180</v>
      </c>
      <c r="AB65">
        <v>800</v>
      </c>
    </row>
    <row r="66" spans="1:33" ht="15" customHeight="1" x14ac:dyDescent="0.35">
      <c r="A66" s="61" t="s">
        <v>199</v>
      </c>
      <c r="B66" s="58" t="s">
        <v>1515</v>
      </c>
      <c r="C66" s="58" t="s">
        <v>254</v>
      </c>
      <c r="D66" s="47" t="s">
        <v>158</v>
      </c>
      <c r="E66" s="58" t="s">
        <v>255</v>
      </c>
      <c r="F66" s="58" t="s">
        <v>1398</v>
      </c>
      <c r="G66" s="58" t="s">
        <v>1530</v>
      </c>
      <c r="H66" s="58" t="s">
        <v>1531</v>
      </c>
      <c r="I66" s="59">
        <v>8280</v>
      </c>
      <c r="J66" s="59">
        <v>0</v>
      </c>
      <c r="K66" s="59">
        <v>8280</v>
      </c>
      <c r="L66" s="59"/>
      <c r="M66" s="59"/>
      <c r="N66" s="59"/>
      <c r="O66" s="47" t="s">
        <v>1531</v>
      </c>
      <c r="P66" s="47" t="s">
        <v>1531</v>
      </c>
      <c r="Q66" s="60" t="s">
        <v>1394</v>
      </c>
      <c r="R66" s="60" t="s">
        <v>1395</v>
      </c>
      <c r="S66" s="60" t="s">
        <v>1395</v>
      </c>
      <c r="T66" s="287" t="s">
        <v>1396</v>
      </c>
      <c r="V66" s="63">
        <v>43664</v>
      </c>
      <c r="W66" s="17" t="s">
        <v>1398</v>
      </c>
      <c r="X66" s="17" t="s">
        <v>1530</v>
      </c>
      <c r="Y66" s="62">
        <v>3792</v>
      </c>
      <c r="Z66">
        <v>734</v>
      </c>
      <c r="AA66">
        <v>752</v>
      </c>
      <c r="AB66">
        <v>700</v>
      </c>
      <c r="AE66" t="s">
        <v>1426</v>
      </c>
      <c r="AF66" s="49">
        <v>12072</v>
      </c>
      <c r="AG66" s="64">
        <v>3792</v>
      </c>
    </row>
    <row r="67" spans="1:33" ht="15" customHeight="1" x14ac:dyDescent="0.35">
      <c r="A67" s="61" t="s">
        <v>199</v>
      </c>
      <c r="B67" s="58" t="s">
        <v>1515</v>
      </c>
      <c r="C67" s="58" t="s">
        <v>417</v>
      </c>
      <c r="D67" s="47" t="s">
        <v>13</v>
      </c>
      <c r="E67" s="58" t="s">
        <v>418</v>
      </c>
      <c r="F67" s="58" t="s">
        <v>1398</v>
      </c>
      <c r="G67" s="58" t="s">
        <v>1532</v>
      </c>
      <c r="H67" s="58" t="s">
        <v>1533</v>
      </c>
      <c r="I67" s="59">
        <v>25439</v>
      </c>
      <c r="J67" s="59">
        <v>0</v>
      </c>
      <c r="K67" s="59">
        <v>25439</v>
      </c>
      <c r="L67" s="59"/>
      <c r="M67" s="59"/>
      <c r="N67" s="59"/>
      <c r="O67" s="47" t="s">
        <v>1533</v>
      </c>
      <c r="P67" s="47" t="s">
        <v>1533</v>
      </c>
      <c r="Q67" s="60" t="s">
        <v>1394</v>
      </c>
      <c r="R67" s="60" t="s">
        <v>1395</v>
      </c>
      <c r="S67" s="60" t="s">
        <v>1395</v>
      </c>
      <c r="T67" s="287" t="s">
        <v>1396</v>
      </c>
      <c r="V67" s="17" t="s">
        <v>1401</v>
      </c>
      <c r="W67" s="17" t="s">
        <v>1398</v>
      </c>
      <c r="X67" s="17" t="s">
        <v>1532</v>
      </c>
      <c r="Y67" s="62">
        <v>-25439</v>
      </c>
      <c r="Z67">
        <v>734</v>
      </c>
      <c r="AA67">
        <v>752</v>
      </c>
      <c r="AB67">
        <v>800</v>
      </c>
    </row>
    <row r="68" spans="1:33" ht="15" customHeight="1" x14ac:dyDescent="0.35">
      <c r="A68" s="61" t="s">
        <v>199</v>
      </c>
      <c r="B68" s="58" t="s">
        <v>1515</v>
      </c>
      <c r="C68" s="58" t="s">
        <v>419</v>
      </c>
      <c r="D68" s="47" t="s">
        <v>13</v>
      </c>
      <c r="E68" s="58" t="s">
        <v>420</v>
      </c>
      <c r="F68" s="58" t="s">
        <v>1534</v>
      </c>
      <c r="G68" s="58" t="s">
        <v>1535</v>
      </c>
      <c r="H68" s="58" t="s">
        <v>1536</v>
      </c>
      <c r="I68" s="59">
        <v>0</v>
      </c>
      <c r="J68" s="59">
        <v>120</v>
      </c>
      <c r="K68" s="59">
        <v>120</v>
      </c>
      <c r="L68" s="59"/>
      <c r="M68" s="59"/>
      <c r="N68" s="59"/>
      <c r="O68" s="47" t="s">
        <v>1537</v>
      </c>
      <c r="P68" s="47" t="s">
        <v>1537</v>
      </c>
      <c r="Q68" s="60" t="s">
        <v>206</v>
      </c>
      <c r="R68" s="60" t="s">
        <v>1394</v>
      </c>
      <c r="S68" s="60" t="s">
        <v>206</v>
      </c>
      <c r="T68" s="287" t="s">
        <v>1538</v>
      </c>
      <c r="V68" s="17" t="s">
        <v>1401</v>
      </c>
      <c r="W68" s="17" t="s">
        <v>1534</v>
      </c>
      <c r="X68" s="17" t="s">
        <v>1535</v>
      </c>
      <c r="Y68" s="62">
        <v>-120</v>
      </c>
      <c r="Z68" t="s">
        <v>1418</v>
      </c>
    </row>
    <row r="69" spans="1:33" ht="15" customHeight="1" x14ac:dyDescent="0.35">
      <c r="A69" s="61" t="s">
        <v>199</v>
      </c>
      <c r="B69" s="58" t="s">
        <v>1515</v>
      </c>
      <c r="C69" s="58" t="s">
        <v>421</v>
      </c>
      <c r="D69" s="47" t="s">
        <v>13</v>
      </c>
      <c r="E69" s="58" t="s">
        <v>422</v>
      </c>
      <c r="F69" s="58" t="s">
        <v>1398</v>
      </c>
      <c r="G69" s="58" t="s">
        <v>1539</v>
      </c>
      <c r="H69" s="58" t="s">
        <v>1428</v>
      </c>
      <c r="I69" s="59">
        <v>50058</v>
      </c>
      <c r="J69" s="59">
        <v>330</v>
      </c>
      <c r="K69" s="59">
        <v>50388</v>
      </c>
      <c r="L69" s="59"/>
      <c r="M69" s="59"/>
      <c r="N69" s="59"/>
      <c r="O69" s="47" t="s">
        <v>1428</v>
      </c>
      <c r="P69" s="47" t="s">
        <v>1428</v>
      </c>
      <c r="Q69" s="60" t="s">
        <v>1394</v>
      </c>
      <c r="R69" s="60" t="s">
        <v>1395</v>
      </c>
      <c r="S69" s="60" t="s">
        <v>1395</v>
      </c>
      <c r="T69" s="287" t="s">
        <v>1396</v>
      </c>
      <c r="V69" s="17" t="s">
        <v>1401</v>
      </c>
      <c r="W69" s="17" t="s">
        <v>1398</v>
      </c>
      <c r="X69" s="17" t="s">
        <v>1539</v>
      </c>
      <c r="Y69" s="62">
        <v>-50388</v>
      </c>
      <c r="Z69">
        <v>734</v>
      </c>
      <c r="AA69">
        <v>752</v>
      </c>
      <c r="AB69" t="s">
        <v>1429</v>
      </c>
      <c r="AC69">
        <v>750</v>
      </c>
    </row>
    <row r="70" spans="1:33" ht="15" customHeight="1" x14ac:dyDescent="0.35">
      <c r="A70" s="61" t="s">
        <v>199</v>
      </c>
      <c r="B70" s="58" t="s">
        <v>1515</v>
      </c>
      <c r="C70" s="58" t="s">
        <v>256</v>
      </c>
      <c r="D70" s="47" t="s">
        <v>158</v>
      </c>
      <c r="E70" s="58" t="s">
        <v>257</v>
      </c>
      <c r="F70" s="58" t="s">
        <v>1398</v>
      </c>
      <c r="G70" s="58" t="s">
        <v>1540</v>
      </c>
      <c r="H70" s="58" t="s">
        <v>1428</v>
      </c>
      <c r="I70" s="59">
        <v>41870.743155759374</v>
      </c>
      <c r="J70" s="59">
        <v>8887.4</v>
      </c>
      <c r="K70" s="59">
        <v>50758.143155759375</v>
      </c>
      <c r="L70" s="59"/>
      <c r="M70" s="59"/>
      <c r="N70" s="59"/>
      <c r="O70" s="47" t="s">
        <v>1541</v>
      </c>
      <c r="P70" s="47" t="s">
        <v>1428</v>
      </c>
      <c r="Q70" s="60" t="s">
        <v>1394</v>
      </c>
      <c r="R70" s="60" t="s">
        <v>1395</v>
      </c>
      <c r="S70" s="60" t="s">
        <v>1395</v>
      </c>
      <c r="T70" s="287" t="s">
        <v>1396</v>
      </c>
      <c r="V70" s="63">
        <v>43668</v>
      </c>
      <c r="W70" s="17" t="s">
        <v>1398</v>
      </c>
      <c r="X70" s="17" t="s">
        <v>1540</v>
      </c>
      <c r="Y70" s="62">
        <v>-50758.143155759375</v>
      </c>
      <c r="Z70">
        <v>734</v>
      </c>
      <c r="AA70" t="s">
        <v>180</v>
      </c>
      <c r="AB70">
        <v>752</v>
      </c>
      <c r="AC70">
        <v>750</v>
      </c>
    </row>
    <row r="71" spans="1:33" ht="15" customHeight="1" x14ac:dyDescent="0.35">
      <c r="A71" s="61" t="s">
        <v>199</v>
      </c>
      <c r="B71" s="58" t="s">
        <v>1477</v>
      </c>
      <c r="C71" s="58" t="s">
        <v>280</v>
      </c>
      <c r="D71" s="47" t="s">
        <v>13</v>
      </c>
      <c r="E71" s="58" t="s">
        <v>1542</v>
      </c>
      <c r="F71" s="58" t="s">
        <v>1421</v>
      </c>
      <c r="G71" s="58" t="s">
        <v>1543</v>
      </c>
      <c r="H71" s="58" t="s">
        <v>1544</v>
      </c>
      <c r="I71" s="59">
        <v>31517</v>
      </c>
      <c r="J71" s="59">
        <v>3582</v>
      </c>
      <c r="K71" s="59">
        <v>35099</v>
      </c>
      <c r="L71" s="59"/>
      <c r="M71" s="59"/>
      <c r="N71" s="59"/>
      <c r="O71" s="47" t="s">
        <v>1544</v>
      </c>
      <c r="P71" s="47" t="s">
        <v>1544</v>
      </c>
      <c r="Q71" s="60" t="s">
        <v>1394</v>
      </c>
      <c r="R71" s="60" t="s">
        <v>1395</v>
      </c>
      <c r="S71" s="60" t="s">
        <v>1395</v>
      </c>
      <c r="T71" s="287" t="s">
        <v>1396</v>
      </c>
      <c r="V71" s="67">
        <v>43592</v>
      </c>
      <c r="W71" s="17" t="s">
        <v>1421</v>
      </c>
      <c r="X71" s="17" t="s">
        <v>1543</v>
      </c>
      <c r="Y71" s="62">
        <v>-35099</v>
      </c>
      <c r="AF71" s="49">
        <v>-28938</v>
      </c>
      <c r="AG71" s="49">
        <v>-6161</v>
      </c>
    </row>
    <row r="72" spans="1:33" ht="15" customHeight="1" x14ac:dyDescent="0.35">
      <c r="A72" s="61" t="s">
        <v>199</v>
      </c>
      <c r="B72" s="58" t="s">
        <v>1477</v>
      </c>
      <c r="C72" s="58" t="s">
        <v>423</v>
      </c>
      <c r="D72" s="47" t="s">
        <v>13</v>
      </c>
      <c r="E72" s="58" t="s">
        <v>424</v>
      </c>
      <c r="F72" s="58" t="s">
        <v>1421</v>
      </c>
      <c r="G72" s="58" t="s">
        <v>1545</v>
      </c>
      <c r="H72" s="58" t="s">
        <v>1407</v>
      </c>
      <c r="I72" s="59">
        <v>22948</v>
      </c>
      <c r="J72" s="59">
        <v>0</v>
      </c>
      <c r="K72" s="59">
        <v>22948</v>
      </c>
      <c r="L72" s="59"/>
      <c r="M72" s="59"/>
      <c r="N72" s="59"/>
      <c r="O72" s="47" t="s">
        <v>1546</v>
      </c>
      <c r="P72" s="47" t="s">
        <v>1546</v>
      </c>
      <c r="Q72" s="60" t="s">
        <v>206</v>
      </c>
      <c r="R72" s="60" t="s">
        <v>1394</v>
      </c>
      <c r="S72" s="60" t="s">
        <v>206</v>
      </c>
      <c r="T72" s="287" t="s">
        <v>1547</v>
      </c>
      <c r="U72" s="39" t="s">
        <v>1394</v>
      </c>
      <c r="V72" s="17" t="s">
        <v>1404</v>
      </c>
      <c r="W72" s="17" t="s">
        <v>1421</v>
      </c>
      <c r="X72" s="17" t="s">
        <v>1545</v>
      </c>
      <c r="Y72" s="62">
        <v>-22948</v>
      </c>
    </row>
    <row r="73" spans="1:33" ht="15" customHeight="1" x14ac:dyDescent="0.35">
      <c r="A73" s="61" t="s">
        <v>199</v>
      </c>
      <c r="B73" s="58" t="s">
        <v>1477</v>
      </c>
      <c r="C73" s="58" t="s">
        <v>425</v>
      </c>
      <c r="D73" s="47" t="s">
        <v>13</v>
      </c>
      <c r="E73" s="58" t="s">
        <v>426</v>
      </c>
      <c r="F73" s="58" t="s">
        <v>1421</v>
      </c>
      <c r="G73" s="58" t="s">
        <v>1548</v>
      </c>
      <c r="H73" s="58" t="s">
        <v>1549</v>
      </c>
      <c r="I73" s="59">
        <v>70482</v>
      </c>
      <c r="J73" s="59">
        <v>7624.8</v>
      </c>
      <c r="K73" s="59">
        <v>78106.8</v>
      </c>
      <c r="L73" s="59"/>
      <c r="M73" s="59"/>
      <c r="N73" s="59"/>
      <c r="O73" s="47" t="s">
        <v>1549</v>
      </c>
      <c r="P73" s="47" t="s">
        <v>1549</v>
      </c>
      <c r="Q73" s="60" t="s">
        <v>1394</v>
      </c>
      <c r="R73" s="60" t="s">
        <v>1395</v>
      </c>
      <c r="S73" s="60" t="s">
        <v>1395</v>
      </c>
      <c r="T73" s="287" t="s">
        <v>1396</v>
      </c>
      <c r="U73" s="39" t="s">
        <v>1394</v>
      </c>
      <c r="V73" s="17" t="s">
        <v>1404</v>
      </c>
      <c r="W73" s="17" t="s">
        <v>1421</v>
      </c>
      <c r="X73" s="17" t="s">
        <v>1548</v>
      </c>
      <c r="Y73" s="62">
        <v>-78106.8</v>
      </c>
    </row>
    <row r="74" spans="1:33" ht="15" customHeight="1" x14ac:dyDescent="0.35">
      <c r="A74" s="61" t="s">
        <v>199</v>
      </c>
      <c r="B74" s="58" t="s">
        <v>1477</v>
      </c>
      <c r="C74" s="58" t="s">
        <v>282</v>
      </c>
      <c r="D74" s="47" t="s">
        <v>158</v>
      </c>
      <c r="E74" s="58" t="s">
        <v>283</v>
      </c>
      <c r="F74" s="58" t="s">
        <v>1421</v>
      </c>
      <c r="G74" s="58" t="s">
        <v>1550</v>
      </c>
      <c r="H74" s="58" t="s">
        <v>1407</v>
      </c>
      <c r="I74" s="59">
        <v>696</v>
      </c>
      <c r="J74" s="59">
        <v>0</v>
      </c>
      <c r="K74" s="59">
        <v>696</v>
      </c>
      <c r="L74" s="59"/>
      <c r="M74" s="59"/>
      <c r="N74" s="59"/>
      <c r="O74" s="47" t="s">
        <v>1407</v>
      </c>
      <c r="P74" s="47" t="s">
        <v>1407</v>
      </c>
      <c r="Q74" s="60" t="s">
        <v>1394</v>
      </c>
      <c r="R74" s="60" t="s">
        <v>1395</v>
      </c>
      <c r="S74" s="60" t="s">
        <v>1395</v>
      </c>
      <c r="T74" s="287" t="s">
        <v>1396</v>
      </c>
      <c r="V74" s="63">
        <v>43664</v>
      </c>
      <c r="W74" s="17" t="s">
        <v>1421</v>
      </c>
      <c r="X74" s="17" t="s">
        <v>1550</v>
      </c>
      <c r="Y74" s="62">
        <v>-696</v>
      </c>
      <c r="Z74">
        <v>734</v>
      </c>
    </row>
    <row r="75" spans="1:33" ht="15" customHeight="1" x14ac:dyDescent="0.35">
      <c r="A75" s="61" t="s">
        <v>199</v>
      </c>
      <c r="B75" s="58" t="s">
        <v>1397</v>
      </c>
      <c r="C75" s="58" t="s">
        <v>427</v>
      </c>
      <c r="D75" s="47" t="s">
        <v>13</v>
      </c>
      <c r="E75" s="58" t="s">
        <v>428</v>
      </c>
      <c r="F75" s="58" t="s">
        <v>1421</v>
      </c>
      <c r="G75" s="58" t="s">
        <v>1551</v>
      </c>
      <c r="H75" s="58" t="s">
        <v>1417</v>
      </c>
      <c r="I75" s="59">
        <v>4410</v>
      </c>
      <c r="J75" s="59">
        <v>0</v>
      </c>
      <c r="K75" s="59">
        <v>4410</v>
      </c>
      <c r="L75" s="59"/>
      <c r="M75" s="59"/>
      <c r="N75" s="59"/>
      <c r="O75" s="47" t="s">
        <v>1417</v>
      </c>
      <c r="P75" s="47" t="s">
        <v>1417</v>
      </c>
      <c r="Q75" s="60" t="s">
        <v>1394</v>
      </c>
      <c r="R75" s="60" t="s">
        <v>1395</v>
      </c>
      <c r="S75" s="60" t="s">
        <v>1395</v>
      </c>
      <c r="T75" s="287" t="s">
        <v>1396</v>
      </c>
      <c r="V75" s="17" t="s">
        <v>1415</v>
      </c>
      <c r="W75" s="17" t="s">
        <v>1421</v>
      </c>
      <c r="X75" s="17" t="s">
        <v>1551</v>
      </c>
      <c r="Y75" s="62">
        <v>-4410</v>
      </c>
    </row>
    <row r="76" spans="1:33" ht="15" customHeight="1" x14ac:dyDescent="0.35">
      <c r="A76" s="61" t="s">
        <v>199</v>
      </c>
      <c r="B76" s="58" t="s">
        <v>1397</v>
      </c>
      <c r="C76" s="58" t="s">
        <v>284</v>
      </c>
      <c r="D76" s="47" t="s">
        <v>158</v>
      </c>
      <c r="E76" s="58" t="s">
        <v>285</v>
      </c>
      <c r="F76" s="58" t="s">
        <v>1421</v>
      </c>
      <c r="G76" s="58" t="s">
        <v>1552</v>
      </c>
      <c r="H76" s="58" t="s">
        <v>1473</v>
      </c>
      <c r="I76" s="59">
        <v>17110</v>
      </c>
      <c r="J76" s="59">
        <v>500</v>
      </c>
      <c r="K76" s="59">
        <v>17610</v>
      </c>
      <c r="L76" s="59"/>
      <c r="M76" s="59"/>
      <c r="N76" s="59"/>
      <c r="O76" s="47" t="s">
        <v>1473</v>
      </c>
      <c r="P76" s="47" t="s">
        <v>1473</v>
      </c>
      <c r="Q76" s="60" t="s">
        <v>1394</v>
      </c>
      <c r="R76" s="60" t="s">
        <v>1395</v>
      </c>
      <c r="S76" s="60" t="s">
        <v>1395</v>
      </c>
      <c r="T76" s="287" t="s">
        <v>1396</v>
      </c>
      <c r="V76" s="63">
        <v>43710</v>
      </c>
      <c r="W76" s="17" t="s">
        <v>1421</v>
      </c>
      <c r="X76" s="17" t="s">
        <v>1552</v>
      </c>
      <c r="Y76" s="62">
        <v>-17610</v>
      </c>
      <c r="Z76">
        <v>734</v>
      </c>
      <c r="AA76" t="s">
        <v>180</v>
      </c>
    </row>
    <row r="77" spans="1:33" ht="15" customHeight="1" x14ac:dyDescent="0.35">
      <c r="A77" s="61" t="s">
        <v>199</v>
      </c>
      <c r="B77" s="58" t="s">
        <v>1440</v>
      </c>
      <c r="C77" s="58" t="s">
        <v>286</v>
      </c>
      <c r="D77" s="47" t="s">
        <v>158</v>
      </c>
      <c r="E77" s="58" t="s">
        <v>287</v>
      </c>
      <c r="F77" s="58" t="s">
        <v>1421</v>
      </c>
      <c r="G77" s="58" t="s">
        <v>1553</v>
      </c>
      <c r="H77" s="58" t="s">
        <v>1424</v>
      </c>
      <c r="I77" s="59">
        <v>5628</v>
      </c>
      <c r="J77" s="59">
        <v>0</v>
      </c>
      <c r="K77" s="59">
        <v>5628</v>
      </c>
      <c r="L77" s="59"/>
      <c r="M77" s="59"/>
      <c r="N77" s="59"/>
      <c r="O77" s="47"/>
      <c r="P77" s="47" t="s">
        <v>1424</v>
      </c>
      <c r="Q77" s="60" t="s">
        <v>1394</v>
      </c>
      <c r="R77" s="60" t="s">
        <v>1395</v>
      </c>
      <c r="S77" s="60" t="s">
        <v>1395</v>
      </c>
      <c r="T77" s="287" t="s">
        <v>1396</v>
      </c>
      <c r="V77" s="63">
        <v>43664</v>
      </c>
      <c r="W77" s="17" t="s">
        <v>1421</v>
      </c>
      <c r="X77" s="17" t="s">
        <v>1553</v>
      </c>
      <c r="Y77" s="62">
        <v>-5628</v>
      </c>
      <c r="Z77">
        <v>734</v>
      </c>
    </row>
    <row r="78" spans="1:33" ht="15" customHeight="1" x14ac:dyDescent="0.35">
      <c r="A78" s="61" t="s">
        <v>199</v>
      </c>
      <c r="B78" s="58" t="s">
        <v>1440</v>
      </c>
      <c r="C78" s="58" t="s">
        <v>429</v>
      </c>
      <c r="D78" s="47" t="s">
        <v>13</v>
      </c>
      <c r="E78" s="58" t="s">
        <v>430</v>
      </c>
      <c r="F78" s="58" t="s">
        <v>1421</v>
      </c>
      <c r="G78" s="58" t="s">
        <v>1554</v>
      </c>
      <c r="H78" s="58" t="s">
        <v>1555</v>
      </c>
      <c r="I78" s="59">
        <v>22596</v>
      </c>
      <c r="J78" s="59">
        <v>1800</v>
      </c>
      <c r="K78" s="59">
        <v>24396</v>
      </c>
      <c r="L78" s="59"/>
      <c r="M78" s="59"/>
      <c r="N78" s="59"/>
      <c r="O78" s="47" t="s">
        <v>1555</v>
      </c>
      <c r="P78" s="47" t="s">
        <v>1555</v>
      </c>
      <c r="Q78" s="60" t="s">
        <v>1394</v>
      </c>
      <c r="R78" s="60" t="s">
        <v>1395</v>
      </c>
      <c r="S78" s="60" t="s">
        <v>1395</v>
      </c>
      <c r="T78" s="287" t="s">
        <v>1396</v>
      </c>
      <c r="V78" s="17" t="s">
        <v>1404</v>
      </c>
      <c r="W78" s="17" t="s">
        <v>1421</v>
      </c>
      <c r="X78" s="17" t="s">
        <v>1554</v>
      </c>
      <c r="Y78" s="62">
        <v>-24396</v>
      </c>
    </row>
    <row r="79" spans="1:33" ht="15" customHeight="1" x14ac:dyDescent="0.35">
      <c r="A79" s="61" t="s">
        <v>199</v>
      </c>
      <c r="B79" s="58" t="s">
        <v>1440</v>
      </c>
      <c r="C79" s="47" t="s">
        <v>288</v>
      </c>
      <c r="D79" s="47" t="s">
        <v>158</v>
      </c>
      <c r="E79" s="58" t="s">
        <v>289</v>
      </c>
      <c r="F79" s="58" t="s">
        <v>1421</v>
      </c>
      <c r="G79" s="58" t="s">
        <v>1556</v>
      </c>
      <c r="H79" s="58" t="s">
        <v>1557</v>
      </c>
      <c r="I79" s="59">
        <v>13796.561057480001</v>
      </c>
      <c r="J79" s="59">
        <v>0</v>
      </c>
      <c r="K79" s="59">
        <v>13796.561057480001</v>
      </c>
      <c r="L79" s="59"/>
      <c r="M79" s="59"/>
      <c r="N79" s="59"/>
      <c r="O79" s="47" t="s">
        <v>1557</v>
      </c>
      <c r="P79" s="47" t="s">
        <v>1557</v>
      </c>
      <c r="Q79" s="60" t="s">
        <v>1394</v>
      </c>
      <c r="R79" s="60" t="s">
        <v>1395</v>
      </c>
      <c r="S79" s="60" t="s">
        <v>1395</v>
      </c>
      <c r="T79" s="287" t="s">
        <v>1396</v>
      </c>
      <c r="V79" s="63">
        <v>43689</v>
      </c>
      <c r="W79" s="17" t="s">
        <v>1421</v>
      </c>
      <c r="X79" s="17" t="s">
        <v>1556</v>
      </c>
      <c r="Y79" s="62">
        <v>-13796.561057480001</v>
      </c>
      <c r="Z79">
        <v>734</v>
      </c>
      <c r="AA79">
        <v>800</v>
      </c>
    </row>
    <row r="80" spans="1:33" ht="15" customHeight="1" x14ac:dyDescent="0.35">
      <c r="A80" s="61" t="s">
        <v>199</v>
      </c>
      <c r="B80" s="58" t="s">
        <v>1440</v>
      </c>
      <c r="C80" s="58" t="s">
        <v>290</v>
      </c>
      <c r="D80" s="47" t="s">
        <v>158</v>
      </c>
      <c r="E80" s="58" t="s">
        <v>291</v>
      </c>
      <c r="F80" s="58" t="s">
        <v>1421</v>
      </c>
      <c r="G80" s="58" t="s">
        <v>1558</v>
      </c>
      <c r="H80" s="58" t="s">
        <v>1506</v>
      </c>
      <c r="I80" s="59">
        <v>2741</v>
      </c>
      <c r="J80" s="59">
        <v>1068</v>
      </c>
      <c r="K80" s="59">
        <v>3809</v>
      </c>
      <c r="L80" s="59"/>
      <c r="M80" s="59"/>
      <c r="N80" s="59"/>
      <c r="O80" s="47" t="s">
        <v>1506</v>
      </c>
      <c r="P80" s="47" t="s">
        <v>1506</v>
      </c>
      <c r="Q80" s="60" t="s">
        <v>1394</v>
      </c>
      <c r="R80" s="60" t="s">
        <v>1395</v>
      </c>
      <c r="S80" s="60" t="s">
        <v>1395</v>
      </c>
      <c r="T80" s="287" t="s">
        <v>1396</v>
      </c>
      <c r="V80" s="63">
        <v>43664</v>
      </c>
      <c r="W80" s="17" t="s">
        <v>1421</v>
      </c>
      <c r="X80" s="17" t="s">
        <v>1558</v>
      </c>
      <c r="Y80" s="62">
        <v>-3809</v>
      </c>
      <c r="Z80">
        <v>700</v>
      </c>
    </row>
    <row r="81" spans="1:33" ht="15" customHeight="1" x14ac:dyDescent="0.35">
      <c r="A81" s="61" t="s">
        <v>199</v>
      </c>
      <c r="B81" s="58" t="s">
        <v>1440</v>
      </c>
      <c r="C81" s="58" t="s">
        <v>292</v>
      </c>
      <c r="D81" s="47" t="s">
        <v>158</v>
      </c>
      <c r="E81" s="58" t="s">
        <v>293</v>
      </c>
      <c r="F81" s="58" t="s">
        <v>1421</v>
      </c>
      <c r="G81" s="58" t="s">
        <v>1559</v>
      </c>
      <c r="H81" s="58" t="s">
        <v>1555</v>
      </c>
      <c r="I81" s="59">
        <v>1392.4886847299999</v>
      </c>
      <c r="J81" s="59">
        <v>2600</v>
      </c>
      <c r="K81" s="59">
        <v>3992.4886847299999</v>
      </c>
      <c r="L81" s="59"/>
      <c r="M81" s="59"/>
      <c r="N81" s="59"/>
      <c r="O81" s="47"/>
      <c r="P81" s="47" t="s">
        <v>1560</v>
      </c>
      <c r="Q81" s="60" t="s">
        <v>206</v>
      </c>
      <c r="R81" s="60" t="s">
        <v>206</v>
      </c>
      <c r="S81" s="60" t="s">
        <v>206</v>
      </c>
      <c r="T81" s="287" t="s">
        <v>1390</v>
      </c>
      <c r="V81" s="63">
        <v>43720</v>
      </c>
      <c r="W81" s="17" t="s">
        <v>1421</v>
      </c>
      <c r="X81" s="17" t="s">
        <v>1559</v>
      </c>
      <c r="Y81" s="62">
        <v>-3992.4886847299999</v>
      </c>
      <c r="Z81">
        <v>734</v>
      </c>
    </row>
    <row r="82" spans="1:33" ht="15" customHeight="1" x14ac:dyDescent="0.35">
      <c r="A82" s="61" t="s">
        <v>199</v>
      </c>
      <c r="B82" s="58" t="s">
        <v>1515</v>
      </c>
      <c r="C82" s="58" t="s">
        <v>334</v>
      </c>
      <c r="D82" s="47" t="s">
        <v>158</v>
      </c>
      <c r="E82" s="58" t="s">
        <v>335</v>
      </c>
      <c r="F82" s="58" t="s">
        <v>1421</v>
      </c>
      <c r="G82" s="58" t="s">
        <v>1561</v>
      </c>
      <c r="H82" s="58" t="s">
        <v>1531</v>
      </c>
      <c r="I82" s="59">
        <v>41426.538370717499</v>
      </c>
      <c r="J82" s="59">
        <v>1250</v>
      </c>
      <c r="K82" s="59">
        <v>42676.538370717499</v>
      </c>
      <c r="L82" s="59"/>
      <c r="M82" s="59"/>
      <c r="N82" s="59"/>
      <c r="O82" s="47" t="s">
        <v>1531</v>
      </c>
      <c r="P82" s="47" t="s">
        <v>1531</v>
      </c>
      <c r="Q82" s="60" t="s">
        <v>1394</v>
      </c>
      <c r="R82" s="60" t="s">
        <v>1395</v>
      </c>
      <c r="S82" s="60" t="s">
        <v>1395</v>
      </c>
      <c r="T82" s="287" t="s">
        <v>1396</v>
      </c>
      <c r="V82" s="63">
        <v>43668</v>
      </c>
      <c r="W82" s="17" t="s">
        <v>1421</v>
      </c>
      <c r="X82" s="17" t="s">
        <v>1561</v>
      </c>
      <c r="Y82" s="62">
        <v>12772.461629282501</v>
      </c>
      <c r="Z82">
        <v>734</v>
      </c>
      <c r="AA82">
        <v>800</v>
      </c>
      <c r="AE82" t="s">
        <v>1426</v>
      </c>
      <c r="AF82">
        <v>55449</v>
      </c>
      <c r="AG82" s="64">
        <v>12772.461629282501</v>
      </c>
    </row>
    <row r="83" spans="1:33" ht="15" customHeight="1" x14ac:dyDescent="0.35">
      <c r="A83" s="61" t="s">
        <v>199</v>
      </c>
      <c r="B83" s="58" t="s">
        <v>1515</v>
      </c>
      <c r="C83" s="58" t="s">
        <v>334</v>
      </c>
      <c r="D83" s="58" t="s">
        <v>1562</v>
      </c>
      <c r="E83" s="58" t="s">
        <v>335</v>
      </c>
      <c r="F83" s="58" t="s">
        <v>1421</v>
      </c>
      <c r="G83" s="58" t="s">
        <v>1561</v>
      </c>
      <c r="H83" s="58" t="s">
        <v>1531</v>
      </c>
      <c r="I83" s="59">
        <v>0</v>
      </c>
      <c r="J83" s="59">
        <v>0</v>
      </c>
      <c r="K83" s="59">
        <v>0</v>
      </c>
      <c r="L83" s="59"/>
      <c r="M83" s="59"/>
      <c r="N83" s="59"/>
      <c r="O83" s="47" t="s">
        <v>1531</v>
      </c>
      <c r="P83" s="47" t="s">
        <v>1531</v>
      </c>
      <c r="Q83" s="60" t="s">
        <v>1394</v>
      </c>
      <c r="R83" s="60" t="s">
        <v>1395</v>
      </c>
      <c r="S83" s="60" t="s">
        <v>1395</v>
      </c>
      <c r="T83" s="287" t="s">
        <v>1396</v>
      </c>
      <c r="V83" s="17"/>
      <c r="W83" s="17"/>
      <c r="X83" s="17"/>
      <c r="Y83" s="17"/>
      <c r="Z83" t="s">
        <v>1418</v>
      </c>
    </row>
    <row r="84" spans="1:33" ht="15" customHeight="1" x14ac:dyDescent="0.35">
      <c r="A84" s="61" t="s">
        <v>199</v>
      </c>
      <c r="B84" s="58" t="s">
        <v>1515</v>
      </c>
      <c r="C84" s="58" t="s">
        <v>450</v>
      </c>
      <c r="D84" s="47" t="s">
        <v>13</v>
      </c>
      <c r="E84" s="58" t="s">
        <v>451</v>
      </c>
      <c r="F84" s="58" t="s">
        <v>1398</v>
      </c>
      <c r="G84" s="58" t="s">
        <v>1563</v>
      </c>
      <c r="H84" s="58" t="s">
        <v>1564</v>
      </c>
      <c r="I84" s="59">
        <v>3058</v>
      </c>
      <c r="J84" s="59">
        <v>0</v>
      </c>
      <c r="K84" s="59">
        <v>3058</v>
      </c>
      <c r="L84" s="59"/>
      <c r="M84" s="59"/>
      <c r="N84" s="59"/>
      <c r="O84" s="47" t="s">
        <v>1564</v>
      </c>
      <c r="P84" s="47" t="s">
        <v>1564</v>
      </c>
      <c r="Q84" s="60" t="s">
        <v>1394</v>
      </c>
      <c r="R84" s="60" t="s">
        <v>1395</v>
      </c>
      <c r="S84" s="60" t="s">
        <v>1395</v>
      </c>
      <c r="T84" s="287" t="s">
        <v>1396</v>
      </c>
      <c r="V84" s="17" t="s">
        <v>1401</v>
      </c>
      <c r="W84" s="17" t="s">
        <v>1398</v>
      </c>
      <c r="X84" s="17" t="s">
        <v>1563</v>
      </c>
      <c r="Y84" s="62">
        <v>-3058</v>
      </c>
      <c r="Z84">
        <v>734</v>
      </c>
      <c r="AA84">
        <v>810</v>
      </c>
      <c r="AB84">
        <v>800</v>
      </c>
    </row>
    <row r="85" spans="1:33" ht="15" customHeight="1" x14ac:dyDescent="0.35">
      <c r="A85" s="61" t="s">
        <v>199</v>
      </c>
      <c r="B85" s="58" t="s">
        <v>1515</v>
      </c>
      <c r="C85" s="58" t="s">
        <v>355</v>
      </c>
      <c r="D85" s="47" t="s">
        <v>158</v>
      </c>
      <c r="E85" s="58" t="s">
        <v>356</v>
      </c>
      <c r="F85" s="58" t="s">
        <v>1421</v>
      </c>
      <c r="G85" s="58" t="s">
        <v>1565</v>
      </c>
      <c r="H85" s="58" t="s">
        <v>1566</v>
      </c>
      <c r="I85" s="59">
        <v>18841</v>
      </c>
      <c r="J85" s="59">
        <v>0</v>
      </c>
      <c r="K85" s="59">
        <v>18841</v>
      </c>
      <c r="L85" s="59"/>
      <c r="M85" s="59"/>
      <c r="N85" s="59"/>
      <c r="O85" s="47" t="s">
        <v>1564</v>
      </c>
      <c r="P85" s="47" t="s">
        <v>1567</v>
      </c>
      <c r="Q85" s="60" t="s">
        <v>206</v>
      </c>
      <c r="R85" s="60" t="s">
        <v>206</v>
      </c>
      <c r="S85" s="60" t="s">
        <v>206</v>
      </c>
      <c r="T85" s="287" t="s">
        <v>1390</v>
      </c>
      <c r="V85" s="17" t="s">
        <v>1401</v>
      </c>
      <c r="W85" s="17" t="s">
        <v>1421</v>
      </c>
      <c r="X85" s="17" t="s">
        <v>1565</v>
      </c>
      <c r="Y85" s="62">
        <v>-18841</v>
      </c>
      <c r="Z85">
        <v>725</v>
      </c>
      <c r="AA85" t="s">
        <v>1429</v>
      </c>
      <c r="AB85" t="s">
        <v>180</v>
      </c>
    </row>
    <row r="86" spans="1:33" ht="15" customHeight="1" x14ac:dyDescent="0.35">
      <c r="A86" s="61" t="s">
        <v>199</v>
      </c>
      <c r="B86" s="58" t="s">
        <v>1515</v>
      </c>
      <c r="C86" s="58" t="s">
        <v>359</v>
      </c>
      <c r="D86" s="47" t="s">
        <v>158</v>
      </c>
      <c r="E86" s="58" t="s">
        <v>360</v>
      </c>
      <c r="F86" s="58" t="s">
        <v>1398</v>
      </c>
      <c r="G86" s="58" t="s">
        <v>1568</v>
      </c>
      <c r="H86" s="58" t="s">
        <v>1522</v>
      </c>
      <c r="I86" s="59">
        <v>4699.6493109637504</v>
      </c>
      <c r="J86" s="59">
        <v>7241.91</v>
      </c>
      <c r="K86" s="59">
        <v>11941.55931096375</v>
      </c>
      <c r="L86" s="59"/>
      <c r="M86" s="59"/>
      <c r="N86" s="59"/>
      <c r="O86" s="47" t="s">
        <v>1522</v>
      </c>
      <c r="P86" s="47" t="s">
        <v>1522</v>
      </c>
      <c r="Q86" s="60" t="s">
        <v>1394</v>
      </c>
      <c r="R86" s="60" t="s">
        <v>1395</v>
      </c>
      <c r="S86" s="60" t="s">
        <v>1395</v>
      </c>
      <c r="T86" s="287" t="s">
        <v>1396</v>
      </c>
      <c r="V86" s="63">
        <v>43668</v>
      </c>
      <c r="W86" s="17" t="s">
        <v>1398</v>
      </c>
      <c r="X86" s="17" t="s">
        <v>1568</v>
      </c>
      <c r="Y86" s="62">
        <v>-11941.55931096375</v>
      </c>
      <c r="Z86">
        <v>734</v>
      </c>
    </row>
    <row r="87" spans="1:33" ht="15" customHeight="1" x14ac:dyDescent="0.35">
      <c r="A87" s="61" t="s">
        <v>199</v>
      </c>
      <c r="B87" s="58" t="s">
        <v>1440</v>
      </c>
      <c r="C87" s="58" t="s">
        <v>431</v>
      </c>
      <c r="D87" s="47" t="s">
        <v>13</v>
      </c>
      <c r="E87" s="58" t="s">
        <v>432</v>
      </c>
      <c r="F87" s="58" t="s">
        <v>1421</v>
      </c>
      <c r="G87" s="58" t="s">
        <v>1569</v>
      </c>
      <c r="H87" s="58" t="s">
        <v>1570</v>
      </c>
      <c r="I87" s="59">
        <v>5222</v>
      </c>
      <c r="J87" s="59">
        <v>0</v>
      </c>
      <c r="K87" s="59">
        <v>5222</v>
      </c>
      <c r="L87" s="59"/>
      <c r="M87" s="59"/>
      <c r="N87" s="59"/>
      <c r="O87" s="47" t="s">
        <v>1570</v>
      </c>
      <c r="P87" s="47" t="s">
        <v>1570</v>
      </c>
      <c r="Q87" s="60" t="s">
        <v>1394</v>
      </c>
      <c r="R87" s="60" t="s">
        <v>1395</v>
      </c>
      <c r="S87" s="60" t="s">
        <v>1395</v>
      </c>
      <c r="T87" s="287" t="s">
        <v>1396</v>
      </c>
      <c r="V87" s="17" t="s">
        <v>1404</v>
      </c>
      <c r="W87" s="17" t="s">
        <v>1421</v>
      </c>
      <c r="X87" s="17" t="s">
        <v>1569</v>
      </c>
      <c r="Y87" s="62">
        <v>-5222</v>
      </c>
    </row>
    <row r="88" spans="1:33" ht="15" customHeight="1" x14ac:dyDescent="0.35">
      <c r="A88" s="61" t="s">
        <v>199</v>
      </c>
      <c r="B88" s="58" t="s">
        <v>1515</v>
      </c>
      <c r="C88" s="58" t="s">
        <v>433</v>
      </c>
      <c r="D88" s="47" t="s">
        <v>13</v>
      </c>
      <c r="E88" s="58" t="s">
        <v>434</v>
      </c>
      <c r="F88" s="58" t="s">
        <v>1421</v>
      </c>
      <c r="G88" s="58" t="s">
        <v>1571</v>
      </c>
      <c r="H88" s="58" t="s">
        <v>1533</v>
      </c>
      <c r="I88" s="59">
        <v>19938</v>
      </c>
      <c r="J88" s="59">
        <v>0</v>
      </c>
      <c r="K88" s="59">
        <v>19938</v>
      </c>
      <c r="L88" s="59"/>
      <c r="M88" s="59"/>
      <c r="N88" s="59"/>
      <c r="O88" s="47" t="s">
        <v>1533</v>
      </c>
      <c r="P88" s="47" t="s">
        <v>1533</v>
      </c>
      <c r="Q88" s="60" t="s">
        <v>1394</v>
      </c>
      <c r="R88" s="60" t="s">
        <v>1395</v>
      </c>
      <c r="S88" s="60" t="s">
        <v>1395</v>
      </c>
      <c r="T88" s="287" t="s">
        <v>1396</v>
      </c>
      <c r="V88" s="17" t="s">
        <v>1404</v>
      </c>
      <c r="W88" s="17" t="s">
        <v>1421</v>
      </c>
      <c r="X88" s="17" t="s">
        <v>1571</v>
      </c>
      <c r="Y88" s="62">
        <v>-19938</v>
      </c>
    </row>
    <row r="89" spans="1:33" ht="15" customHeight="1" x14ac:dyDescent="0.35">
      <c r="A89" s="61" t="s">
        <v>199</v>
      </c>
      <c r="B89" s="58" t="s">
        <v>1515</v>
      </c>
      <c r="C89" s="58" t="s">
        <v>433</v>
      </c>
      <c r="D89" s="47" t="s">
        <v>1572</v>
      </c>
      <c r="E89" s="58" t="s">
        <v>434</v>
      </c>
      <c r="F89" s="58" t="s">
        <v>1421</v>
      </c>
      <c r="G89" s="58" t="s">
        <v>1571</v>
      </c>
      <c r="H89" s="58" t="s">
        <v>1533</v>
      </c>
      <c r="I89" s="59">
        <v>0</v>
      </c>
      <c r="J89" s="59">
        <v>0</v>
      </c>
      <c r="K89" s="59">
        <v>0</v>
      </c>
      <c r="L89" s="59"/>
      <c r="M89" s="59"/>
      <c r="N89" s="59"/>
      <c r="O89" s="47" t="s">
        <v>1573</v>
      </c>
      <c r="P89" s="47" t="s">
        <v>1533</v>
      </c>
      <c r="Q89" s="60" t="s">
        <v>1394</v>
      </c>
      <c r="R89" s="60" t="s">
        <v>1395</v>
      </c>
      <c r="S89" s="60" t="s">
        <v>1395</v>
      </c>
      <c r="T89" s="287" t="s">
        <v>1396</v>
      </c>
      <c r="V89" s="17"/>
      <c r="W89" s="17"/>
      <c r="X89" s="17"/>
      <c r="Y89" s="17"/>
      <c r="Z89" t="s">
        <v>1418</v>
      </c>
    </row>
    <row r="90" spans="1:33" ht="15" customHeight="1" x14ac:dyDescent="0.35">
      <c r="A90" s="61" t="s">
        <v>199</v>
      </c>
      <c r="B90" s="58" t="s">
        <v>1515</v>
      </c>
      <c r="C90" s="68" t="s">
        <v>294</v>
      </c>
      <c r="D90" s="47" t="s">
        <v>158</v>
      </c>
      <c r="E90" s="58" t="s">
        <v>295</v>
      </c>
      <c r="F90" s="58" t="s">
        <v>1421</v>
      </c>
      <c r="G90" s="58" t="s">
        <v>1574</v>
      </c>
      <c r="H90" s="58" t="s">
        <v>1524</v>
      </c>
      <c r="I90" s="59">
        <v>15998.105401492501</v>
      </c>
      <c r="J90" s="59">
        <v>0</v>
      </c>
      <c r="K90" s="59">
        <v>15998.105401492501</v>
      </c>
      <c r="L90" s="59"/>
      <c r="M90" s="59"/>
      <c r="N90" s="59"/>
      <c r="O90" s="47" t="s">
        <v>1524</v>
      </c>
      <c r="P90" s="47" t="s">
        <v>1524</v>
      </c>
      <c r="Q90" s="60" t="s">
        <v>1394</v>
      </c>
      <c r="R90" s="60" t="s">
        <v>1395</v>
      </c>
      <c r="S90" s="60" t="s">
        <v>1395</v>
      </c>
      <c r="T90" s="287" t="s">
        <v>1396</v>
      </c>
      <c r="V90" s="63">
        <v>43689</v>
      </c>
      <c r="W90" s="17" t="s">
        <v>1421</v>
      </c>
      <c r="X90" s="17" t="s">
        <v>1574</v>
      </c>
      <c r="Y90" s="62">
        <v>-2817.4894894575009</v>
      </c>
      <c r="Z90" t="s">
        <v>180</v>
      </c>
      <c r="AA90">
        <v>734</v>
      </c>
      <c r="AB90" t="s">
        <v>1429</v>
      </c>
      <c r="AE90" t="s">
        <v>1575</v>
      </c>
      <c r="AF90">
        <v>13180.615912035</v>
      </c>
      <c r="AG90" s="49">
        <v>-2817.4894894575009</v>
      </c>
    </row>
    <row r="91" spans="1:33" ht="15" customHeight="1" x14ac:dyDescent="0.35">
      <c r="A91" s="61" t="s">
        <v>199</v>
      </c>
      <c r="B91" s="58" t="s">
        <v>1515</v>
      </c>
      <c r="C91" s="58" t="s">
        <v>294</v>
      </c>
      <c r="D91" s="47" t="s">
        <v>1576</v>
      </c>
      <c r="E91" s="58" t="s">
        <v>295</v>
      </c>
      <c r="F91" s="58" t="s">
        <v>1421</v>
      </c>
      <c r="G91" s="58" t="s">
        <v>1577</v>
      </c>
      <c r="H91" s="58" t="s">
        <v>1524</v>
      </c>
      <c r="I91" s="59">
        <v>10966</v>
      </c>
      <c r="J91" s="59">
        <v>0</v>
      </c>
      <c r="K91" s="59">
        <v>10966</v>
      </c>
      <c r="L91" s="59"/>
      <c r="M91" s="59"/>
      <c r="N91" s="59"/>
      <c r="O91" s="47" t="s">
        <v>1524</v>
      </c>
      <c r="P91" s="47" t="s">
        <v>1524</v>
      </c>
      <c r="Q91" s="60" t="s">
        <v>1394</v>
      </c>
      <c r="R91" s="60" t="s">
        <v>1395</v>
      </c>
      <c r="S91" s="60" t="s">
        <v>1395</v>
      </c>
      <c r="T91" s="287" t="s">
        <v>1396</v>
      </c>
      <c r="V91" s="17" t="s">
        <v>1401</v>
      </c>
      <c r="W91" s="17" t="s">
        <v>1421</v>
      </c>
      <c r="X91" s="17" t="s">
        <v>1577</v>
      </c>
      <c r="Y91" s="62">
        <v>-10966</v>
      </c>
      <c r="Z91">
        <v>700</v>
      </c>
    </row>
    <row r="92" spans="1:33" ht="15" customHeight="1" x14ac:dyDescent="0.35">
      <c r="A92" s="61" t="s">
        <v>199</v>
      </c>
      <c r="B92" s="58" t="s">
        <v>1515</v>
      </c>
      <c r="C92" s="58" t="s">
        <v>296</v>
      </c>
      <c r="D92" s="47" t="s">
        <v>158</v>
      </c>
      <c r="E92" s="58" t="s">
        <v>297</v>
      </c>
      <c r="F92" s="58" t="s">
        <v>1421</v>
      </c>
      <c r="G92" s="58" t="s">
        <v>1578</v>
      </c>
      <c r="H92" s="58" t="s">
        <v>1476</v>
      </c>
      <c r="I92" s="59">
        <v>25223</v>
      </c>
      <c r="J92" s="59">
        <v>0</v>
      </c>
      <c r="K92" s="59">
        <v>25223</v>
      </c>
      <c r="L92" s="59"/>
      <c r="M92" s="59"/>
      <c r="N92" s="59"/>
      <c r="O92" s="47" t="s">
        <v>1564</v>
      </c>
      <c r="P92" s="47" t="s">
        <v>1579</v>
      </c>
      <c r="Q92" s="60" t="s">
        <v>206</v>
      </c>
      <c r="R92" s="60" t="s">
        <v>206</v>
      </c>
      <c r="S92" s="60" t="s">
        <v>206</v>
      </c>
      <c r="T92" s="287" t="s">
        <v>1390</v>
      </c>
      <c r="V92" s="17" t="s">
        <v>1401</v>
      </c>
      <c r="W92" s="17" t="s">
        <v>1421</v>
      </c>
      <c r="X92" s="17" t="s">
        <v>1578</v>
      </c>
      <c r="Y92" s="62">
        <v>-25223</v>
      </c>
      <c r="Z92">
        <v>734</v>
      </c>
      <c r="AA92">
        <v>700</v>
      </c>
      <c r="AB92">
        <v>725</v>
      </c>
      <c r="AC92">
        <v>810</v>
      </c>
      <c r="AD92">
        <v>800</v>
      </c>
    </row>
    <row r="93" spans="1:33" ht="15" customHeight="1" x14ac:dyDescent="0.35">
      <c r="A93" s="61" t="s">
        <v>199</v>
      </c>
      <c r="B93" s="58" t="s">
        <v>1515</v>
      </c>
      <c r="C93" s="58" t="s">
        <v>296</v>
      </c>
      <c r="D93" s="47" t="s">
        <v>1572</v>
      </c>
      <c r="E93" s="58" t="s">
        <v>297</v>
      </c>
      <c r="F93" s="58" t="s">
        <v>1421</v>
      </c>
      <c r="G93" s="58" t="s">
        <v>1578</v>
      </c>
      <c r="H93" s="58" t="s">
        <v>1476</v>
      </c>
      <c r="I93" s="59">
        <v>10966</v>
      </c>
      <c r="J93" s="59">
        <v>0</v>
      </c>
      <c r="K93" s="59">
        <v>10966</v>
      </c>
      <c r="L93" s="59"/>
      <c r="M93" s="59"/>
      <c r="N93" s="59"/>
      <c r="O93" s="47" t="s">
        <v>1564</v>
      </c>
      <c r="P93" s="47" t="s">
        <v>1579</v>
      </c>
      <c r="Q93" s="60" t="s">
        <v>206</v>
      </c>
      <c r="R93" s="60" t="s">
        <v>206</v>
      </c>
      <c r="S93" s="60" t="s">
        <v>206</v>
      </c>
      <c r="T93" s="287" t="s">
        <v>1390</v>
      </c>
      <c r="V93" s="17" t="s">
        <v>1401</v>
      </c>
      <c r="W93" s="17" t="s">
        <v>1421</v>
      </c>
      <c r="X93" s="17" t="s">
        <v>1578</v>
      </c>
      <c r="Y93" s="62">
        <v>-10966</v>
      </c>
      <c r="Z93">
        <v>700</v>
      </c>
    </row>
    <row r="94" spans="1:33" ht="15" customHeight="1" x14ac:dyDescent="0.35">
      <c r="A94" s="61" t="s">
        <v>199</v>
      </c>
      <c r="B94" s="58" t="s">
        <v>1477</v>
      </c>
      <c r="C94" s="58" t="s">
        <v>446</v>
      </c>
      <c r="D94" s="47" t="s">
        <v>13</v>
      </c>
      <c r="E94" s="58" t="s">
        <v>447</v>
      </c>
      <c r="F94" s="58" t="s">
        <v>1421</v>
      </c>
      <c r="G94" s="58" t="s">
        <v>1580</v>
      </c>
      <c r="H94" s="58" t="s">
        <v>1581</v>
      </c>
      <c r="I94" s="59">
        <v>16698</v>
      </c>
      <c r="J94" s="59">
        <v>0</v>
      </c>
      <c r="K94" s="59">
        <v>16698</v>
      </c>
      <c r="L94" s="59"/>
      <c r="M94" s="59"/>
      <c r="N94" s="59"/>
      <c r="O94" s="47" t="s">
        <v>1581</v>
      </c>
      <c r="P94" s="47" t="s">
        <v>1582</v>
      </c>
      <c r="Q94" s="60" t="s">
        <v>206</v>
      </c>
      <c r="R94" s="60" t="s">
        <v>206</v>
      </c>
      <c r="S94" s="60" t="s">
        <v>1394</v>
      </c>
      <c r="T94" s="287" t="s">
        <v>1425</v>
      </c>
      <c r="V94" s="17" t="s">
        <v>1404</v>
      </c>
      <c r="W94" s="17" t="s">
        <v>1421</v>
      </c>
      <c r="X94" s="17" t="s">
        <v>1580</v>
      </c>
      <c r="Y94" s="62">
        <v>-16698</v>
      </c>
    </row>
    <row r="95" spans="1:33" ht="15" customHeight="1" x14ac:dyDescent="0.35">
      <c r="A95" s="61" t="s">
        <v>199</v>
      </c>
      <c r="B95" s="58" t="s">
        <v>1477</v>
      </c>
      <c r="C95" s="58" t="s">
        <v>351</v>
      </c>
      <c r="D95" s="47" t="s">
        <v>158</v>
      </c>
      <c r="E95" s="58" t="s">
        <v>352</v>
      </c>
      <c r="F95" s="58" t="s">
        <v>1398</v>
      </c>
      <c r="G95" s="58" t="s">
        <v>1583</v>
      </c>
      <c r="H95" s="58" t="s">
        <v>1549</v>
      </c>
      <c r="I95" s="59">
        <v>6172</v>
      </c>
      <c r="J95" s="59">
        <v>4800</v>
      </c>
      <c r="K95" s="59">
        <v>10972</v>
      </c>
      <c r="L95" s="59"/>
      <c r="M95" s="59"/>
      <c r="N95" s="59"/>
      <c r="O95" s="47" t="s">
        <v>1549</v>
      </c>
      <c r="P95" s="47" t="s">
        <v>1549</v>
      </c>
      <c r="Q95" s="60" t="s">
        <v>1394</v>
      </c>
      <c r="R95" s="60" t="s">
        <v>1395</v>
      </c>
      <c r="S95" s="60" t="s">
        <v>1395</v>
      </c>
      <c r="T95" s="287" t="s">
        <v>1396</v>
      </c>
      <c r="V95" s="63">
        <v>43664</v>
      </c>
      <c r="W95" s="17" t="s">
        <v>1398</v>
      </c>
      <c r="X95" s="17" t="s">
        <v>1583</v>
      </c>
      <c r="Y95" s="62">
        <v>-10972</v>
      </c>
      <c r="Z95" t="s">
        <v>180</v>
      </c>
      <c r="AA95">
        <v>734</v>
      </c>
    </row>
    <row r="96" spans="1:33" ht="15" customHeight="1" x14ac:dyDescent="0.35">
      <c r="A96" s="61" t="s">
        <v>199</v>
      </c>
      <c r="B96" s="58" t="s">
        <v>1477</v>
      </c>
      <c r="C96" s="58" t="s">
        <v>452</v>
      </c>
      <c r="D96" s="47" t="s">
        <v>13</v>
      </c>
      <c r="E96" s="58" t="s">
        <v>453</v>
      </c>
      <c r="F96" s="58" t="s">
        <v>1398</v>
      </c>
      <c r="G96" s="58" t="s">
        <v>1584</v>
      </c>
      <c r="H96" s="58" t="s">
        <v>1509</v>
      </c>
      <c r="I96" s="59">
        <v>19325</v>
      </c>
      <c r="J96" s="59">
        <v>13041</v>
      </c>
      <c r="K96" s="59">
        <v>32366</v>
      </c>
      <c r="L96" s="59"/>
      <c r="M96" s="59"/>
      <c r="N96" s="59"/>
      <c r="O96" s="47" t="s">
        <v>1509</v>
      </c>
      <c r="P96" s="47" t="s">
        <v>1509</v>
      </c>
      <c r="Q96" s="60" t="s">
        <v>1394</v>
      </c>
      <c r="R96" s="60" t="s">
        <v>1395</v>
      </c>
      <c r="S96" s="60" t="s">
        <v>1395</v>
      </c>
      <c r="T96" s="287" t="s">
        <v>1396</v>
      </c>
      <c r="V96" s="17" t="s">
        <v>1585</v>
      </c>
      <c r="W96" s="17" t="s">
        <v>1398</v>
      </c>
      <c r="X96" s="17" t="s">
        <v>1584</v>
      </c>
      <c r="Y96" s="62">
        <v>-32366</v>
      </c>
      <c r="AF96" t="s">
        <v>1586</v>
      </c>
    </row>
    <row r="97" spans="1:28" ht="15" customHeight="1" x14ac:dyDescent="0.35">
      <c r="A97" s="61" t="s">
        <v>199</v>
      </c>
      <c r="B97" s="58" t="s">
        <v>1477</v>
      </c>
      <c r="C97" s="58" t="s">
        <v>365</v>
      </c>
      <c r="D97" s="47" t="s">
        <v>13</v>
      </c>
      <c r="E97" s="58" t="s">
        <v>366</v>
      </c>
      <c r="F97" s="58" t="s">
        <v>1398</v>
      </c>
      <c r="G97" s="58" t="s">
        <v>1587</v>
      </c>
      <c r="H97" s="58" t="s">
        <v>1566</v>
      </c>
      <c r="I97" s="59"/>
      <c r="J97" s="59"/>
      <c r="K97" s="59">
        <v>0</v>
      </c>
      <c r="L97" s="59"/>
      <c r="M97" s="59"/>
      <c r="N97" s="59"/>
      <c r="O97" s="47"/>
      <c r="P97" s="47" t="s">
        <v>1474</v>
      </c>
      <c r="Q97" s="60" t="s">
        <v>206</v>
      </c>
      <c r="R97" s="60" t="s">
        <v>206</v>
      </c>
      <c r="S97" s="60" t="s">
        <v>206</v>
      </c>
      <c r="T97" s="287" t="s">
        <v>1390</v>
      </c>
      <c r="V97" s="17"/>
      <c r="W97" s="17"/>
      <c r="X97" s="17"/>
      <c r="Y97" s="17"/>
    </row>
    <row r="98" spans="1:28" ht="15" customHeight="1" x14ac:dyDescent="0.35">
      <c r="A98" s="61" t="s">
        <v>199</v>
      </c>
      <c r="B98" s="58" t="s">
        <v>1477</v>
      </c>
      <c r="C98" s="58" t="s">
        <v>365</v>
      </c>
      <c r="D98" s="47" t="s">
        <v>158</v>
      </c>
      <c r="E98" s="58" t="s">
        <v>366</v>
      </c>
      <c r="F98" s="58" t="s">
        <v>1398</v>
      </c>
      <c r="G98" s="58" t="s">
        <v>1587</v>
      </c>
      <c r="H98" s="58" t="s">
        <v>1566</v>
      </c>
      <c r="I98" s="59"/>
      <c r="J98" s="59"/>
      <c r="K98" s="59">
        <v>0</v>
      </c>
      <c r="L98" s="59"/>
      <c r="M98" s="59"/>
      <c r="N98" s="59"/>
      <c r="O98" s="47"/>
      <c r="P98" s="47" t="s">
        <v>1474</v>
      </c>
      <c r="Q98" s="60" t="s">
        <v>206</v>
      </c>
      <c r="R98" s="60" t="s">
        <v>206</v>
      </c>
      <c r="S98" s="60" t="s">
        <v>206</v>
      </c>
      <c r="T98" s="287" t="s">
        <v>1390</v>
      </c>
      <c r="V98" s="17"/>
      <c r="W98" s="17"/>
      <c r="X98" s="17"/>
      <c r="Y98" s="17"/>
    </row>
    <row r="99" spans="1:28" ht="15" customHeight="1" x14ac:dyDescent="0.35">
      <c r="A99" s="61" t="s">
        <v>199</v>
      </c>
      <c r="B99" s="58" t="s">
        <v>1477</v>
      </c>
      <c r="C99" s="58" t="s">
        <v>454</v>
      </c>
      <c r="D99" s="47" t="s">
        <v>13</v>
      </c>
      <c r="E99" s="58" t="s">
        <v>455</v>
      </c>
      <c r="F99" s="58" t="s">
        <v>1398</v>
      </c>
      <c r="G99" s="58" t="s">
        <v>1588</v>
      </c>
      <c r="H99" s="58" t="s">
        <v>1474</v>
      </c>
      <c r="I99" s="59"/>
      <c r="J99" s="59"/>
      <c r="K99" s="59">
        <v>0</v>
      </c>
      <c r="L99" s="59"/>
      <c r="M99" s="59"/>
      <c r="N99" s="59"/>
      <c r="O99" s="47"/>
      <c r="P99" s="47" t="s">
        <v>1474</v>
      </c>
      <c r="Q99" s="60" t="s">
        <v>1394</v>
      </c>
      <c r="R99" s="60" t="s">
        <v>1395</v>
      </c>
      <c r="S99" s="60" t="s">
        <v>1395</v>
      </c>
      <c r="T99" s="287" t="s">
        <v>1396</v>
      </c>
      <c r="V99" s="17"/>
      <c r="W99" s="17"/>
      <c r="X99" s="17"/>
      <c r="Y99" s="17"/>
    </row>
    <row r="100" spans="1:28" ht="15" customHeight="1" x14ac:dyDescent="0.35">
      <c r="A100" s="61" t="s">
        <v>199</v>
      </c>
      <c r="B100" s="58" t="s">
        <v>1477</v>
      </c>
      <c r="C100" s="58" t="s">
        <v>367</v>
      </c>
      <c r="D100" s="47" t="s">
        <v>158</v>
      </c>
      <c r="E100" s="58" t="s">
        <v>368</v>
      </c>
      <c r="F100" s="58" t="s">
        <v>1398</v>
      </c>
      <c r="G100" s="58" t="s">
        <v>1589</v>
      </c>
      <c r="H100" s="58" t="s">
        <v>1470</v>
      </c>
      <c r="I100" s="59">
        <v>11498.280528740001</v>
      </c>
      <c r="J100" s="59">
        <v>1550</v>
      </c>
      <c r="K100" s="59">
        <v>13048.280528740001</v>
      </c>
      <c r="L100" s="59"/>
      <c r="M100" s="59"/>
      <c r="N100" s="59"/>
      <c r="O100" s="47"/>
      <c r="P100" s="47" t="s">
        <v>1470</v>
      </c>
      <c r="Q100" s="60" t="s">
        <v>1394</v>
      </c>
      <c r="R100" s="60" t="s">
        <v>1395</v>
      </c>
      <c r="S100" s="60" t="s">
        <v>1395</v>
      </c>
      <c r="T100" s="287" t="s">
        <v>1396</v>
      </c>
      <c r="V100" s="63">
        <v>43668</v>
      </c>
      <c r="W100" s="17" t="s">
        <v>1398</v>
      </c>
      <c r="X100" s="17" t="s">
        <v>1589</v>
      </c>
      <c r="Y100" s="62">
        <v>-13048.280528740001</v>
      </c>
      <c r="Z100">
        <v>734</v>
      </c>
      <c r="AA100">
        <v>810</v>
      </c>
      <c r="AB100">
        <v>800</v>
      </c>
    </row>
    <row r="101" spans="1:28" ht="15" customHeight="1" x14ac:dyDescent="0.35">
      <c r="A101" s="61" t="s">
        <v>199</v>
      </c>
      <c r="B101" s="58" t="s">
        <v>1477</v>
      </c>
      <c r="C101" s="58" t="s">
        <v>456</v>
      </c>
      <c r="D101" s="47" t="s">
        <v>13</v>
      </c>
      <c r="E101" s="58" t="s">
        <v>457</v>
      </c>
      <c r="F101" s="58" t="s">
        <v>1398</v>
      </c>
      <c r="G101" s="58" t="s">
        <v>1590</v>
      </c>
      <c r="H101" s="58" t="s">
        <v>1591</v>
      </c>
      <c r="I101" s="59">
        <v>7137</v>
      </c>
      <c r="J101" s="59">
        <v>5700</v>
      </c>
      <c r="K101" s="59">
        <v>12837</v>
      </c>
      <c r="L101" s="59"/>
      <c r="M101" s="59"/>
      <c r="N101" s="59"/>
      <c r="O101" s="47" t="s">
        <v>1591</v>
      </c>
      <c r="P101" s="47" t="s">
        <v>1591</v>
      </c>
      <c r="Q101" s="60" t="s">
        <v>1394</v>
      </c>
      <c r="R101" s="60" t="s">
        <v>1395</v>
      </c>
      <c r="S101" s="60" t="s">
        <v>1395</v>
      </c>
      <c r="T101" s="287" t="s">
        <v>1396</v>
      </c>
      <c r="V101" s="17" t="s">
        <v>1401</v>
      </c>
      <c r="W101" s="17" t="s">
        <v>1398</v>
      </c>
      <c r="X101" s="17" t="s">
        <v>1590</v>
      </c>
      <c r="Y101" s="62">
        <v>-12837</v>
      </c>
      <c r="Z101">
        <v>734</v>
      </c>
    </row>
    <row r="102" spans="1:28" ht="15" customHeight="1" x14ac:dyDescent="0.35">
      <c r="A102" s="61" t="s">
        <v>199</v>
      </c>
      <c r="B102" s="58" t="s">
        <v>1477</v>
      </c>
      <c r="C102" s="58" t="s">
        <v>458</v>
      </c>
      <c r="D102" s="47" t="s">
        <v>13</v>
      </c>
      <c r="E102" s="58" t="s">
        <v>459</v>
      </c>
      <c r="F102" s="58" t="s">
        <v>1398</v>
      </c>
      <c r="G102" s="58" t="s">
        <v>1592</v>
      </c>
      <c r="H102" s="58" t="s">
        <v>1593</v>
      </c>
      <c r="I102" s="59">
        <v>7253</v>
      </c>
      <c r="J102" s="59">
        <v>0</v>
      </c>
      <c r="K102" s="59">
        <v>7253</v>
      </c>
      <c r="L102" s="59"/>
      <c r="M102" s="59"/>
      <c r="N102" s="59"/>
      <c r="O102" s="47" t="s">
        <v>1594</v>
      </c>
      <c r="P102" s="47" t="s">
        <v>1594</v>
      </c>
      <c r="Q102" s="60" t="s">
        <v>206</v>
      </c>
      <c r="R102" s="60" t="s">
        <v>1394</v>
      </c>
      <c r="S102" s="60" t="s">
        <v>206</v>
      </c>
      <c r="T102" s="287" t="s">
        <v>1595</v>
      </c>
      <c r="U102" s="39" t="s">
        <v>1394</v>
      </c>
      <c r="V102" s="17" t="s">
        <v>1401</v>
      </c>
      <c r="W102" s="17" t="s">
        <v>1398</v>
      </c>
      <c r="X102" s="17" t="s">
        <v>1592</v>
      </c>
      <c r="Y102" s="62">
        <v>-7253</v>
      </c>
      <c r="Z102">
        <v>734</v>
      </c>
    </row>
    <row r="103" spans="1:28" ht="15" customHeight="1" x14ac:dyDescent="0.35">
      <c r="A103" s="61" t="s">
        <v>199</v>
      </c>
      <c r="B103" s="58" t="s">
        <v>1477</v>
      </c>
      <c r="C103" s="58" t="s">
        <v>460</v>
      </c>
      <c r="D103" s="47" t="s">
        <v>13</v>
      </c>
      <c r="E103" s="58" t="s">
        <v>461</v>
      </c>
      <c r="F103" s="58" t="s">
        <v>1398</v>
      </c>
      <c r="G103" s="58" t="s">
        <v>1596</v>
      </c>
      <c r="H103" s="58" t="s">
        <v>1474</v>
      </c>
      <c r="I103" s="59">
        <v>25522</v>
      </c>
      <c r="J103" s="59">
        <v>2500</v>
      </c>
      <c r="K103" s="59">
        <v>28022</v>
      </c>
      <c r="L103" s="59"/>
      <c r="M103" s="59"/>
      <c r="N103" s="59"/>
      <c r="O103" s="47" t="s">
        <v>1474</v>
      </c>
      <c r="P103" s="47" t="s">
        <v>1474</v>
      </c>
      <c r="Q103" s="60" t="s">
        <v>1394</v>
      </c>
      <c r="R103" s="60" t="s">
        <v>1395</v>
      </c>
      <c r="S103" s="60" t="s">
        <v>1395</v>
      </c>
      <c r="T103" s="287" t="s">
        <v>1396</v>
      </c>
      <c r="V103" s="17" t="s">
        <v>1404</v>
      </c>
      <c r="W103" s="17" t="s">
        <v>1398</v>
      </c>
      <c r="X103" s="17" t="s">
        <v>1596</v>
      </c>
      <c r="Y103" s="62">
        <v>-28022</v>
      </c>
    </row>
    <row r="104" spans="1:28" ht="15" customHeight="1" x14ac:dyDescent="0.35">
      <c r="A104" s="61" t="s">
        <v>199</v>
      </c>
      <c r="B104" s="58" t="s">
        <v>1477</v>
      </c>
      <c r="C104" s="58" t="s">
        <v>462</v>
      </c>
      <c r="D104" s="47" t="s">
        <v>13</v>
      </c>
      <c r="E104" s="58" t="s">
        <v>463</v>
      </c>
      <c r="F104" s="58" t="s">
        <v>1398</v>
      </c>
      <c r="G104" s="58" t="s">
        <v>1597</v>
      </c>
      <c r="H104" s="58" t="s">
        <v>1591</v>
      </c>
      <c r="I104" s="59"/>
      <c r="J104" s="59"/>
      <c r="K104" s="59">
        <v>0</v>
      </c>
      <c r="L104" s="59"/>
      <c r="M104" s="59"/>
      <c r="N104" s="59"/>
      <c r="O104" s="47"/>
      <c r="P104" s="47" t="s">
        <v>1591</v>
      </c>
      <c r="Q104" s="60" t="s">
        <v>1394</v>
      </c>
      <c r="R104" s="60" t="s">
        <v>1395</v>
      </c>
      <c r="S104" s="60" t="s">
        <v>1395</v>
      </c>
      <c r="T104" s="287" t="s">
        <v>1396</v>
      </c>
      <c r="V104" s="17"/>
      <c r="W104" s="17"/>
      <c r="X104" s="17"/>
      <c r="Y104" s="17"/>
    </row>
    <row r="105" spans="1:28" ht="15" customHeight="1" x14ac:dyDescent="0.35">
      <c r="A105" s="61" t="s">
        <v>199</v>
      </c>
      <c r="B105" s="58" t="s">
        <v>1477</v>
      </c>
      <c r="C105" s="58" t="s">
        <v>369</v>
      </c>
      <c r="D105" s="47" t="s">
        <v>158</v>
      </c>
      <c r="E105" s="58" t="s">
        <v>370</v>
      </c>
      <c r="F105" s="58" t="s">
        <v>1398</v>
      </c>
      <c r="G105" s="58" t="s">
        <v>1598</v>
      </c>
      <c r="H105" s="58" t="s">
        <v>1599</v>
      </c>
      <c r="I105" s="59">
        <v>12794.30320644625</v>
      </c>
      <c r="J105" s="59">
        <v>2000</v>
      </c>
      <c r="K105" s="59">
        <v>14794.30320644625</v>
      </c>
      <c r="L105" s="59"/>
      <c r="M105" s="59"/>
      <c r="N105" s="59"/>
      <c r="O105" s="47" t="s">
        <v>1599</v>
      </c>
      <c r="P105" s="47" t="s">
        <v>1599</v>
      </c>
      <c r="Q105" s="60" t="s">
        <v>1394</v>
      </c>
      <c r="R105" s="60" t="s">
        <v>1395</v>
      </c>
      <c r="S105" s="60" t="s">
        <v>1395</v>
      </c>
      <c r="T105" s="287" t="s">
        <v>1396</v>
      </c>
      <c r="V105" s="63">
        <v>43703</v>
      </c>
      <c r="W105" s="17" t="s">
        <v>1398</v>
      </c>
      <c r="X105" s="17" t="s">
        <v>1598</v>
      </c>
      <c r="Y105" s="62">
        <v>-14794.30320644625</v>
      </c>
      <c r="Z105" t="s">
        <v>180</v>
      </c>
      <c r="AA105">
        <v>810</v>
      </c>
      <c r="AB105">
        <v>800</v>
      </c>
    </row>
    <row r="106" spans="1:28" ht="15" customHeight="1" x14ac:dyDescent="0.35">
      <c r="A106" s="61" t="s">
        <v>199</v>
      </c>
      <c r="B106" s="58" t="s">
        <v>1477</v>
      </c>
      <c r="C106" s="58" t="s">
        <v>371</v>
      </c>
      <c r="D106" s="47" t="s">
        <v>158</v>
      </c>
      <c r="E106" s="58" t="s">
        <v>372</v>
      </c>
      <c r="F106" s="58" t="s">
        <v>1398</v>
      </c>
      <c r="G106" s="58" t="s">
        <v>1600</v>
      </c>
      <c r="H106" s="58" t="s">
        <v>1601</v>
      </c>
      <c r="I106" s="59">
        <v>5904</v>
      </c>
      <c r="J106" s="59">
        <v>1000</v>
      </c>
      <c r="K106" s="59">
        <v>6904</v>
      </c>
      <c r="L106" s="59"/>
      <c r="M106" s="59"/>
      <c r="N106" s="59"/>
      <c r="O106" s="47" t="s">
        <v>1601</v>
      </c>
      <c r="P106" s="47" t="s">
        <v>1601</v>
      </c>
      <c r="Q106" s="60" t="s">
        <v>1394</v>
      </c>
      <c r="R106" s="60" t="s">
        <v>1395</v>
      </c>
      <c r="S106" s="60" t="s">
        <v>1395</v>
      </c>
      <c r="T106" s="287" t="s">
        <v>1396</v>
      </c>
      <c r="V106" s="63">
        <v>43664</v>
      </c>
      <c r="W106" s="17" t="s">
        <v>1398</v>
      </c>
      <c r="X106" s="17" t="s">
        <v>1600</v>
      </c>
      <c r="Y106" s="62">
        <v>-6904</v>
      </c>
      <c r="Z106">
        <v>734</v>
      </c>
      <c r="AA106">
        <v>810</v>
      </c>
    </row>
    <row r="107" spans="1:28" ht="15" customHeight="1" x14ac:dyDescent="0.35">
      <c r="A107" s="61" t="s">
        <v>199</v>
      </c>
      <c r="B107" s="58" t="s">
        <v>1477</v>
      </c>
      <c r="C107" s="58" t="s">
        <v>464</v>
      </c>
      <c r="D107" s="47" t="s">
        <v>13</v>
      </c>
      <c r="E107" s="58" t="s">
        <v>465</v>
      </c>
      <c r="F107" s="58" t="s">
        <v>1398</v>
      </c>
      <c r="G107" s="58" t="s">
        <v>1602</v>
      </c>
      <c r="H107" s="58" t="s">
        <v>1603</v>
      </c>
      <c r="I107" s="59">
        <v>22417</v>
      </c>
      <c r="J107" s="59">
        <v>300</v>
      </c>
      <c r="K107" s="59">
        <v>22717</v>
      </c>
      <c r="L107" s="59"/>
      <c r="M107" s="59"/>
      <c r="N107" s="59"/>
      <c r="O107" s="47" t="s">
        <v>1603</v>
      </c>
      <c r="P107" s="47" t="s">
        <v>1603</v>
      </c>
      <c r="Q107" s="60" t="s">
        <v>1394</v>
      </c>
      <c r="R107" s="60" t="s">
        <v>1395</v>
      </c>
      <c r="S107" s="60" t="s">
        <v>1395</v>
      </c>
      <c r="T107" s="287" t="s">
        <v>1396</v>
      </c>
      <c r="V107" s="17" t="s">
        <v>1404</v>
      </c>
      <c r="W107" s="17" t="s">
        <v>1398</v>
      </c>
      <c r="X107" s="17" t="s">
        <v>1602</v>
      </c>
      <c r="Y107" s="62">
        <v>-22717</v>
      </c>
    </row>
    <row r="108" spans="1:28" ht="15" customHeight="1" x14ac:dyDescent="0.35">
      <c r="A108" s="61" t="s">
        <v>199</v>
      </c>
      <c r="B108" s="58" t="s">
        <v>1477</v>
      </c>
      <c r="C108" s="58" t="s">
        <v>373</v>
      </c>
      <c r="D108" s="47" t="s">
        <v>158</v>
      </c>
      <c r="E108" s="58" t="s">
        <v>374</v>
      </c>
      <c r="F108" s="58" t="s">
        <v>1398</v>
      </c>
      <c r="G108" s="58" t="s">
        <v>1604</v>
      </c>
      <c r="H108" s="58" t="s">
        <v>1603</v>
      </c>
      <c r="I108" s="59">
        <v>12991</v>
      </c>
      <c r="J108" s="59">
        <v>0</v>
      </c>
      <c r="K108" s="59">
        <v>12991</v>
      </c>
      <c r="L108" s="59"/>
      <c r="M108" s="59"/>
      <c r="N108" s="59"/>
      <c r="O108" s="47" t="s">
        <v>1603</v>
      </c>
      <c r="P108" s="47" t="s">
        <v>1603</v>
      </c>
      <c r="Q108" s="60" t="s">
        <v>1394</v>
      </c>
      <c r="R108" s="60" t="s">
        <v>1395</v>
      </c>
      <c r="S108" s="60" t="s">
        <v>1395</v>
      </c>
      <c r="T108" s="287" t="s">
        <v>1396</v>
      </c>
      <c r="V108" s="63">
        <v>43664</v>
      </c>
      <c r="W108" s="17" t="s">
        <v>1398</v>
      </c>
      <c r="X108" s="17" t="s">
        <v>1604</v>
      </c>
      <c r="Y108" s="62">
        <v>-12991</v>
      </c>
      <c r="Z108">
        <v>734</v>
      </c>
      <c r="AA108" t="s">
        <v>180</v>
      </c>
    </row>
    <row r="109" spans="1:28" ht="15" customHeight="1" x14ac:dyDescent="0.35">
      <c r="A109" s="58" t="s">
        <v>1420</v>
      </c>
      <c r="B109" s="58" t="s">
        <v>1420</v>
      </c>
      <c r="C109" s="58" t="s">
        <v>265</v>
      </c>
      <c r="D109" s="47" t="s">
        <v>13</v>
      </c>
      <c r="E109" s="58" t="s">
        <v>1605</v>
      </c>
      <c r="F109" s="58" t="e">
        <v>#N/A</v>
      </c>
      <c r="G109" s="58" t="e">
        <v>#N/A</v>
      </c>
      <c r="H109" s="58" t="e">
        <v>#N/A</v>
      </c>
      <c r="I109" s="59"/>
      <c r="J109" s="59"/>
      <c r="K109" s="59">
        <v>0</v>
      </c>
      <c r="L109" s="59"/>
      <c r="M109" s="59"/>
      <c r="N109" s="59"/>
      <c r="O109" s="47"/>
      <c r="P109" s="47" t="s">
        <v>1606</v>
      </c>
      <c r="Q109" s="60" t="e">
        <v>#N/A</v>
      </c>
      <c r="R109" s="60" t="e">
        <v>#N/A</v>
      </c>
      <c r="S109" s="60" t="e">
        <v>#N/A</v>
      </c>
      <c r="T109" s="287" t="e">
        <v>#N/A</v>
      </c>
      <c r="V109" s="17"/>
      <c r="W109" s="17"/>
      <c r="X109" s="17"/>
      <c r="Y109" s="17"/>
    </row>
    <row r="110" spans="1:28" ht="15" customHeight="1" x14ac:dyDescent="0.35">
      <c r="A110" s="58" t="s">
        <v>1420</v>
      </c>
      <c r="B110" s="58" t="s">
        <v>1420</v>
      </c>
      <c r="C110" s="58" t="s">
        <v>265</v>
      </c>
      <c r="D110" s="47" t="s">
        <v>158</v>
      </c>
      <c r="E110" s="58" t="s">
        <v>1605</v>
      </c>
      <c r="F110" s="58" t="e">
        <v>#N/A</v>
      </c>
      <c r="G110" s="58" t="e">
        <v>#N/A</v>
      </c>
      <c r="H110" s="58" t="e">
        <v>#N/A</v>
      </c>
      <c r="I110" s="59"/>
      <c r="J110" s="59"/>
      <c r="K110" s="59">
        <v>0</v>
      </c>
      <c r="L110" s="59"/>
      <c r="M110" s="59"/>
      <c r="N110" s="59"/>
      <c r="O110" s="47"/>
      <c r="P110" s="47" t="s">
        <v>1606</v>
      </c>
      <c r="Q110" s="60" t="e">
        <v>#N/A</v>
      </c>
      <c r="R110" s="60" t="e">
        <v>#N/A</v>
      </c>
      <c r="S110" s="60" t="e">
        <v>#N/A</v>
      </c>
      <c r="T110" s="287" t="e">
        <v>#N/A</v>
      </c>
      <c r="V110" s="17"/>
      <c r="W110" s="17"/>
      <c r="X110" s="17"/>
      <c r="Y110" s="17"/>
    </row>
    <row r="111" spans="1:28" ht="15" customHeight="1" x14ac:dyDescent="0.35">
      <c r="A111" s="58" t="s">
        <v>1420</v>
      </c>
      <c r="B111" s="58" t="s">
        <v>1420</v>
      </c>
      <c r="C111" s="58" t="s">
        <v>267</v>
      </c>
      <c r="D111" s="47" t="s">
        <v>13</v>
      </c>
      <c r="E111" s="58" t="s">
        <v>1605</v>
      </c>
      <c r="F111" s="58" t="e">
        <v>#N/A</v>
      </c>
      <c r="G111" s="58" t="e">
        <v>#N/A</v>
      </c>
      <c r="H111" s="58" t="e">
        <v>#N/A</v>
      </c>
      <c r="I111" s="59"/>
      <c r="J111" s="59"/>
      <c r="K111" s="59">
        <v>0</v>
      </c>
      <c r="L111" s="59"/>
      <c r="M111" s="59"/>
      <c r="N111" s="59"/>
      <c r="O111" s="47"/>
      <c r="P111" s="47" t="s">
        <v>1606</v>
      </c>
      <c r="Q111" s="60" t="e">
        <v>#N/A</v>
      </c>
      <c r="R111" s="60" t="e">
        <v>#N/A</v>
      </c>
      <c r="S111" s="60" t="e">
        <v>#N/A</v>
      </c>
      <c r="T111" s="287" t="e">
        <v>#N/A</v>
      </c>
      <c r="V111" s="17"/>
      <c r="W111" s="17"/>
      <c r="X111" s="17"/>
      <c r="Y111" s="17"/>
    </row>
    <row r="112" spans="1:28" ht="15" customHeight="1" x14ac:dyDescent="0.35">
      <c r="A112" s="58" t="s">
        <v>1420</v>
      </c>
      <c r="B112" s="58" t="s">
        <v>1420</v>
      </c>
      <c r="C112" s="58" t="s">
        <v>267</v>
      </c>
      <c r="D112" s="47" t="s">
        <v>158</v>
      </c>
      <c r="E112" s="58" t="s">
        <v>1605</v>
      </c>
      <c r="F112" s="58" t="e">
        <v>#N/A</v>
      </c>
      <c r="G112" s="58" t="e">
        <v>#N/A</v>
      </c>
      <c r="H112" s="58" t="e">
        <v>#N/A</v>
      </c>
      <c r="I112" s="59"/>
      <c r="J112" s="59"/>
      <c r="K112" s="59">
        <v>0</v>
      </c>
      <c r="L112" s="59"/>
      <c r="M112" s="59"/>
      <c r="N112" s="59"/>
      <c r="O112" s="47"/>
      <c r="P112" s="47" t="s">
        <v>1606</v>
      </c>
      <c r="Q112" s="60" t="e">
        <v>#N/A</v>
      </c>
      <c r="R112" s="60" t="e">
        <v>#N/A</v>
      </c>
      <c r="S112" s="60" t="e">
        <v>#N/A</v>
      </c>
      <c r="T112" s="287" t="e">
        <v>#N/A</v>
      </c>
      <c r="V112" s="17"/>
      <c r="W112" s="17"/>
      <c r="X112" s="17"/>
      <c r="Y112" s="17"/>
    </row>
    <row r="113" spans="1:33" ht="15" customHeight="1" x14ac:dyDescent="0.35">
      <c r="A113" s="58" t="s">
        <v>1420</v>
      </c>
      <c r="B113" s="58" t="s">
        <v>1420</v>
      </c>
      <c r="C113" s="58" t="s">
        <v>268</v>
      </c>
      <c r="D113" s="47" t="s">
        <v>13</v>
      </c>
      <c r="E113" s="58" t="s">
        <v>1605</v>
      </c>
      <c r="F113" s="58" t="e">
        <v>#N/A</v>
      </c>
      <c r="G113" s="58" t="e">
        <v>#N/A</v>
      </c>
      <c r="H113" s="58" t="e">
        <v>#N/A</v>
      </c>
      <c r="I113" s="59"/>
      <c r="J113" s="59"/>
      <c r="K113" s="59">
        <v>0</v>
      </c>
      <c r="L113" s="59"/>
      <c r="M113" s="59"/>
      <c r="N113" s="59"/>
      <c r="O113" s="47"/>
      <c r="P113" s="47" t="s">
        <v>1606</v>
      </c>
      <c r="Q113" s="60" t="e">
        <v>#N/A</v>
      </c>
      <c r="R113" s="60" t="e">
        <v>#N/A</v>
      </c>
      <c r="S113" s="60" t="e">
        <v>#N/A</v>
      </c>
      <c r="T113" s="287" t="e">
        <v>#N/A</v>
      </c>
      <c r="V113" s="17"/>
      <c r="W113" s="17"/>
      <c r="X113" s="17"/>
      <c r="Y113" s="17"/>
    </row>
    <row r="114" spans="1:33" ht="15" customHeight="1" x14ac:dyDescent="0.35">
      <c r="A114" s="58" t="s">
        <v>1420</v>
      </c>
      <c r="B114" s="58" t="s">
        <v>1420</v>
      </c>
      <c r="C114" s="58" t="s">
        <v>268</v>
      </c>
      <c r="D114" s="47" t="s">
        <v>158</v>
      </c>
      <c r="E114" s="58" t="s">
        <v>1605</v>
      </c>
      <c r="F114" s="58" t="e">
        <v>#N/A</v>
      </c>
      <c r="G114" s="58" t="e">
        <v>#N/A</v>
      </c>
      <c r="H114" s="58" t="e">
        <v>#N/A</v>
      </c>
      <c r="I114" s="59"/>
      <c r="J114" s="59"/>
      <c r="K114" s="59">
        <v>0</v>
      </c>
      <c r="L114" s="59"/>
      <c r="M114" s="59"/>
      <c r="N114" s="59"/>
      <c r="O114" s="47"/>
      <c r="P114" s="47" t="s">
        <v>1606</v>
      </c>
      <c r="Q114" s="60" t="e">
        <v>#N/A</v>
      </c>
      <c r="R114" s="60" t="e">
        <v>#N/A</v>
      </c>
      <c r="S114" s="60" t="e">
        <v>#N/A</v>
      </c>
      <c r="T114" s="287" t="e">
        <v>#N/A</v>
      </c>
      <c r="V114" s="17"/>
      <c r="W114" s="17"/>
      <c r="X114" s="17"/>
      <c r="Y114" s="17"/>
    </row>
    <row r="115" spans="1:33" ht="15" customHeight="1" x14ac:dyDescent="0.35">
      <c r="A115" s="58" t="s">
        <v>1420</v>
      </c>
      <c r="B115" s="58" t="s">
        <v>1420</v>
      </c>
      <c r="C115" s="58" t="s">
        <v>269</v>
      </c>
      <c r="D115" s="47" t="s">
        <v>13</v>
      </c>
      <c r="E115" s="58" t="s">
        <v>1605</v>
      </c>
      <c r="F115" s="58" t="e">
        <v>#N/A</v>
      </c>
      <c r="G115" s="58" t="e">
        <v>#N/A</v>
      </c>
      <c r="H115" s="58" t="e">
        <v>#N/A</v>
      </c>
      <c r="I115" s="59"/>
      <c r="J115" s="59"/>
      <c r="K115" s="59">
        <v>0</v>
      </c>
      <c r="L115" s="59"/>
      <c r="M115" s="59"/>
      <c r="N115" s="59"/>
      <c r="O115" s="47"/>
      <c r="P115" s="47" t="s">
        <v>1606</v>
      </c>
      <c r="Q115" s="60" t="e">
        <v>#N/A</v>
      </c>
      <c r="R115" s="60" t="e">
        <v>#N/A</v>
      </c>
      <c r="S115" s="60" t="e">
        <v>#N/A</v>
      </c>
      <c r="T115" s="287" t="e">
        <v>#N/A</v>
      </c>
      <c r="V115" s="17"/>
      <c r="W115" s="17"/>
      <c r="X115" s="17"/>
      <c r="Y115" s="17"/>
    </row>
    <row r="116" spans="1:33" ht="15" customHeight="1" x14ac:dyDescent="0.35">
      <c r="A116" s="58" t="s">
        <v>1420</v>
      </c>
      <c r="B116" s="58" t="s">
        <v>1420</v>
      </c>
      <c r="C116" s="58" t="s">
        <v>269</v>
      </c>
      <c r="D116" s="47" t="s">
        <v>158</v>
      </c>
      <c r="E116" s="58" t="s">
        <v>1605</v>
      </c>
      <c r="F116" s="58" t="e">
        <v>#N/A</v>
      </c>
      <c r="G116" s="58" t="e">
        <v>#N/A</v>
      </c>
      <c r="H116" s="58" t="e">
        <v>#N/A</v>
      </c>
      <c r="I116" s="59"/>
      <c r="J116" s="59"/>
      <c r="K116" s="59">
        <v>0</v>
      </c>
      <c r="L116" s="59"/>
      <c r="M116" s="59"/>
      <c r="N116" s="59"/>
      <c r="O116" s="47"/>
      <c r="P116" s="47" t="s">
        <v>1606</v>
      </c>
      <c r="Q116" s="60" t="e">
        <v>#N/A</v>
      </c>
      <c r="R116" s="60" t="e">
        <v>#N/A</v>
      </c>
      <c r="S116" s="60" t="e">
        <v>#N/A</v>
      </c>
      <c r="T116" s="287" t="e">
        <v>#N/A</v>
      </c>
      <c r="V116" s="17"/>
      <c r="W116" s="17"/>
      <c r="X116" s="17"/>
      <c r="Y116" s="17"/>
    </row>
    <row r="117" spans="1:33" ht="15" customHeight="1" x14ac:dyDescent="0.35">
      <c r="A117" s="61" t="s">
        <v>199</v>
      </c>
      <c r="B117" s="58" t="s">
        <v>1515</v>
      </c>
      <c r="C117" s="58" t="s">
        <v>435</v>
      </c>
      <c r="D117" s="47" t="s">
        <v>13</v>
      </c>
      <c r="E117" s="58" t="s">
        <v>436</v>
      </c>
      <c r="F117" s="58" t="s">
        <v>1421</v>
      </c>
      <c r="G117" s="58" t="s">
        <v>1607</v>
      </c>
      <c r="H117" s="58" t="s">
        <v>1608</v>
      </c>
      <c r="I117" s="59">
        <v>6410</v>
      </c>
      <c r="J117" s="59">
        <v>224</v>
      </c>
      <c r="K117" s="59">
        <v>6634</v>
      </c>
      <c r="L117" s="59"/>
      <c r="M117" s="59"/>
      <c r="N117" s="59"/>
      <c r="O117" s="47" t="s">
        <v>1608</v>
      </c>
      <c r="P117" s="47" t="s">
        <v>1608</v>
      </c>
      <c r="Q117" s="60" t="s">
        <v>1394</v>
      </c>
      <c r="R117" s="60" t="s">
        <v>1395</v>
      </c>
      <c r="S117" s="60" t="s">
        <v>1395</v>
      </c>
      <c r="T117" s="287" t="s">
        <v>1396</v>
      </c>
      <c r="V117" s="17" t="s">
        <v>1404</v>
      </c>
      <c r="W117" s="17" t="s">
        <v>1421</v>
      </c>
      <c r="X117" s="17" t="s">
        <v>1607</v>
      </c>
      <c r="Y117" s="62">
        <v>-6634</v>
      </c>
    </row>
    <row r="118" spans="1:33" ht="15" customHeight="1" x14ac:dyDescent="0.35">
      <c r="A118" s="61" t="s">
        <v>199</v>
      </c>
      <c r="B118" s="58" t="s">
        <v>1397</v>
      </c>
      <c r="C118" s="58" t="s">
        <v>298</v>
      </c>
      <c r="D118" s="47" t="s">
        <v>158</v>
      </c>
      <c r="E118" s="58" t="s">
        <v>299</v>
      </c>
      <c r="F118" s="58" t="s">
        <v>1421</v>
      </c>
      <c r="G118" s="58" t="s">
        <v>1609</v>
      </c>
      <c r="H118" s="58" t="s">
        <v>1610</v>
      </c>
      <c r="I118" s="59">
        <v>696</v>
      </c>
      <c r="J118" s="59">
        <v>2400</v>
      </c>
      <c r="K118" s="59">
        <v>3096</v>
      </c>
      <c r="L118" s="59"/>
      <c r="M118" s="59"/>
      <c r="N118" s="59"/>
      <c r="O118" s="47" t="s">
        <v>1610</v>
      </c>
      <c r="P118" s="47" t="s">
        <v>1610</v>
      </c>
      <c r="Q118" s="60" t="s">
        <v>1394</v>
      </c>
      <c r="R118" s="60" t="s">
        <v>1395</v>
      </c>
      <c r="S118" s="60" t="s">
        <v>1395</v>
      </c>
      <c r="T118" s="287" t="s">
        <v>1396</v>
      </c>
      <c r="V118" s="63">
        <v>43664</v>
      </c>
      <c r="W118" s="17" t="s">
        <v>1421</v>
      </c>
      <c r="X118" s="17" t="s">
        <v>1609</v>
      </c>
      <c r="Y118" s="62">
        <v>-3096</v>
      </c>
      <c r="Z118">
        <v>734</v>
      </c>
    </row>
    <row r="119" spans="1:33" ht="15" customHeight="1" x14ac:dyDescent="0.35">
      <c r="A119" s="61" t="s">
        <v>199</v>
      </c>
      <c r="B119" s="58" t="s">
        <v>1477</v>
      </c>
      <c r="C119" s="58" t="s">
        <v>300</v>
      </c>
      <c r="D119" s="47" t="s">
        <v>158</v>
      </c>
      <c r="E119" s="58" t="s">
        <v>301</v>
      </c>
      <c r="F119" s="58" t="s">
        <v>1421</v>
      </c>
      <c r="G119" s="58" t="s">
        <v>1611</v>
      </c>
      <c r="H119" s="58" t="s">
        <v>1612</v>
      </c>
      <c r="I119" s="59">
        <v>6846</v>
      </c>
      <c r="J119" s="59">
        <v>0</v>
      </c>
      <c r="K119" s="59">
        <v>6846</v>
      </c>
      <c r="L119" s="59"/>
      <c r="M119" s="59"/>
      <c r="N119" s="59"/>
      <c r="O119" s="47" t="s">
        <v>1613</v>
      </c>
      <c r="P119" s="47" t="s">
        <v>1613</v>
      </c>
      <c r="Q119" s="60" t="s">
        <v>206</v>
      </c>
      <c r="R119" s="60" t="s">
        <v>1394</v>
      </c>
      <c r="S119" s="60" t="s">
        <v>206</v>
      </c>
      <c r="T119" s="287" t="s">
        <v>1614</v>
      </c>
      <c r="V119" s="63">
        <v>43664</v>
      </c>
      <c r="W119" s="17" t="s">
        <v>1421</v>
      </c>
      <c r="X119" s="17" t="s">
        <v>1611</v>
      </c>
      <c r="Y119" s="62">
        <v>-6846</v>
      </c>
      <c r="Z119">
        <v>734</v>
      </c>
    </row>
    <row r="120" spans="1:33" ht="15" customHeight="1" x14ac:dyDescent="0.35">
      <c r="A120" s="61" t="s">
        <v>199</v>
      </c>
      <c r="B120" s="58" t="s">
        <v>1515</v>
      </c>
      <c r="C120" s="58" t="s">
        <v>302</v>
      </c>
      <c r="D120" s="47" t="s">
        <v>158</v>
      </c>
      <c r="E120" s="58" t="s">
        <v>1615</v>
      </c>
      <c r="F120" s="58" t="s">
        <v>1398</v>
      </c>
      <c r="G120" s="58">
        <v>10302019</v>
      </c>
      <c r="H120" s="58" t="s">
        <v>1522</v>
      </c>
      <c r="I120" s="59">
        <v>31320.333645853127</v>
      </c>
      <c r="J120" s="59">
        <v>6944.66</v>
      </c>
      <c r="K120" s="59">
        <v>38264.99364585313</v>
      </c>
      <c r="L120" s="59"/>
      <c r="M120" s="59"/>
      <c r="N120" s="59"/>
      <c r="O120" s="47" t="s">
        <v>1522</v>
      </c>
      <c r="P120" s="47" t="s">
        <v>1522</v>
      </c>
      <c r="Q120" s="60" t="s">
        <v>1394</v>
      </c>
      <c r="R120" s="60" t="s">
        <v>1395</v>
      </c>
      <c r="S120" s="60" t="s">
        <v>1395</v>
      </c>
      <c r="T120" s="287" t="s">
        <v>1396</v>
      </c>
      <c r="V120" s="63">
        <v>43689</v>
      </c>
      <c r="W120" s="17" t="s">
        <v>1398</v>
      </c>
      <c r="X120" s="17">
        <v>10302019</v>
      </c>
      <c r="Y120" s="62">
        <v>-38264.99364585313</v>
      </c>
      <c r="Z120">
        <v>734</v>
      </c>
      <c r="AA120">
        <v>800</v>
      </c>
    </row>
    <row r="121" spans="1:33" ht="15" customHeight="1" x14ac:dyDescent="0.35">
      <c r="A121" s="61" t="s">
        <v>199</v>
      </c>
      <c r="B121" s="58" t="s">
        <v>1515</v>
      </c>
      <c r="C121" s="68" t="s">
        <v>302</v>
      </c>
      <c r="D121" s="47" t="s">
        <v>1572</v>
      </c>
      <c r="E121" s="58" t="s">
        <v>303</v>
      </c>
      <c r="F121" s="58" t="s">
        <v>1398</v>
      </c>
      <c r="G121" s="58" t="s">
        <v>1616</v>
      </c>
      <c r="H121" s="58" t="s">
        <v>1522</v>
      </c>
      <c r="I121" s="59">
        <v>21931.484902469998</v>
      </c>
      <c r="J121" s="59">
        <v>0</v>
      </c>
      <c r="K121" s="59">
        <v>21931.484902469998</v>
      </c>
      <c r="L121" s="59"/>
      <c r="M121" s="59"/>
      <c r="N121" s="59"/>
      <c r="O121" s="47" t="s">
        <v>1522</v>
      </c>
      <c r="P121" s="47" t="s">
        <v>1522</v>
      </c>
      <c r="Q121" s="60" t="s">
        <v>1394</v>
      </c>
      <c r="R121" s="60" t="s">
        <v>1395</v>
      </c>
      <c r="S121" s="60" t="s">
        <v>1395</v>
      </c>
      <c r="T121" s="287" t="s">
        <v>1396</v>
      </c>
      <c r="V121" s="63">
        <v>43689</v>
      </c>
      <c r="W121" s="17" t="s">
        <v>1398</v>
      </c>
      <c r="X121" s="17" t="s">
        <v>1616</v>
      </c>
      <c r="Y121" s="62">
        <v>-10965.484902469998</v>
      </c>
      <c r="Z121">
        <v>700</v>
      </c>
      <c r="AE121" t="s">
        <v>1575</v>
      </c>
      <c r="AF121">
        <v>10966</v>
      </c>
      <c r="AG121" s="49">
        <v>-10965.484902469998</v>
      </c>
    </row>
    <row r="122" spans="1:33" ht="15" customHeight="1" x14ac:dyDescent="0.35">
      <c r="A122" s="61" t="s">
        <v>199</v>
      </c>
      <c r="B122" s="58" t="s">
        <v>1515</v>
      </c>
      <c r="C122" s="58" t="s">
        <v>437</v>
      </c>
      <c r="D122" s="47" t="s">
        <v>13</v>
      </c>
      <c r="E122" s="58" t="s">
        <v>436</v>
      </c>
      <c r="F122" s="58" t="s">
        <v>1421</v>
      </c>
      <c r="G122" s="58" t="s">
        <v>1617</v>
      </c>
      <c r="H122" s="58" t="s">
        <v>1608</v>
      </c>
      <c r="I122" s="59">
        <v>10073</v>
      </c>
      <c r="J122" s="59">
        <v>224</v>
      </c>
      <c r="K122" s="59">
        <v>10297</v>
      </c>
      <c r="L122" s="59"/>
      <c r="M122" s="59"/>
      <c r="N122" s="59"/>
      <c r="O122" s="47" t="s">
        <v>1518</v>
      </c>
      <c r="P122" s="47" t="s">
        <v>1518</v>
      </c>
      <c r="Q122" s="60" t="s">
        <v>206</v>
      </c>
      <c r="R122" s="60" t="s">
        <v>1394</v>
      </c>
      <c r="S122" s="60" t="s">
        <v>206</v>
      </c>
      <c r="T122" s="287" t="s">
        <v>1618</v>
      </c>
      <c r="U122" s="39" t="s">
        <v>1394</v>
      </c>
      <c r="V122" s="17" t="s">
        <v>1401</v>
      </c>
      <c r="W122" s="17" t="s">
        <v>1421</v>
      </c>
      <c r="X122" s="17" t="s">
        <v>1617</v>
      </c>
      <c r="Y122" s="62">
        <v>-10297</v>
      </c>
      <c r="Z122">
        <v>734</v>
      </c>
      <c r="AA122">
        <v>800</v>
      </c>
    </row>
    <row r="123" spans="1:33" ht="15" customHeight="1" x14ac:dyDescent="0.35">
      <c r="A123" s="61" t="s">
        <v>199</v>
      </c>
      <c r="B123" s="58" t="s">
        <v>1515</v>
      </c>
      <c r="C123" s="58" t="s">
        <v>437</v>
      </c>
      <c r="D123" s="47" t="s">
        <v>1576</v>
      </c>
      <c r="E123" s="58" t="s">
        <v>436</v>
      </c>
      <c r="F123" s="58" t="s">
        <v>1421</v>
      </c>
      <c r="G123" s="58" t="s">
        <v>1617</v>
      </c>
      <c r="H123" s="58" t="s">
        <v>1608</v>
      </c>
      <c r="I123" s="59">
        <v>10966</v>
      </c>
      <c r="J123" s="59">
        <v>0</v>
      </c>
      <c r="K123" s="59">
        <v>10966</v>
      </c>
      <c r="L123" s="59"/>
      <c r="M123" s="59"/>
      <c r="N123" s="59"/>
      <c r="O123" s="47" t="s">
        <v>1518</v>
      </c>
      <c r="P123" s="47" t="s">
        <v>1518</v>
      </c>
      <c r="Q123" s="60" t="s">
        <v>206</v>
      </c>
      <c r="R123" s="60" t="s">
        <v>1394</v>
      </c>
      <c r="S123" s="60" t="s">
        <v>206</v>
      </c>
      <c r="T123" s="287" t="s">
        <v>1618</v>
      </c>
      <c r="U123" s="39" t="s">
        <v>1394</v>
      </c>
      <c r="V123" s="17" t="s">
        <v>1401</v>
      </c>
      <c r="W123" s="17" t="s">
        <v>1421</v>
      </c>
      <c r="X123" s="17" t="s">
        <v>1617</v>
      </c>
      <c r="Y123" s="62">
        <v>-10966</v>
      </c>
      <c r="Z123">
        <v>700</v>
      </c>
    </row>
    <row r="124" spans="1:33" ht="15" customHeight="1" x14ac:dyDescent="0.35">
      <c r="A124" s="61" t="s">
        <v>199</v>
      </c>
      <c r="B124" s="58" t="s">
        <v>1477</v>
      </c>
      <c r="C124" s="58" t="s">
        <v>304</v>
      </c>
      <c r="D124" s="47" t="s">
        <v>158</v>
      </c>
      <c r="E124" s="58" t="s">
        <v>305</v>
      </c>
      <c r="F124" s="69" t="s">
        <v>1421</v>
      </c>
      <c r="G124" s="58">
        <v>10301057</v>
      </c>
      <c r="H124" s="58" t="s">
        <v>1619</v>
      </c>
      <c r="I124" s="59">
        <v>1232.25</v>
      </c>
      <c r="J124" s="59">
        <v>4120</v>
      </c>
      <c r="K124" s="59">
        <v>5352.25</v>
      </c>
      <c r="L124" s="59"/>
      <c r="M124" s="59"/>
      <c r="N124" s="59"/>
      <c r="O124" s="47" t="s">
        <v>1619</v>
      </c>
      <c r="P124" s="47" t="s">
        <v>1619</v>
      </c>
      <c r="Q124" s="60" t="s">
        <v>1394</v>
      </c>
      <c r="R124" s="60" t="s">
        <v>1395</v>
      </c>
      <c r="S124" s="60" t="s">
        <v>1395</v>
      </c>
      <c r="T124" s="287" t="s">
        <v>1396</v>
      </c>
      <c r="V124" s="63">
        <v>43689</v>
      </c>
      <c r="W124" s="17" t="s">
        <v>1421</v>
      </c>
      <c r="X124" s="17">
        <v>10301057</v>
      </c>
      <c r="Y124" s="62">
        <v>-5352.25</v>
      </c>
      <c r="Z124">
        <v>734</v>
      </c>
    </row>
    <row r="125" spans="1:33" ht="15" customHeight="1" x14ac:dyDescent="0.35">
      <c r="A125" s="58" t="s">
        <v>1420</v>
      </c>
      <c r="B125" s="58" t="s">
        <v>1420</v>
      </c>
      <c r="C125" s="58" t="s">
        <v>323</v>
      </c>
      <c r="D125" s="47" t="s">
        <v>13</v>
      </c>
      <c r="E125" s="58" t="s">
        <v>324</v>
      </c>
      <c r="F125" s="58" t="s">
        <v>1421</v>
      </c>
      <c r="G125" s="58" t="s">
        <v>1620</v>
      </c>
      <c r="H125" s="58" t="s">
        <v>1566</v>
      </c>
      <c r="I125" s="59"/>
      <c r="J125" s="59"/>
      <c r="K125" s="59">
        <v>0</v>
      </c>
      <c r="L125" s="59"/>
      <c r="M125" s="59"/>
      <c r="N125" s="59"/>
      <c r="O125" s="47"/>
      <c r="P125" s="47" t="s">
        <v>1621</v>
      </c>
      <c r="Q125" s="60" t="s">
        <v>206</v>
      </c>
      <c r="R125" s="60" t="s">
        <v>206</v>
      </c>
      <c r="S125" s="60" t="s">
        <v>206</v>
      </c>
      <c r="T125" s="287" t="s">
        <v>1390</v>
      </c>
      <c r="V125" s="17"/>
      <c r="W125" s="17"/>
      <c r="X125" s="17"/>
      <c r="Y125" s="17"/>
    </row>
    <row r="126" spans="1:33" ht="15" customHeight="1" x14ac:dyDescent="0.35">
      <c r="A126" s="58" t="s">
        <v>1420</v>
      </c>
      <c r="B126" s="58" t="s">
        <v>1420</v>
      </c>
      <c r="C126" s="58" t="s">
        <v>323</v>
      </c>
      <c r="D126" s="47" t="s">
        <v>158</v>
      </c>
      <c r="E126" s="58" t="s">
        <v>324</v>
      </c>
      <c r="F126" s="58" t="s">
        <v>1421</v>
      </c>
      <c r="G126" s="58" t="s">
        <v>1620</v>
      </c>
      <c r="H126" s="58" t="s">
        <v>1566</v>
      </c>
      <c r="I126" s="59"/>
      <c r="J126" s="59"/>
      <c r="K126" s="59">
        <v>0</v>
      </c>
      <c r="L126" s="59"/>
      <c r="M126" s="59"/>
      <c r="N126" s="59"/>
      <c r="O126" s="47"/>
      <c r="P126" s="47" t="s">
        <v>1621</v>
      </c>
      <c r="Q126" s="60" t="s">
        <v>206</v>
      </c>
      <c r="R126" s="60" t="s">
        <v>206</v>
      </c>
      <c r="S126" s="60" t="s">
        <v>206</v>
      </c>
      <c r="T126" s="287" t="s">
        <v>1390</v>
      </c>
      <c r="V126" s="17"/>
      <c r="W126" s="17"/>
      <c r="X126" s="17"/>
      <c r="Y126" s="17"/>
    </row>
    <row r="127" spans="1:33" ht="15" customHeight="1" x14ac:dyDescent="0.35">
      <c r="A127" s="58" t="s">
        <v>1420</v>
      </c>
      <c r="B127" s="58" t="s">
        <v>1420</v>
      </c>
      <c r="C127" s="58" t="s">
        <v>331</v>
      </c>
      <c r="D127" s="47" t="s">
        <v>13</v>
      </c>
      <c r="E127" s="58" t="s">
        <v>324</v>
      </c>
      <c r="F127" s="58" t="s">
        <v>1421</v>
      </c>
      <c r="G127" s="58" t="s">
        <v>1622</v>
      </c>
      <c r="H127" s="58" t="s">
        <v>1566</v>
      </c>
      <c r="I127" s="59"/>
      <c r="J127" s="59"/>
      <c r="K127" s="59">
        <v>0</v>
      </c>
      <c r="L127" s="59"/>
      <c r="M127" s="59"/>
      <c r="N127" s="59"/>
      <c r="O127" s="47"/>
      <c r="P127" s="47" t="s">
        <v>1621</v>
      </c>
      <c r="Q127" s="60" t="s">
        <v>206</v>
      </c>
      <c r="R127" s="60" t="s">
        <v>206</v>
      </c>
      <c r="S127" s="60" t="s">
        <v>206</v>
      </c>
      <c r="T127" s="287" t="s">
        <v>1390</v>
      </c>
      <c r="V127" s="17"/>
      <c r="W127" s="17"/>
      <c r="X127" s="17"/>
      <c r="Y127" s="17"/>
    </row>
    <row r="128" spans="1:33" ht="15" customHeight="1" x14ac:dyDescent="0.35">
      <c r="A128" s="58" t="s">
        <v>1420</v>
      </c>
      <c r="B128" s="58" t="s">
        <v>1420</v>
      </c>
      <c r="C128" s="58" t="s">
        <v>331</v>
      </c>
      <c r="D128" s="47" t="s">
        <v>158</v>
      </c>
      <c r="E128" s="58" t="s">
        <v>324</v>
      </c>
      <c r="F128" s="58" t="s">
        <v>1421</v>
      </c>
      <c r="G128" s="58" t="s">
        <v>1622</v>
      </c>
      <c r="H128" s="58" t="s">
        <v>1566</v>
      </c>
      <c r="I128" s="59"/>
      <c r="J128" s="59"/>
      <c r="K128" s="59">
        <v>0</v>
      </c>
      <c r="L128" s="59"/>
      <c r="M128" s="59"/>
      <c r="N128" s="59"/>
      <c r="O128" s="47"/>
      <c r="P128" s="47" t="s">
        <v>1621</v>
      </c>
      <c r="Q128" s="60" t="s">
        <v>206</v>
      </c>
      <c r="R128" s="60" t="s">
        <v>206</v>
      </c>
      <c r="S128" s="60" t="s">
        <v>206</v>
      </c>
      <c r="T128" s="287" t="s">
        <v>1390</v>
      </c>
      <c r="V128" s="17"/>
      <c r="W128" s="17"/>
      <c r="X128" s="17"/>
      <c r="Y128" s="17"/>
    </row>
    <row r="129" spans="1:27" ht="15" customHeight="1" x14ac:dyDescent="0.35">
      <c r="A129" s="58" t="s">
        <v>1420</v>
      </c>
      <c r="B129" s="58" t="s">
        <v>1420</v>
      </c>
      <c r="C129" s="58" t="s">
        <v>338</v>
      </c>
      <c r="D129" s="47" t="s">
        <v>13</v>
      </c>
      <c r="E129" s="58" t="s">
        <v>339</v>
      </c>
      <c r="F129" s="58" t="s">
        <v>1421</v>
      </c>
      <c r="G129" s="58" t="s">
        <v>1623</v>
      </c>
      <c r="H129" s="58" t="s">
        <v>1491</v>
      </c>
      <c r="I129" s="59"/>
      <c r="J129" s="59"/>
      <c r="K129" s="59">
        <v>0</v>
      </c>
      <c r="L129" s="59"/>
      <c r="M129" s="59"/>
      <c r="N129" s="59"/>
      <c r="O129" s="47"/>
      <c r="P129" s="47" t="s">
        <v>1491</v>
      </c>
      <c r="Q129" s="60" t="s">
        <v>1394</v>
      </c>
      <c r="R129" s="60" t="s">
        <v>1395</v>
      </c>
      <c r="S129" s="60" t="s">
        <v>1395</v>
      </c>
      <c r="T129" s="287" t="s">
        <v>1396</v>
      </c>
      <c r="V129" s="17"/>
      <c r="W129" s="17"/>
      <c r="X129" s="17"/>
      <c r="Y129" s="17"/>
    </row>
    <row r="130" spans="1:27" ht="15" customHeight="1" x14ac:dyDescent="0.35">
      <c r="A130" s="58" t="s">
        <v>1420</v>
      </c>
      <c r="B130" s="58" t="s">
        <v>1420</v>
      </c>
      <c r="C130" s="58" t="s">
        <v>338</v>
      </c>
      <c r="D130" s="47" t="s">
        <v>158</v>
      </c>
      <c r="E130" s="58" t="s">
        <v>339</v>
      </c>
      <c r="F130" s="58" t="s">
        <v>1421</v>
      </c>
      <c r="G130" s="58" t="s">
        <v>1623</v>
      </c>
      <c r="H130" s="58" t="s">
        <v>1491</v>
      </c>
      <c r="I130" s="59"/>
      <c r="J130" s="59"/>
      <c r="K130" s="59">
        <v>0</v>
      </c>
      <c r="L130" s="59"/>
      <c r="M130" s="59"/>
      <c r="N130" s="59"/>
      <c r="O130" s="47"/>
      <c r="P130" s="47" t="s">
        <v>1491</v>
      </c>
      <c r="Q130" s="60" t="s">
        <v>1394</v>
      </c>
      <c r="R130" s="60" t="s">
        <v>1395</v>
      </c>
      <c r="S130" s="60" t="s">
        <v>1395</v>
      </c>
      <c r="T130" s="287" t="s">
        <v>1396</v>
      </c>
      <c r="V130" s="17"/>
      <c r="W130" s="17"/>
      <c r="X130" s="17"/>
      <c r="Y130" s="17"/>
    </row>
    <row r="131" spans="1:27" ht="15" customHeight="1" x14ac:dyDescent="0.35">
      <c r="A131" s="58" t="s">
        <v>1420</v>
      </c>
      <c r="B131" s="58" t="s">
        <v>1420</v>
      </c>
      <c r="C131" s="58" t="s">
        <v>340</v>
      </c>
      <c r="D131" s="47" t="s">
        <v>13</v>
      </c>
      <c r="E131" s="58" t="s">
        <v>324</v>
      </c>
      <c r="F131" s="58" t="s">
        <v>1421</v>
      </c>
      <c r="G131" s="58" t="s">
        <v>1624</v>
      </c>
      <c r="H131" s="58" t="s">
        <v>1480</v>
      </c>
      <c r="I131" s="59"/>
      <c r="J131" s="59"/>
      <c r="K131" s="59">
        <v>0</v>
      </c>
      <c r="L131" s="59"/>
      <c r="M131" s="59"/>
      <c r="N131" s="59"/>
      <c r="O131" s="47"/>
      <c r="P131" s="47" t="s">
        <v>1480</v>
      </c>
      <c r="Q131" s="60" t="s">
        <v>1394</v>
      </c>
      <c r="R131" s="60" t="s">
        <v>1395</v>
      </c>
      <c r="S131" s="60" t="s">
        <v>1395</v>
      </c>
      <c r="T131" s="287" t="s">
        <v>1396</v>
      </c>
      <c r="V131" s="17"/>
      <c r="W131" s="17"/>
      <c r="X131" s="17"/>
      <c r="Y131" s="17"/>
    </row>
    <row r="132" spans="1:27" ht="15" customHeight="1" x14ac:dyDescent="0.35">
      <c r="A132" s="58" t="s">
        <v>1420</v>
      </c>
      <c r="B132" s="58" t="s">
        <v>1420</v>
      </c>
      <c r="C132" s="58" t="s">
        <v>340</v>
      </c>
      <c r="D132" s="47" t="s">
        <v>158</v>
      </c>
      <c r="E132" s="58" t="s">
        <v>324</v>
      </c>
      <c r="F132" s="58" t="s">
        <v>1421</v>
      </c>
      <c r="G132" s="58" t="s">
        <v>1624</v>
      </c>
      <c r="H132" s="58" t="s">
        <v>1480</v>
      </c>
      <c r="I132" s="59"/>
      <c r="J132" s="59"/>
      <c r="K132" s="59">
        <v>0</v>
      </c>
      <c r="L132" s="59"/>
      <c r="M132" s="59"/>
      <c r="N132" s="59"/>
      <c r="O132" s="47"/>
      <c r="P132" s="47" t="s">
        <v>1480</v>
      </c>
      <c r="Q132" s="60" t="s">
        <v>1394</v>
      </c>
      <c r="R132" s="60" t="s">
        <v>1395</v>
      </c>
      <c r="S132" s="60" t="s">
        <v>1395</v>
      </c>
      <c r="T132" s="287" t="s">
        <v>1396</v>
      </c>
      <c r="V132" s="17"/>
      <c r="W132" s="17"/>
      <c r="X132" s="17"/>
      <c r="Y132" s="17"/>
    </row>
    <row r="133" spans="1:27" ht="15" customHeight="1" x14ac:dyDescent="0.35">
      <c r="A133" s="58" t="s">
        <v>1420</v>
      </c>
      <c r="B133" s="58" t="s">
        <v>1420</v>
      </c>
      <c r="C133" s="58" t="s">
        <v>343</v>
      </c>
      <c r="D133" s="47" t="s">
        <v>13</v>
      </c>
      <c r="E133" s="58" t="s">
        <v>344</v>
      </c>
      <c r="F133" s="58" t="s">
        <v>1421</v>
      </c>
      <c r="G133" s="58" t="s">
        <v>1625</v>
      </c>
      <c r="H133" s="58" t="s">
        <v>1480</v>
      </c>
      <c r="I133" s="59"/>
      <c r="J133" s="59"/>
      <c r="K133" s="59">
        <v>0</v>
      </c>
      <c r="L133" s="59"/>
      <c r="M133" s="59"/>
      <c r="N133" s="59"/>
      <c r="O133" s="47"/>
      <c r="P133" s="47" t="s">
        <v>1480</v>
      </c>
      <c r="Q133" s="60" t="s">
        <v>1394</v>
      </c>
      <c r="R133" s="60" t="s">
        <v>1395</v>
      </c>
      <c r="S133" s="60" t="s">
        <v>1395</v>
      </c>
      <c r="T133" s="287" t="s">
        <v>1396</v>
      </c>
      <c r="V133" s="17"/>
      <c r="W133" s="17"/>
      <c r="X133" s="17"/>
      <c r="Y133" s="17"/>
    </row>
    <row r="134" spans="1:27" ht="15" customHeight="1" x14ac:dyDescent="0.35">
      <c r="A134" s="58" t="s">
        <v>1420</v>
      </c>
      <c r="B134" s="58" t="s">
        <v>1420</v>
      </c>
      <c r="C134" s="58" t="s">
        <v>343</v>
      </c>
      <c r="D134" s="47" t="s">
        <v>158</v>
      </c>
      <c r="E134" s="58" t="s">
        <v>344</v>
      </c>
      <c r="F134" s="58" t="s">
        <v>1421</v>
      </c>
      <c r="G134" s="58" t="s">
        <v>1625</v>
      </c>
      <c r="H134" s="58" t="s">
        <v>1480</v>
      </c>
      <c r="I134" s="59"/>
      <c r="J134" s="59"/>
      <c r="K134" s="59">
        <v>0</v>
      </c>
      <c r="L134" s="59"/>
      <c r="M134" s="59"/>
      <c r="N134" s="59"/>
      <c r="O134" s="47"/>
      <c r="P134" s="47" t="s">
        <v>1480</v>
      </c>
      <c r="Q134" s="60" t="s">
        <v>1394</v>
      </c>
      <c r="R134" s="60" t="s">
        <v>1395</v>
      </c>
      <c r="S134" s="60" t="s">
        <v>1395</v>
      </c>
      <c r="T134" s="287" t="s">
        <v>1396</v>
      </c>
      <c r="V134" s="17"/>
      <c r="W134" s="17"/>
      <c r="X134" s="17"/>
      <c r="Y134" s="17"/>
    </row>
    <row r="135" spans="1:27" ht="15" customHeight="1" x14ac:dyDescent="0.35">
      <c r="A135" s="58" t="s">
        <v>1420</v>
      </c>
      <c r="B135" s="58" t="s">
        <v>1397</v>
      </c>
      <c r="C135" s="58" t="s">
        <v>345</v>
      </c>
      <c r="D135" s="47" t="s">
        <v>13</v>
      </c>
      <c r="E135" s="58" t="s">
        <v>346</v>
      </c>
      <c r="F135" s="58" t="s">
        <v>1421</v>
      </c>
      <c r="G135" s="58" t="s">
        <v>1626</v>
      </c>
      <c r="H135" s="58" t="s">
        <v>1610</v>
      </c>
      <c r="I135" s="59">
        <v>0</v>
      </c>
      <c r="J135" s="59">
        <v>0</v>
      </c>
      <c r="K135" s="59">
        <v>0</v>
      </c>
      <c r="L135" s="59"/>
      <c r="M135" s="59"/>
      <c r="N135" s="59"/>
      <c r="O135" s="47" t="s">
        <v>1610</v>
      </c>
      <c r="P135" s="47" t="s">
        <v>1610</v>
      </c>
      <c r="Q135" s="60" t="s">
        <v>1394</v>
      </c>
      <c r="R135" s="60" t="s">
        <v>1395</v>
      </c>
      <c r="S135" s="60" t="s">
        <v>1395</v>
      </c>
      <c r="T135" s="287" t="s">
        <v>1396</v>
      </c>
      <c r="V135" s="17"/>
      <c r="W135" s="17"/>
      <c r="X135" s="17"/>
      <c r="Y135" s="17"/>
      <c r="Z135" t="s">
        <v>1418</v>
      </c>
    </row>
    <row r="136" spans="1:27" ht="15" customHeight="1" x14ac:dyDescent="0.35">
      <c r="A136" s="58" t="s">
        <v>1420</v>
      </c>
      <c r="B136" s="58" t="s">
        <v>1397</v>
      </c>
      <c r="C136" s="58" t="s">
        <v>345</v>
      </c>
      <c r="D136" s="47" t="s">
        <v>158</v>
      </c>
      <c r="E136" s="58" t="s">
        <v>346</v>
      </c>
      <c r="F136" s="58" t="s">
        <v>1421</v>
      </c>
      <c r="G136" s="58" t="s">
        <v>1626</v>
      </c>
      <c r="H136" s="58" t="s">
        <v>1610</v>
      </c>
      <c r="I136" s="59">
        <v>0</v>
      </c>
      <c r="J136" s="59">
        <v>0</v>
      </c>
      <c r="K136" s="59">
        <v>0</v>
      </c>
      <c r="L136" s="59"/>
      <c r="M136" s="59"/>
      <c r="N136" s="59"/>
      <c r="O136" s="47" t="s">
        <v>1610</v>
      </c>
      <c r="P136" s="47" t="s">
        <v>1610</v>
      </c>
      <c r="Q136" s="60" t="s">
        <v>1394</v>
      </c>
      <c r="R136" s="60" t="s">
        <v>1395</v>
      </c>
      <c r="S136" s="60" t="s">
        <v>1395</v>
      </c>
      <c r="T136" s="287" t="s">
        <v>1396</v>
      </c>
      <c r="V136" s="17"/>
      <c r="W136" s="17"/>
      <c r="X136" s="17"/>
      <c r="Y136" s="17"/>
      <c r="Z136" t="s">
        <v>1418</v>
      </c>
    </row>
    <row r="137" spans="1:27" ht="15" customHeight="1" x14ac:dyDescent="0.35">
      <c r="A137" s="58" t="s">
        <v>1420</v>
      </c>
      <c r="B137" s="58" t="s">
        <v>1397</v>
      </c>
      <c r="C137" s="58" t="s">
        <v>347</v>
      </c>
      <c r="D137" s="47" t="s">
        <v>13</v>
      </c>
      <c r="E137" s="58" t="s">
        <v>348</v>
      </c>
      <c r="F137" s="58" t="s">
        <v>1421</v>
      </c>
      <c r="G137" s="58" t="s">
        <v>1627</v>
      </c>
      <c r="H137" s="58" t="s">
        <v>1610</v>
      </c>
      <c r="I137" s="59">
        <v>0</v>
      </c>
      <c r="J137" s="59">
        <v>0</v>
      </c>
      <c r="K137" s="59">
        <v>0</v>
      </c>
      <c r="L137" s="59"/>
      <c r="M137" s="59"/>
      <c r="N137" s="59"/>
      <c r="O137" s="47" t="s">
        <v>1610</v>
      </c>
      <c r="P137" s="47" t="s">
        <v>1610</v>
      </c>
      <c r="Q137" s="60" t="s">
        <v>1394</v>
      </c>
      <c r="R137" s="60" t="s">
        <v>1395</v>
      </c>
      <c r="S137" s="60" t="s">
        <v>1395</v>
      </c>
      <c r="T137" s="287" t="s">
        <v>1396</v>
      </c>
      <c r="V137" s="17"/>
      <c r="W137" s="17"/>
      <c r="X137" s="17"/>
      <c r="Y137" s="17"/>
      <c r="Z137" t="s">
        <v>1418</v>
      </c>
    </row>
    <row r="138" spans="1:27" ht="15" customHeight="1" x14ac:dyDescent="0.35">
      <c r="A138" s="58" t="s">
        <v>1420</v>
      </c>
      <c r="B138" s="58" t="s">
        <v>1397</v>
      </c>
      <c r="C138" s="58" t="s">
        <v>347</v>
      </c>
      <c r="D138" s="47" t="s">
        <v>158</v>
      </c>
      <c r="E138" s="58" t="s">
        <v>348</v>
      </c>
      <c r="F138" s="58" t="s">
        <v>1421</v>
      </c>
      <c r="G138" s="58" t="s">
        <v>1627</v>
      </c>
      <c r="H138" s="58" t="s">
        <v>1610</v>
      </c>
      <c r="I138" s="59">
        <v>0</v>
      </c>
      <c r="J138" s="59">
        <v>0</v>
      </c>
      <c r="K138" s="59">
        <v>0</v>
      </c>
      <c r="L138" s="59"/>
      <c r="M138" s="59"/>
      <c r="N138" s="59"/>
      <c r="O138" s="47" t="s">
        <v>1610</v>
      </c>
      <c r="P138" s="47" t="s">
        <v>1610</v>
      </c>
      <c r="Q138" s="60" t="s">
        <v>1394</v>
      </c>
      <c r="R138" s="60" t="s">
        <v>1395</v>
      </c>
      <c r="S138" s="60" t="s">
        <v>1395</v>
      </c>
      <c r="T138" s="287" t="s">
        <v>1396</v>
      </c>
      <c r="V138" s="17"/>
      <c r="W138" s="17"/>
      <c r="X138" s="17"/>
      <c r="Y138" s="17"/>
      <c r="Z138" t="s">
        <v>1418</v>
      </c>
    </row>
    <row r="139" spans="1:27" ht="15" customHeight="1" x14ac:dyDescent="0.35">
      <c r="A139" s="58" t="s">
        <v>1420</v>
      </c>
      <c r="B139" s="58" t="s">
        <v>1420</v>
      </c>
      <c r="C139" s="58" t="s">
        <v>353</v>
      </c>
      <c r="D139" s="47" t="s">
        <v>13</v>
      </c>
      <c r="E139" s="58" t="s">
        <v>354</v>
      </c>
      <c r="F139" s="58" t="s">
        <v>1421</v>
      </c>
      <c r="G139" s="58" t="s">
        <v>1628</v>
      </c>
      <c r="H139" s="58" t="s">
        <v>1629</v>
      </c>
      <c r="I139" s="59">
        <v>8673</v>
      </c>
      <c r="J139" s="59">
        <v>0</v>
      </c>
      <c r="K139" s="59">
        <v>8673</v>
      </c>
      <c r="L139" s="59"/>
      <c r="M139" s="59"/>
      <c r="N139" s="59"/>
      <c r="O139" s="47" t="s">
        <v>1629</v>
      </c>
      <c r="P139" s="47" t="s">
        <v>1629</v>
      </c>
      <c r="Q139" s="60" t="s">
        <v>1394</v>
      </c>
      <c r="R139" s="60" t="s">
        <v>1395</v>
      </c>
      <c r="S139" s="60" t="s">
        <v>1395</v>
      </c>
      <c r="T139" s="287" t="s">
        <v>1396</v>
      </c>
      <c r="V139" s="17" t="s">
        <v>1404</v>
      </c>
      <c r="W139" s="17" t="s">
        <v>1421</v>
      </c>
      <c r="X139" s="17" t="s">
        <v>1628</v>
      </c>
      <c r="Y139" s="62">
        <v>-8673</v>
      </c>
    </row>
    <row r="140" spans="1:27" ht="15" customHeight="1" x14ac:dyDescent="0.35">
      <c r="A140" s="58" t="s">
        <v>1420</v>
      </c>
      <c r="B140" s="58" t="s">
        <v>1420</v>
      </c>
      <c r="C140" s="58" t="s">
        <v>353</v>
      </c>
      <c r="D140" s="47" t="s">
        <v>158</v>
      </c>
      <c r="E140" s="58" t="s">
        <v>354</v>
      </c>
      <c r="F140" s="58" t="s">
        <v>1421</v>
      </c>
      <c r="G140" s="58" t="s">
        <v>1628</v>
      </c>
      <c r="H140" s="58" t="s">
        <v>1629</v>
      </c>
      <c r="I140" s="59"/>
      <c r="J140" s="59"/>
      <c r="K140" s="59">
        <v>0</v>
      </c>
      <c r="L140" s="59"/>
      <c r="M140" s="59"/>
      <c r="N140" s="59"/>
      <c r="O140" s="47"/>
      <c r="P140" s="47" t="s">
        <v>1629</v>
      </c>
      <c r="Q140" s="60" t="s">
        <v>1394</v>
      </c>
      <c r="R140" s="60" t="s">
        <v>1395</v>
      </c>
      <c r="S140" s="60" t="s">
        <v>1395</v>
      </c>
      <c r="T140" s="287" t="s">
        <v>1396</v>
      </c>
      <c r="V140" s="17"/>
      <c r="W140" s="17"/>
      <c r="X140" s="17"/>
      <c r="Y140" s="17"/>
    </row>
    <row r="141" spans="1:27" ht="15" customHeight="1" x14ac:dyDescent="0.35">
      <c r="A141" s="58" t="s">
        <v>1420</v>
      </c>
      <c r="B141" s="58" t="s">
        <v>1630</v>
      </c>
      <c r="C141" s="58" t="s">
        <v>357</v>
      </c>
      <c r="D141" s="47" t="s">
        <v>13</v>
      </c>
      <c r="E141" s="58" t="s">
        <v>358</v>
      </c>
      <c r="F141" s="58" t="s">
        <v>1421</v>
      </c>
      <c r="G141" s="58" t="s">
        <v>1631</v>
      </c>
      <c r="H141" s="58" t="s">
        <v>1632</v>
      </c>
      <c r="I141" s="59">
        <v>47575</v>
      </c>
      <c r="J141" s="59">
        <v>300</v>
      </c>
      <c r="K141" s="59">
        <v>47875</v>
      </c>
      <c r="L141" s="59"/>
      <c r="M141" s="59"/>
      <c r="N141" s="59"/>
      <c r="O141" s="47" t="s">
        <v>1632</v>
      </c>
      <c r="P141" s="47" t="s">
        <v>1632</v>
      </c>
      <c r="Q141" s="60" t="s">
        <v>1394</v>
      </c>
      <c r="R141" s="60" t="s">
        <v>1395</v>
      </c>
      <c r="S141" s="60" t="s">
        <v>1395</v>
      </c>
      <c r="T141" s="287" t="s">
        <v>1396</v>
      </c>
      <c r="V141" s="17" t="s">
        <v>1401</v>
      </c>
      <c r="W141" s="17" t="s">
        <v>1421</v>
      </c>
      <c r="X141" s="17" t="s">
        <v>1631</v>
      </c>
      <c r="Y141" s="62">
        <v>-47875</v>
      </c>
      <c r="Z141">
        <v>734</v>
      </c>
      <c r="AA141">
        <v>700</v>
      </c>
    </row>
    <row r="142" spans="1:27" ht="15" customHeight="1" x14ac:dyDescent="0.35">
      <c r="A142" s="58" t="s">
        <v>1420</v>
      </c>
      <c r="B142" s="58" t="s">
        <v>1630</v>
      </c>
      <c r="C142" s="58" t="s">
        <v>357</v>
      </c>
      <c r="D142" s="47" t="s">
        <v>158</v>
      </c>
      <c r="E142" s="58" t="s">
        <v>358</v>
      </c>
      <c r="F142" s="58" t="s">
        <v>1421</v>
      </c>
      <c r="G142" s="58" t="s">
        <v>1631</v>
      </c>
      <c r="H142" s="58" t="s">
        <v>1632</v>
      </c>
      <c r="I142" s="59">
        <v>20075</v>
      </c>
      <c r="J142" s="59">
        <v>300</v>
      </c>
      <c r="K142" s="59">
        <v>20375</v>
      </c>
      <c r="L142" s="59"/>
      <c r="M142" s="59"/>
      <c r="N142" s="59"/>
      <c r="O142" s="47" t="s">
        <v>1632</v>
      </c>
      <c r="P142" s="47" t="s">
        <v>1632</v>
      </c>
      <c r="Q142" s="60" t="s">
        <v>1394</v>
      </c>
      <c r="R142" s="60" t="s">
        <v>1395</v>
      </c>
      <c r="S142" s="60" t="s">
        <v>1395</v>
      </c>
      <c r="T142" s="287" t="s">
        <v>1396</v>
      </c>
      <c r="V142" s="63">
        <v>43664</v>
      </c>
      <c r="W142" s="17" t="s">
        <v>1421</v>
      </c>
      <c r="X142" s="17" t="s">
        <v>1631</v>
      </c>
      <c r="Y142" s="62">
        <v>-20375</v>
      </c>
      <c r="Z142">
        <v>734</v>
      </c>
      <c r="AA142">
        <v>700</v>
      </c>
    </row>
    <row r="143" spans="1:27" ht="15" customHeight="1" x14ac:dyDescent="0.35">
      <c r="A143" s="58" t="s">
        <v>1420</v>
      </c>
      <c r="B143" s="58" t="s">
        <v>1420</v>
      </c>
      <c r="C143" s="58" t="s">
        <v>361</v>
      </c>
      <c r="D143" s="47" t="s">
        <v>13</v>
      </c>
      <c r="E143" s="58" t="s">
        <v>362</v>
      </c>
      <c r="F143" s="58" t="s">
        <v>1421</v>
      </c>
      <c r="G143" s="58" t="s">
        <v>1633</v>
      </c>
      <c r="H143" s="58" t="s">
        <v>1629</v>
      </c>
      <c r="I143" s="59"/>
      <c r="J143" s="59"/>
      <c r="K143" s="59">
        <v>0</v>
      </c>
      <c r="L143" s="59"/>
      <c r="M143" s="59"/>
      <c r="N143" s="59"/>
      <c r="O143" s="47"/>
      <c r="P143" s="47" t="s">
        <v>1629</v>
      </c>
      <c r="Q143" s="60" t="s">
        <v>1394</v>
      </c>
      <c r="R143" s="60" t="s">
        <v>1395</v>
      </c>
      <c r="S143" s="60" t="s">
        <v>1395</v>
      </c>
      <c r="T143" s="287" t="s">
        <v>1396</v>
      </c>
      <c r="V143" s="17"/>
      <c r="W143" s="17"/>
      <c r="X143" s="17"/>
      <c r="Y143" s="17"/>
    </row>
    <row r="144" spans="1:27" ht="15" customHeight="1" x14ac:dyDescent="0.35">
      <c r="A144" s="58" t="s">
        <v>1420</v>
      </c>
      <c r="B144" s="58" t="s">
        <v>1420</v>
      </c>
      <c r="C144" s="58" t="s">
        <v>361</v>
      </c>
      <c r="D144" s="47" t="s">
        <v>158</v>
      </c>
      <c r="E144" s="58" t="s">
        <v>362</v>
      </c>
      <c r="F144" s="58" t="s">
        <v>1421</v>
      </c>
      <c r="G144" s="58" t="s">
        <v>1633</v>
      </c>
      <c r="H144" s="58" t="s">
        <v>1629</v>
      </c>
      <c r="I144" s="59"/>
      <c r="J144" s="59"/>
      <c r="K144" s="59">
        <v>0</v>
      </c>
      <c r="L144" s="59"/>
      <c r="M144" s="59"/>
      <c r="N144" s="59"/>
      <c r="O144" s="47"/>
      <c r="P144" s="47" t="s">
        <v>1629</v>
      </c>
      <c r="Q144" s="60" t="s">
        <v>1394</v>
      </c>
      <c r="R144" s="60" t="s">
        <v>1395</v>
      </c>
      <c r="S144" s="60" t="s">
        <v>1395</v>
      </c>
      <c r="T144" s="287" t="s">
        <v>1396</v>
      </c>
      <c r="V144" s="17"/>
      <c r="W144" s="17"/>
      <c r="X144" s="17"/>
      <c r="Y144" s="17"/>
    </row>
    <row r="145" spans="1:33" ht="15" customHeight="1" x14ac:dyDescent="0.35">
      <c r="A145" s="58" t="s">
        <v>1420</v>
      </c>
      <c r="B145" s="58" t="s">
        <v>1420</v>
      </c>
      <c r="C145" s="58" t="s">
        <v>363</v>
      </c>
      <c r="D145" s="47" t="s">
        <v>13</v>
      </c>
      <c r="E145" s="58" t="s">
        <v>364</v>
      </c>
      <c r="F145" s="58" t="s">
        <v>1421</v>
      </c>
      <c r="G145" s="58" t="s">
        <v>1634</v>
      </c>
      <c r="H145" s="58" t="s">
        <v>1629</v>
      </c>
      <c r="I145" s="59"/>
      <c r="J145" s="59"/>
      <c r="K145" s="59">
        <v>0</v>
      </c>
      <c r="L145" s="59"/>
      <c r="M145" s="59"/>
      <c r="N145" s="59"/>
      <c r="O145" s="47"/>
      <c r="P145" s="47" t="s">
        <v>1629</v>
      </c>
      <c r="Q145" s="60" t="s">
        <v>1394</v>
      </c>
      <c r="R145" s="60" t="s">
        <v>1395</v>
      </c>
      <c r="S145" s="60" t="s">
        <v>1395</v>
      </c>
      <c r="T145" s="287" t="s">
        <v>1396</v>
      </c>
      <c r="V145" s="17"/>
      <c r="W145" s="17"/>
      <c r="X145" s="17"/>
      <c r="Y145" s="17"/>
    </row>
    <row r="146" spans="1:33" ht="15" customHeight="1" x14ac:dyDescent="0.35">
      <c r="A146" s="58" t="s">
        <v>1420</v>
      </c>
      <c r="B146" s="58" t="s">
        <v>1420</v>
      </c>
      <c r="C146" s="58" t="s">
        <v>363</v>
      </c>
      <c r="D146" s="47" t="s">
        <v>158</v>
      </c>
      <c r="E146" s="58" t="s">
        <v>364</v>
      </c>
      <c r="F146" s="58" t="s">
        <v>1421</v>
      </c>
      <c r="G146" s="58" t="s">
        <v>1634</v>
      </c>
      <c r="H146" s="58" t="s">
        <v>1629</v>
      </c>
      <c r="I146" s="59"/>
      <c r="J146" s="59"/>
      <c r="K146" s="59">
        <v>0</v>
      </c>
      <c r="L146" s="59"/>
      <c r="M146" s="59"/>
      <c r="N146" s="59"/>
      <c r="O146" s="47"/>
      <c r="P146" s="47" t="s">
        <v>1629</v>
      </c>
      <c r="Q146" s="60" t="s">
        <v>1394</v>
      </c>
      <c r="R146" s="60" t="s">
        <v>1395</v>
      </c>
      <c r="S146" s="60" t="s">
        <v>1395</v>
      </c>
      <c r="T146" s="287" t="s">
        <v>1396</v>
      </c>
      <c r="V146" s="17"/>
      <c r="W146" s="17"/>
      <c r="X146" s="17"/>
      <c r="Y146" s="17"/>
    </row>
    <row r="147" spans="1:33" ht="15" customHeight="1" x14ac:dyDescent="0.35">
      <c r="A147" s="61" t="s">
        <v>1635</v>
      </c>
      <c r="B147" s="58" t="s">
        <v>1636</v>
      </c>
      <c r="C147" s="58" t="s">
        <v>715</v>
      </c>
      <c r="D147" s="47" t="s">
        <v>13</v>
      </c>
      <c r="E147" s="58" t="s">
        <v>716</v>
      </c>
      <c r="F147" s="58" t="s">
        <v>1534</v>
      </c>
      <c r="G147" s="58" t="s">
        <v>1637</v>
      </c>
      <c r="H147" s="58" t="s">
        <v>1638</v>
      </c>
      <c r="I147" s="59">
        <v>25413</v>
      </c>
      <c r="J147" s="59">
        <v>400</v>
      </c>
      <c r="K147" s="59">
        <v>25813</v>
      </c>
      <c r="L147" s="59"/>
      <c r="M147" s="59"/>
      <c r="N147" s="59"/>
      <c r="O147" s="47" t="s">
        <v>1638</v>
      </c>
      <c r="P147" s="47" t="s">
        <v>1638</v>
      </c>
      <c r="Q147" s="60" t="s">
        <v>1394</v>
      </c>
      <c r="R147" s="60" t="s">
        <v>1395</v>
      </c>
      <c r="S147" s="60" t="s">
        <v>1395</v>
      </c>
      <c r="T147" s="287" t="s">
        <v>1396</v>
      </c>
      <c r="V147" s="17" t="s">
        <v>1401</v>
      </c>
      <c r="W147" s="17" t="s">
        <v>1534</v>
      </c>
      <c r="X147" s="17" t="s">
        <v>1637</v>
      </c>
      <c r="Y147" s="62">
        <v>-25813</v>
      </c>
      <c r="Z147">
        <v>734</v>
      </c>
    </row>
    <row r="148" spans="1:33" ht="15" customHeight="1" x14ac:dyDescent="0.35">
      <c r="A148" s="61" t="s">
        <v>1635</v>
      </c>
      <c r="B148" s="58" t="s">
        <v>1636</v>
      </c>
      <c r="C148" s="58" t="s">
        <v>715</v>
      </c>
      <c r="D148" s="47" t="s">
        <v>158</v>
      </c>
      <c r="E148" s="58" t="s">
        <v>716</v>
      </c>
      <c r="F148" s="58" t="s">
        <v>1534</v>
      </c>
      <c r="G148" s="58" t="s">
        <v>1637</v>
      </c>
      <c r="H148" s="58" t="s">
        <v>1638</v>
      </c>
      <c r="I148" s="59">
        <v>9631</v>
      </c>
      <c r="J148" s="59">
        <v>113</v>
      </c>
      <c r="K148" s="59">
        <v>9744</v>
      </c>
      <c r="L148" s="59"/>
      <c r="M148" s="59"/>
      <c r="N148" s="59"/>
      <c r="O148" s="47" t="s">
        <v>1639</v>
      </c>
      <c r="P148" s="47" t="s">
        <v>1638</v>
      </c>
      <c r="Q148" s="60" t="s">
        <v>1394</v>
      </c>
      <c r="R148" s="60" t="s">
        <v>1395</v>
      </c>
      <c r="S148" s="60" t="s">
        <v>1395</v>
      </c>
      <c r="T148" s="287" t="s">
        <v>1396</v>
      </c>
      <c r="V148" s="63">
        <v>43636</v>
      </c>
      <c r="W148" s="17" t="s">
        <v>1534</v>
      </c>
      <c r="X148" s="17" t="s">
        <v>1637</v>
      </c>
      <c r="Y148" s="62">
        <v>-9744</v>
      </c>
      <c r="Z148">
        <v>734</v>
      </c>
    </row>
    <row r="149" spans="1:33" ht="15" customHeight="1" x14ac:dyDescent="0.35">
      <c r="A149" s="61" t="s">
        <v>1635</v>
      </c>
      <c r="B149" s="58" t="s">
        <v>1636</v>
      </c>
      <c r="C149" s="58" t="s">
        <v>717</v>
      </c>
      <c r="D149" s="47" t="s">
        <v>13</v>
      </c>
      <c r="E149" s="58" t="s">
        <v>718</v>
      </c>
      <c r="F149" s="58" t="s">
        <v>1534</v>
      </c>
      <c r="G149" s="58" t="s">
        <v>1640</v>
      </c>
      <c r="H149" s="58" t="s">
        <v>1641</v>
      </c>
      <c r="I149" s="59">
        <v>21758</v>
      </c>
      <c r="J149" s="59">
        <v>126</v>
      </c>
      <c r="K149" s="59">
        <v>21884</v>
      </c>
      <c r="L149" s="59"/>
      <c r="M149" s="59"/>
      <c r="N149" s="59"/>
      <c r="O149" s="47" t="s">
        <v>1641</v>
      </c>
      <c r="P149" s="47" t="s">
        <v>1641</v>
      </c>
      <c r="Q149" s="60" t="s">
        <v>1394</v>
      </c>
      <c r="R149" s="60" t="s">
        <v>1395</v>
      </c>
      <c r="S149" s="60" t="s">
        <v>1395</v>
      </c>
      <c r="T149" s="287" t="s">
        <v>1396</v>
      </c>
      <c r="V149" s="17" t="s">
        <v>1401</v>
      </c>
      <c r="W149" s="17" t="s">
        <v>1534</v>
      </c>
      <c r="X149" s="17" t="s">
        <v>1640</v>
      </c>
      <c r="Y149" s="62">
        <v>-21884</v>
      </c>
      <c r="Z149">
        <v>734</v>
      </c>
    </row>
    <row r="150" spans="1:33" ht="15" customHeight="1" x14ac:dyDescent="0.35">
      <c r="A150" s="61" t="s">
        <v>1635</v>
      </c>
      <c r="B150" s="58" t="s">
        <v>1636</v>
      </c>
      <c r="C150" s="58" t="s">
        <v>717</v>
      </c>
      <c r="D150" s="47" t="s">
        <v>158</v>
      </c>
      <c r="E150" s="58" t="s">
        <v>718</v>
      </c>
      <c r="F150" s="58" t="s">
        <v>1534</v>
      </c>
      <c r="G150" s="58" t="s">
        <v>1640</v>
      </c>
      <c r="H150" s="58" t="s">
        <v>1641</v>
      </c>
      <c r="I150" s="59">
        <v>20771.289547222503</v>
      </c>
      <c r="J150" s="59">
        <v>250</v>
      </c>
      <c r="K150" s="59">
        <v>21021.289547222503</v>
      </c>
      <c r="L150" s="59"/>
      <c r="M150" s="59"/>
      <c r="N150" s="59"/>
      <c r="O150" s="47" t="s">
        <v>1642</v>
      </c>
      <c r="P150" s="47" t="s">
        <v>1641</v>
      </c>
      <c r="Q150" s="60" t="s">
        <v>1394</v>
      </c>
      <c r="R150" s="60" t="s">
        <v>1395</v>
      </c>
      <c r="S150" s="60" t="s">
        <v>1395</v>
      </c>
      <c r="T150" s="287" t="s">
        <v>1396</v>
      </c>
      <c r="V150" s="63">
        <v>43710</v>
      </c>
      <c r="W150" s="17" t="s">
        <v>1534</v>
      </c>
      <c r="X150" s="17" t="s">
        <v>1640</v>
      </c>
      <c r="Y150" s="62">
        <v>-5678.2895472225027</v>
      </c>
      <c r="Z150">
        <v>734</v>
      </c>
      <c r="AF150">
        <v>15343</v>
      </c>
      <c r="AG150" s="49">
        <v>-5678.2895472225027</v>
      </c>
    </row>
    <row r="151" spans="1:33" ht="15" customHeight="1" x14ac:dyDescent="0.35">
      <c r="A151" s="61" t="s">
        <v>1635</v>
      </c>
      <c r="B151" s="58" t="s">
        <v>1636</v>
      </c>
      <c r="C151" s="58" t="s">
        <v>699</v>
      </c>
      <c r="D151" s="47" t="s">
        <v>158</v>
      </c>
      <c r="E151" s="58" t="s">
        <v>700</v>
      </c>
      <c r="F151" s="58" t="s">
        <v>1534</v>
      </c>
      <c r="G151" s="58" t="s">
        <v>1643</v>
      </c>
      <c r="H151" s="58" t="s">
        <v>1644</v>
      </c>
      <c r="I151" s="59">
        <v>28198</v>
      </c>
      <c r="J151" s="59"/>
      <c r="K151" s="59">
        <v>28198</v>
      </c>
      <c r="L151" s="59"/>
      <c r="M151" s="59"/>
      <c r="N151" s="59"/>
      <c r="O151" s="47" t="s">
        <v>1644</v>
      </c>
      <c r="P151" s="47" t="s">
        <v>1644</v>
      </c>
      <c r="Q151" s="60" t="s">
        <v>1394</v>
      </c>
      <c r="R151" s="60" t="s">
        <v>1395</v>
      </c>
      <c r="S151" s="60" t="s">
        <v>1395</v>
      </c>
      <c r="T151" s="287" t="s">
        <v>1396</v>
      </c>
      <c r="V151" s="63">
        <v>43636</v>
      </c>
      <c r="W151" s="17" t="s">
        <v>1534</v>
      </c>
      <c r="X151" s="17" t="s">
        <v>1643</v>
      </c>
      <c r="Y151" s="62">
        <v>-28198</v>
      </c>
      <c r="Z151">
        <v>734</v>
      </c>
    </row>
    <row r="152" spans="1:33" ht="15" customHeight="1" x14ac:dyDescent="0.35">
      <c r="A152" s="61" t="s">
        <v>1635</v>
      </c>
      <c r="B152" s="58" t="s">
        <v>1636</v>
      </c>
      <c r="C152" s="58" t="s">
        <v>699</v>
      </c>
      <c r="D152" s="47" t="s">
        <v>1645</v>
      </c>
      <c r="E152" s="58" t="s">
        <v>700</v>
      </c>
      <c r="F152" s="58" t="s">
        <v>1534</v>
      </c>
      <c r="G152" s="58" t="s">
        <v>1643</v>
      </c>
      <c r="H152" s="58" t="s">
        <v>1644</v>
      </c>
      <c r="I152" s="59"/>
      <c r="J152" s="59"/>
      <c r="K152" s="59">
        <v>0</v>
      </c>
      <c r="L152" s="59"/>
      <c r="M152" s="59"/>
      <c r="N152" s="59"/>
      <c r="O152" s="47"/>
      <c r="P152" s="47" t="s">
        <v>1644</v>
      </c>
      <c r="Q152" s="60" t="s">
        <v>1394</v>
      </c>
      <c r="R152" s="60" t="s">
        <v>1395</v>
      </c>
      <c r="S152" s="60" t="s">
        <v>1395</v>
      </c>
      <c r="T152" s="287" t="s">
        <v>1396</v>
      </c>
      <c r="V152" s="17"/>
      <c r="W152" s="17"/>
      <c r="X152" s="17"/>
      <c r="Y152" s="17"/>
    </row>
    <row r="153" spans="1:33" ht="15" customHeight="1" x14ac:dyDescent="0.35">
      <c r="A153" s="61" t="s">
        <v>1635</v>
      </c>
      <c r="B153" s="58" t="s">
        <v>1636</v>
      </c>
      <c r="C153" s="58" t="s">
        <v>719</v>
      </c>
      <c r="D153" s="47" t="s">
        <v>158</v>
      </c>
      <c r="E153" s="58" t="s">
        <v>720</v>
      </c>
      <c r="F153" s="58" t="s">
        <v>1534</v>
      </c>
      <c r="G153" s="58" t="s">
        <v>1646</v>
      </c>
      <c r="H153" s="58" t="s">
        <v>1647</v>
      </c>
      <c r="I153" s="59">
        <v>17290.067835397498</v>
      </c>
      <c r="J153" s="59">
        <v>166</v>
      </c>
      <c r="K153" s="59">
        <v>17456.067835397498</v>
      </c>
      <c r="L153" s="59"/>
      <c r="M153" s="59"/>
      <c r="N153" s="59"/>
      <c r="O153" s="47" t="s">
        <v>1647</v>
      </c>
      <c r="P153" s="47" t="s">
        <v>1647</v>
      </c>
      <c r="Q153" s="60" t="s">
        <v>1394</v>
      </c>
      <c r="R153" s="60" t="s">
        <v>1395</v>
      </c>
      <c r="S153" s="60" t="s">
        <v>1395</v>
      </c>
      <c r="T153" s="287" t="s">
        <v>1396</v>
      </c>
      <c r="V153" s="63">
        <v>43710</v>
      </c>
      <c r="W153" s="17" t="s">
        <v>1534</v>
      </c>
      <c r="X153" s="17" t="s">
        <v>1646</v>
      </c>
      <c r="Y153" s="62">
        <v>-2284.0678353974981</v>
      </c>
      <c r="Z153">
        <v>734</v>
      </c>
      <c r="AF153">
        <v>15172</v>
      </c>
      <c r="AG153" s="49">
        <v>-2284.0678353974981</v>
      </c>
    </row>
    <row r="154" spans="1:33" ht="15" customHeight="1" x14ac:dyDescent="0.35">
      <c r="A154" s="61" t="s">
        <v>1635</v>
      </c>
      <c r="B154" s="58" t="s">
        <v>1636</v>
      </c>
      <c r="C154" s="58" t="s">
        <v>949</v>
      </c>
      <c r="D154" s="47" t="s">
        <v>13</v>
      </c>
      <c r="E154" s="58" t="s">
        <v>950</v>
      </c>
      <c r="F154" s="58" t="s">
        <v>1534</v>
      </c>
      <c r="G154" s="58" t="s">
        <v>1577</v>
      </c>
      <c r="H154" s="58" t="s">
        <v>1648</v>
      </c>
      <c r="I154" s="59">
        <v>21410</v>
      </c>
      <c r="J154" s="59">
        <v>135</v>
      </c>
      <c r="K154" s="59">
        <v>21545</v>
      </c>
      <c r="L154" s="59"/>
      <c r="M154" s="59"/>
      <c r="N154" s="59"/>
      <c r="O154" s="47" t="s">
        <v>1648</v>
      </c>
      <c r="P154" s="47" t="s">
        <v>1648</v>
      </c>
      <c r="Q154" s="60" t="s">
        <v>1394</v>
      </c>
      <c r="R154" s="60" t="s">
        <v>1395</v>
      </c>
      <c r="S154" s="60" t="s">
        <v>1395</v>
      </c>
      <c r="T154" s="287" t="s">
        <v>1396</v>
      </c>
      <c r="V154" s="17" t="s">
        <v>1401</v>
      </c>
      <c r="W154" s="17" t="s">
        <v>1534</v>
      </c>
      <c r="X154" s="17" t="s">
        <v>1577</v>
      </c>
      <c r="Y154" s="62">
        <v>-21545</v>
      </c>
      <c r="Z154">
        <v>734</v>
      </c>
    </row>
    <row r="155" spans="1:33" ht="15" customHeight="1" x14ac:dyDescent="0.35">
      <c r="A155" s="61" t="s">
        <v>1635</v>
      </c>
      <c r="B155" s="65" t="s">
        <v>1636</v>
      </c>
      <c r="C155" s="58" t="s">
        <v>949</v>
      </c>
      <c r="D155" s="66" t="s">
        <v>1572</v>
      </c>
      <c r="E155" s="65" t="s">
        <v>950</v>
      </c>
      <c r="F155" s="58" t="s">
        <v>1534</v>
      </c>
      <c r="G155" s="58" t="s">
        <v>1577</v>
      </c>
      <c r="H155" s="58" t="s">
        <v>1648</v>
      </c>
      <c r="I155" s="59"/>
      <c r="J155" s="59"/>
      <c r="K155" s="59">
        <v>0</v>
      </c>
      <c r="L155" s="59"/>
      <c r="M155" s="59"/>
      <c r="N155" s="59"/>
      <c r="O155" s="47"/>
      <c r="P155" s="47" t="s">
        <v>1648</v>
      </c>
      <c r="Q155" s="60" t="s">
        <v>1394</v>
      </c>
      <c r="R155" s="60" t="s">
        <v>1395</v>
      </c>
      <c r="S155" s="60" t="s">
        <v>1395</v>
      </c>
      <c r="T155" s="287" t="s">
        <v>1396</v>
      </c>
      <c r="V155" s="17"/>
      <c r="W155" s="17"/>
      <c r="X155" s="17"/>
      <c r="Y155" s="17"/>
    </row>
    <row r="156" spans="1:33" ht="15" customHeight="1" x14ac:dyDescent="0.35">
      <c r="A156" s="61" t="s">
        <v>1635</v>
      </c>
      <c r="B156" s="58" t="s">
        <v>1636</v>
      </c>
      <c r="C156" s="58" t="s">
        <v>721</v>
      </c>
      <c r="D156" s="47" t="s">
        <v>158</v>
      </c>
      <c r="E156" s="58" t="s">
        <v>722</v>
      </c>
      <c r="F156" s="58" t="s">
        <v>1534</v>
      </c>
      <c r="G156" s="58" t="s">
        <v>1649</v>
      </c>
      <c r="H156" s="58" t="s">
        <v>1650</v>
      </c>
      <c r="I156" s="59">
        <v>7311</v>
      </c>
      <c r="J156" s="59">
        <v>0</v>
      </c>
      <c r="K156" s="59">
        <v>7311</v>
      </c>
      <c r="L156" s="59"/>
      <c r="M156" s="59"/>
      <c r="N156" s="59"/>
      <c r="O156" s="47" t="s">
        <v>1650</v>
      </c>
      <c r="P156" s="47" t="s">
        <v>1650</v>
      </c>
      <c r="Q156" s="60" t="s">
        <v>1394</v>
      </c>
      <c r="R156" s="60" t="s">
        <v>1395</v>
      </c>
      <c r="S156" s="60" t="s">
        <v>1395</v>
      </c>
      <c r="T156" s="287" t="s">
        <v>1396</v>
      </c>
      <c r="V156" s="63">
        <v>43636</v>
      </c>
      <c r="W156" s="17" t="s">
        <v>1534</v>
      </c>
      <c r="X156" s="17" t="s">
        <v>1649</v>
      </c>
      <c r="Y156" s="62">
        <v>-7311</v>
      </c>
    </row>
    <row r="157" spans="1:33" ht="15" customHeight="1" x14ac:dyDescent="0.35">
      <c r="A157" s="61" t="s">
        <v>1635</v>
      </c>
      <c r="B157" s="58" t="s">
        <v>1636</v>
      </c>
      <c r="C157" s="58" t="s">
        <v>723</v>
      </c>
      <c r="D157" s="47" t="s">
        <v>13</v>
      </c>
      <c r="E157" s="58" t="s">
        <v>724</v>
      </c>
      <c r="F157" s="58" t="s">
        <v>1534</v>
      </c>
      <c r="G157" s="58" t="s">
        <v>1578</v>
      </c>
      <c r="H157" s="58" t="s">
        <v>1642</v>
      </c>
      <c r="I157" s="59">
        <v>42888</v>
      </c>
      <c r="J157" s="59">
        <v>200</v>
      </c>
      <c r="K157" s="59">
        <v>43088</v>
      </c>
      <c r="L157" s="59"/>
      <c r="M157" s="59"/>
      <c r="N157" s="59"/>
      <c r="O157" s="47" t="s">
        <v>1642</v>
      </c>
      <c r="P157" s="47" t="s">
        <v>1651</v>
      </c>
      <c r="Q157" s="60" t="s">
        <v>206</v>
      </c>
      <c r="R157" s="60" t="s">
        <v>206</v>
      </c>
      <c r="S157" s="60" t="s">
        <v>1394</v>
      </c>
      <c r="T157" s="287" t="s">
        <v>1425</v>
      </c>
      <c r="V157" s="17" t="s">
        <v>1415</v>
      </c>
      <c r="W157" s="17" t="s">
        <v>1534</v>
      </c>
      <c r="X157" s="17" t="s">
        <v>1578</v>
      </c>
      <c r="Y157" s="62">
        <v>-43088</v>
      </c>
    </row>
    <row r="158" spans="1:33" ht="15" customHeight="1" x14ac:dyDescent="0.35">
      <c r="A158" s="61" t="s">
        <v>1635</v>
      </c>
      <c r="B158" s="58" t="s">
        <v>1636</v>
      </c>
      <c r="C158" s="58" t="s">
        <v>723</v>
      </c>
      <c r="D158" s="47" t="s">
        <v>158</v>
      </c>
      <c r="E158" s="58" t="s">
        <v>724</v>
      </c>
      <c r="F158" s="58" t="s">
        <v>1534</v>
      </c>
      <c r="G158" s="58" t="s">
        <v>1578</v>
      </c>
      <c r="H158" s="58" t="s">
        <v>1642</v>
      </c>
      <c r="I158" s="59">
        <v>37029.527222366247</v>
      </c>
      <c r="J158" s="59">
        <v>250</v>
      </c>
      <c r="K158" s="59">
        <v>37279.527222366247</v>
      </c>
      <c r="L158" s="59"/>
      <c r="M158" s="59"/>
      <c r="N158" s="59"/>
      <c r="O158" s="47" t="s">
        <v>1642</v>
      </c>
      <c r="P158" s="47" t="s">
        <v>1651</v>
      </c>
      <c r="Q158" s="60" t="s">
        <v>206</v>
      </c>
      <c r="R158" s="60" t="s">
        <v>206</v>
      </c>
      <c r="S158" s="60" t="s">
        <v>1394</v>
      </c>
      <c r="T158" s="287" t="s">
        <v>1425</v>
      </c>
      <c r="V158" s="63">
        <v>43710</v>
      </c>
      <c r="W158" s="17" t="s">
        <v>1534</v>
      </c>
      <c r="X158" s="17" t="s">
        <v>1578</v>
      </c>
      <c r="Y158" s="62">
        <v>-4459.5272223662469</v>
      </c>
      <c r="Z158">
        <v>734</v>
      </c>
      <c r="AA158" t="s">
        <v>180</v>
      </c>
      <c r="AF158">
        <v>32820</v>
      </c>
      <c r="AG158" s="49">
        <v>-4459.5272223662469</v>
      </c>
    </row>
    <row r="159" spans="1:33" ht="15" customHeight="1" x14ac:dyDescent="0.35">
      <c r="A159" s="61" t="s">
        <v>1635</v>
      </c>
      <c r="B159" s="58" t="s">
        <v>1636</v>
      </c>
      <c r="C159" s="58" t="s">
        <v>725</v>
      </c>
      <c r="D159" s="47" t="s">
        <v>158</v>
      </c>
      <c r="E159" s="58" t="s">
        <v>726</v>
      </c>
      <c r="F159" s="58" t="s">
        <v>1534</v>
      </c>
      <c r="G159" s="58" t="s">
        <v>1652</v>
      </c>
      <c r="H159" s="58" t="s">
        <v>1653</v>
      </c>
      <c r="I159" s="59">
        <v>4352</v>
      </c>
      <c r="J159" s="59">
        <v>100</v>
      </c>
      <c r="K159" s="59">
        <v>4452</v>
      </c>
      <c r="L159" s="59"/>
      <c r="M159" s="59"/>
      <c r="N159" s="59"/>
      <c r="O159" s="47" t="s">
        <v>1653</v>
      </c>
      <c r="P159" s="47" t="s">
        <v>1653</v>
      </c>
      <c r="Q159" s="60" t="s">
        <v>1394</v>
      </c>
      <c r="R159" s="60" t="s">
        <v>1395</v>
      </c>
      <c r="S159" s="60" t="s">
        <v>1395</v>
      </c>
      <c r="T159" s="287" t="s">
        <v>1396</v>
      </c>
      <c r="V159" s="63">
        <v>43636</v>
      </c>
      <c r="W159" s="17" t="s">
        <v>1534</v>
      </c>
      <c r="X159" s="17" t="s">
        <v>1652</v>
      </c>
      <c r="Y159" s="62">
        <v>-4452</v>
      </c>
      <c r="Z159">
        <v>734</v>
      </c>
    </row>
    <row r="160" spans="1:33" ht="15" customHeight="1" x14ac:dyDescent="0.35">
      <c r="A160" s="61" t="s">
        <v>1635</v>
      </c>
      <c r="B160" s="58" t="s">
        <v>1636</v>
      </c>
      <c r="C160" s="58" t="s">
        <v>951</v>
      </c>
      <c r="D160" s="47" t="s">
        <v>13</v>
      </c>
      <c r="E160" s="58" t="s">
        <v>952</v>
      </c>
      <c r="F160" s="58" t="s">
        <v>1534</v>
      </c>
      <c r="G160" s="58" t="s">
        <v>1654</v>
      </c>
      <c r="H160" s="58" t="s">
        <v>1647</v>
      </c>
      <c r="I160" s="59">
        <v>7833</v>
      </c>
      <c r="J160" s="59">
        <v>0</v>
      </c>
      <c r="K160" s="59">
        <v>7833</v>
      </c>
      <c r="L160" s="59"/>
      <c r="M160" s="59"/>
      <c r="N160" s="59"/>
      <c r="O160" s="47" t="s">
        <v>1655</v>
      </c>
      <c r="P160" s="47" t="s">
        <v>1655</v>
      </c>
      <c r="Q160" s="60" t="s">
        <v>206</v>
      </c>
      <c r="R160" s="60" t="s">
        <v>1394</v>
      </c>
      <c r="S160" s="60" t="s">
        <v>206</v>
      </c>
      <c r="T160" s="287" t="s">
        <v>1656</v>
      </c>
      <c r="V160" s="17" t="s">
        <v>1401</v>
      </c>
      <c r="W160" s="17" t="s">
        <v>1534</v>
      </c>
      <c r="X160" s="17" t="s">
        <v>1654</v>
      </c>
      <c r="Y160" s="62">
        <v>-7833</v>
      </c>
      <c r="Z160">
        <v>734</v>
      </c>
    </row>
    <row r="161" spans="1:33" ht="15" customHeight="1" x14ac:dyDescent="0.35">
      <c r="A161" s="61" t="s">
        <v>1635</v>
      </c>
      <c r="B161" s="65" t="s">
        <v>1636</v>
      </c>
      <c r="C161" s="58" t="s">
        <v>951</v>
      </c>
      <c r="D161" s="66" t="s">
        <v>1576</v>
      </c>
      <c r="E161" s="65" t="s">
        <v>952</v>
      </c>
      <c r="F161" s="58" t="s">
        <v>1534</v>
      </c>
      <c r="G161" s="58" t="s">
        <v>1654</v>
      </c>
      <c r="H161" s="58" t="s">
        <v>1647</v>
      </c>
      <c r="I161" s="59"/>
      <c r="J161" s="59"/>
      <c r="K161" s="59">
        <v>0</v>
      </c>
      <c r="L161" s="59"/>
      <c r="M161" s="59"/>
      <c r="N161" s="59"/>
      <c r="O161" s="47"/>
      <c r="P161" s="47" t="s">
        <v>1655</v>
      </c>
      <c r="Q161" s="60" t="s">
        <v>206</v>
      </c>
      <c r="R161" s="60" t="s">
        <v>206</v>
      </c>
      <c r="S161" s="60" t="s">
        <v>206</v>
      </c>
      <c r="T161" s="287" t="s">
        <v>1390</v>
      </c>
      <c r="V161" s="17"/>
      <c r="W161" s="17"/>
      <c r="X161" s="17"/>
      <c r="Y161" s="17"/>
    </row>
    <row r="162" spans="1:33" ht="15" customHeight="1" x14ac:dyDescent="0.35">
      <c r="A162" s="61" t="s">
        <v>1635</v>
      </c>
      <c r="B162" s="58" t="s">
        <v>1636</v>
      </c>
      <c r="C162" s="58" t="s">
        <v>953</v>
      </c>
      <c r="D162" s="47" t="s">
        <v>13</v>
      </c>
      <c r="E162" s="58" t="s">
        <v>954</v>
      </c>
      <c r="F162" s="58" t="s">
        <v>1534</v>
      </c>
      <c r="G162" s="58" t="s">
        <v>1657</v>
      </c>
      <c r="H162" s="58" t="s">
        <v>1658</v>
      </c>
      <c r="I162" s="59">
        <v>12300</v>
      </c>
      <c r="J162" s="59">
        <v>0</v>
      </c>
      <c r="K162" s="59">
        <v>12300</v>
      </c>
      <c r="L162" s="59"/>
      <c r="M162" s="59"/>
      <c r="N162" s="59"/>
      <c r="O162" s="47" t="s">
        <v>1658</v>
      </c>
      <c r="P162" s="47" t="s">
        <v>1658</v>
      </c>
      <c r="Q162" s="60" t="s">
        <v>1394</v>
      </c>
      <c r="R162" s="60" t="s">
        <v>1395</v>
      </c>
      <c r="S162" s="60" t="s">
        <v>1395</v>
      </c>
      <c r="T162" s="287" t="s">
        <v>1396</v>
      </c>
      <c r="V162" s="17" t="s">
        <v>1401</v>
      </c>
      <c r="W162" s="17" t="s">
        <v>1534</v>
      </c>
      <c r="X162" s="17" t="s">
        <v>1657</v>
      </c>
      <c r="Y162" s="62">
        <v>-12300</v>
      </c>
      <c r="Z162">
        <v>734</v>
      </c>
    </row>
    <row r="163" spans="1:33" ht="15" customHeight="1" x14ac:dyDescent="0.35">
      <c r="A163" s="61" t="s">
        <v>1635</v>
      </c>
      <c r="B163" s="58" t="s">
        <v>1636</v>
      </c>
      <c r="C163" s="58" t="s">
        <v>727</v>
      </c>
      <c r="D163" s="47" t="s">
        <v>158</v>
      </c>
      <c r="E163" s="58" t="s">
        <v>728</v>
      </c>
      <c r="F163" s="58" t="s">
        <v>1534</v>
      </c>
      <c r="G163" s="58" t="s">
        <v>1392</v>
      </c>
      <c r="H163" s="58" t="s">
        <v>1655</v>
      </c>
      <c r="I163" s="59">
        <v>9051.1764507449989</v>
      </c>
      <c r="J163" s="59">
        <v>0</v>
      </c>
      <c r="K163" s="59">
        <v>9051.1764507449989</v>
      </c>
      <c r="L163" s="59"/>
      <c r="M163" s="59"/>
      <c r="N163" s="59"/>
      <c r="O163" s="47" t="s">
        <v>1655</v>
      </c>
      <c r="P163" s="47" t="s">
        <v>1655</v>
      </c>
      <c r="Q163" s="60" t="s">
        <v>1394</v>
      </c>
      <c r="R163" s="60" t="s">
        <v>1395</v>
      </c>
      <c r="S163" s="60" t="s">
        <v>1395</v>
      </c>
      <c r="T163" s="287" t="s">
        <v>1396</v>
      </c>
      <c r="V163" s="63">
        <v>43710</v>
      </c>
      <c r="W163" s="17" t="s">
        <v>1534</v>
      </c>
      <c r="X163" s="17" t="s">
        <v>1392</v>
      </c>
      <c r="Y163" s="62">
        <v>-3249.1764507449989</v>
      </c>
      <c r="Z163">
        <v>734</v>
      </c>
      <c r="AF163">
        <v>5802</v>
      </c>
      <c r="AG163" s="49">
        <v>-3249.1764507449989</v>
      </c>
    </row>
    <row r="164" spans="1:33" ht="15" customHeight="1" x14ac:dyDescent="0.35">
      <c r="A164" s="61" t="s">
        <v>1635</v>
      </c>
      <c r="B164" s="58" t="s">
        <v>1636</v>
      </c>
      <c r="C164" s="58" t="s">
        <v>730</v>
      </c>
      <c r="D164" s="47" t="s">
        <v>158</v>
      </c>
      <c r="E164" s="58" t="s">
        <v>1659</v>
      </c>
      <c r="F164" s="58" t="s">
        <v>1534</v>
      </c>
      <c r="G164" s="58" t="s">
        <v>1660</v>
      </c>
      <c r="H164" s="58" t="s">
        <v>1641</v>
      </c>
      <c r="I164" s="59">
        <v>15607</v>
      </c>
      <c r="J164" s="59">
        <v>0</v>
      </c>
      <c r="K164" s="59">
        <v>15607</v>
      </c>
      <c r="L164" s="59"/>
      <c r="M164" s="59"/>
      <c r="N164" s="59"/>
      <c r="O164" s="47" t="s">
        <v>1641</v>
      </c>
      <c r="P164" s="47" t="s">
        <v>1641</v>
      </c>
      <c r="Q164" s="60" t="s">
        <v>1394</v>
      </c>
      <c r="R164" s="60" t="s">
        <v>1395</v>
      </c>
      <c r="S164" s="60" t="s">
        <v>1395</v>
      </c>
      <c r="T164" s="287" t="s">
        <v>1396</v>
      </c>
      <c r="V164" s="63">
        <v>43636</v>
      </c>
      <c r="W164" s="17" t="s">
        <v>1534</v>
      </c>
      <c r="X164" s="17" t="s">
        <v>1660</v>
      </c>
      <c r="Y164" s="62">
        <v>-15607</v>
      </c>
      <c r="Z164">
        <v>734</v>
      </c>
    </row>
    <row r="165" spans="1:33" ht="15" customHeight="1" x14ac:dyDescent="0.35">
      <c r="A165" s="61" t="s">
        <v>1635</v>
      </c>
      <c r="B165" s="58" t="s">
        <v>1636</v>
      </c>
      <c r="C165" s="58" t="s">
        <v>955</v>
      </c>
      <c r="D165" s="47" t="s">
        <v>13</v>
      </c>
      <c r="E165" s="58" t="s">
        <v>1661</v>
      </c>
      <c r="F165" s="58" t="s">
        <v>1534</v>
      </c>
      <c r="G165" s="58" t="s">
        <v>1662</v>
      </c>
      <c r="H165" s="58" t="s">
        <v>1663</v>
      </c>
      <c r="I165" s="59">
        <v>5164</v>
      </c>
      <c r="J165" s="59">
        <v>0</v>
      </c>
      <c r="K165" s="59">
        <v>5164</v>
      </c>
      <c r="L165" s="59"/>
      <c r="M165" s="59"/>
      <c r="N165" s="59"/>
      <c r="O165" s="47" t="s">
        <v>1664</v>
      </c>
      <c r="P165" s="47" t="s">
        <v>1664</v>
      </c>
      <c r="Q165" s="60" t="s">
        <v>206</v>
      </c>
      <c r="R165" s="60" t="s">
        <v>1394</v>
      </c>
      <c r="S165" s="60" t="s">
        <v>206</v>
      </c>
      <c r="T165" s="287" t="s">
        <v>1665</v>
      </c>
      <c r="U165" s="39" t="s">
        <v>1394</v>
      </c>
      <c r="V165" s="17" t="s">
        <v>1401</v>
      </c>
      <c r="W165" s="17" t="s">
        <v>1534</v>
      </c>
      <c r="X165" s="17" t="s">
        <v>1662</v>
      </c>
      <c r="Y165" s="62">
        <v>-5164</v>
      </c>
      <c r="Z165">
        <v>734</v>
      </c>
    </row>
    <row r="166" spans="1:33" ht="15" customHeight="1" x14ac:dyDescent="0.35">
      <c r="A166" s="61" t="s">
        <v>1635</v>
      </c>
      <c r="B166" s="58" t="s">
        <v>1636</v>
      </c>
      <c r="C166" s="58" t="s">
        <v>732</v>
      </c>
      <c r="D166" s="47" t="s">
        <v>158</v>
      </c>
      <c r="E166" s="58" t="s">
        <v>1666</v>
      </c>
      <c r="F166" s="58" t="s">
        <v>1534</v>
      </c>
      <c r="G166" s="58" t="s">
        <v>1667</v>
      </c>
      <c r="H166" s="58" t="s">
        <v>1648</v>
      </c>
      <c r="I166" s="59">
        <v>10516</v>
      </c>
      <c r="J166" s="59">
        <v>0</v>
      </c>
      <c r="K166" s="59">
        <v>10516</v>
      </c>
      <c r="L166" s="59"/>
      <c r="M166" s="59"/>
      <c r="N166" s="59"/>
      <c r="O166" s="47" t="s">
        <v>1648</v>
      </c>
      <c r="P166" s="47" t="s">
        <v>1668</v>
      </c>
      <c r="Q166" s="60" t="s">
        <v>206</v>
      </c>
      <c r="R166" s="60" t="s">
        <v>206</v>
      </c>
      <c r="S166" s="60" t="s">
        <v>1394</v>
      </c>
      <c r="T166" s="287" t="s">
        <v>1425</v>
      </c>
      <c r="V166" s="63">
        <v>43636</v>
      </c>
      <c r="W166" s="17" t="s">
        <v>1534</v>
      </c>
      <c r="X166" s="17" t="s">
        <v>1667</v>
      </c>
      <c r="Y166" s="62">
        <v>-10516</v>
      </c>
      <c r="Z166">
        <v>734</v>
      </c>
      <c r="AA166">
        <v>710</v>
      </c>
    </row>
    <row r="167" spans="1:33" ht="15" customHeight="1" x14ac:dyDescent="0.35">
      <c r="A167" s="61" t="s">
        <v>1635</v>
      </c>
      <c r="B167" s="58" t="s">
        <v>1636</v>
      </c>
      <c r="C167" s="58" t="s">
        <v>957</v>
      </c>
      <c r="D167" s="47" t="s">
        <v>13</v>
      </c>
      <c r="E167" s="58" t="s">
        <v>1669</v>
      </c>
      <c r="F167" s="58" t="s">
        <v>1534</v>
      </c>
      <c r="G167" s="58" t="s">
        <v>1670</v>
      </c>
      <c r="H167" s="58" t="s">
        <v>1664</v>
      </c>
      <c r="I167" s="59">
        <v>6962</v>
      </c>
      <c r="J167" s="59">
        <v>1000</v>
      </c>
      <c r="K167" s="59">
        <v>7962</v>
      </c>
      <c r="L167" s="59"/>
      <c r="M167" s="59"/>
      <c r="N167" s="59"/>
      <c r="O167" s="47" t="s">
        <v>1653</v>
      </c>
      <c r="P167" s="47" t="s">
        <v>1653</v>
      </c>
      <c r="Q167" s="60" t="s">
        <v>206</v>
      </c>
      <c r="R167" s="60" t="s">
        <v>1394</v>
      </c>
      <c r="S167" s="60" t="s">
        <v>206</v>
      </c>
      <c r="T167" s="287" t="s">
        <v>1671</v>
      </c>
      <c r="U167" s="39" t="s">
        <v>1394</v>
      </c>
      <c r="V167" s="17" t="s">
        <v>1401</v>
      </c>
      <c r="W167" s="17" t="s">
        <v>1534</v>
      </c>
      <c r="X167" s="17" t="s">
        <v>1670</v>
      </c>
      <c r="Y167" s="62">
        <v>-7962</v>
      </c>
      <c r="Z167">
        <v>734</v>
      </c>
    </row>
    <row r="168" spans="1:33" ht="15" customHeight="1" x14ac:dyDescent="0.35">
      <c r="A168" s="61" t="s">
        <v>1635</v>
      </c>
      <c r="B168" s="58" t="s">
        <v>1636</v>
      </c>
      <c r="C168" s="58" t="s">
        <v>734</v>
      </c>
      <c r="D168" s="47" t="s">
        <v>13</v>
      </c>
      <c r="E168" s="58" t="s">
        <v>735</v>
      </c>
      <c r="F168" s="58" t="s">
        <v>1534</v>
      </c>
      <c r="G168" s="58" t="s">
        <v>1672</v>
      </c>
      <c r="H168" s="58" t="s">
        <v>1673</v>
      </c>
      <c r="I168" s="59">
        <v>0</v>
      </c>
      <c r="J168" s="59">
        <v>0</v>
      </c>
      <c r="K168" s="59">
        <v>0</v>
      </c>
      <c r="L168" s="59"/>
      <c r="M168" s="59"/>
      <c r="N168" s="59"/>
      <c r="O168" s="47" t="s">
        <v>1653</v>
      </c>
      <c r="P168" s="47" t="s">
        <v>1621</v>
      </c>
      <c r="Q168" s="60" t="s">
        <v>206</v>
      </c>
      <c r="R168" s="60" t="s">
        <v>206</v>
      </c>
      <c r="S168" s="60" t="s">
        <v>206</v>
      </c>
      <c r="T168" s="287" t="s">
        <v>1390</v>
      </c>
      <c r="V168" s="17"/>
      <c r="W168" s="17"/>
      <c r="X168" s="17"/>
      <c r="Y168" s="17"/>
      <c r="Z168" t="s">
        <v>1418</v>
      </c>
    </row>
    <row r="169" spans="1:33" ht="15" customHeight="1" x14ac:dyDescent="0.35">
      <c r="A169" s="61" t="s">
        <v>1635</v>
      </c>
      <c r="B169" s="58" t="s">
        <v>1636</v>
      </c>
      <c r="C169" s="58" t="s">
        <v>734</v>
      </c>
      <c r="D169" s="47" t="s">
        <v>158</v>
      </c>
      <c r="E169" s="58" t="s">
        <v>735</v>
      </c>
      <c r="F169" s="58" t="s">
        <v>1534</v>
      </c>
      <c r="G169" s="58" t="s">
        <v>1672</v>
      </c>
      <c r="H169" s="58" t="s">
        <v>1673</v>
      </c>
      <c r="I169" s="59"/>
      <c r="J169" s="59"/>
      <c r="K169" s="59">
        <v>0</v>
      </c>
      <c r="L169" s="59"/>
      <c r="M169" s="59"/>
      <c r="N169" s="59"/>
      <c r="O169" s="47"/>
      <c r="P169" s="47" t="s">
        <v>1621</v>
      </c>
      <c r="Q169" s="60" t="s">
        <v>206</v>
      </c>
      <c r="R169" s="60" t="s">
        <v>206</v>
      </c>
      <c r="S169" s="60" t="s">
        <v>206</v>
      </c>
      <c r="T169" s="287" t="s">
        <v>1390</v>
      </c>
      <c r="V169" s="17"/>
      <c r="W169" s="17"/>
      <c r="X169" s="17"/>
      <c r="Y169" s="17"/>
    </row>
    <row r="170" spans="1:33" ht="15" customHeight="1" x14ac:dyDescent="0.35">
      <c r="A170" s="61" t="s">
        <v>1635</v>
      </c>
      <c r="B170" s="58" t="s">
        <v>1636</v>
      </c>
      <c r="C170" s="58" t="s">
        <v>736</v>
      </c>
      <c r="D170" s="47" t="s">
        <v>13</v>
      </c>
      <c r="E170" s="58" t="s">
        <v>737</v>
      </c>
      <c r="F170" s="58" t="s">
        <v>1534</v>
      </c>
      <c r="G170" s="58" t="s">
        <v>1674</v>
      </c>
      <c r="H170" s="58" t="s">
        <v>1673</v>
      </c>
      <c r="I170" s="59">
        <v>0</v>
      </c>
      <c r="J170" s="59">
        <v>0</v>
      </c>
      <c r="K170" s="59">
        <v>0</v>
      </c>
      <c r="L170" s="59"/>
      <c r="M170" s="59"/>
      <c r="N170" s="59"/>
      <c r="O170" s="47" t="s">
        <v>1653</v>
      </c>
      <c r="P170" s="47" t="s">
        <v>1621</v>
      </c>
      <c r="Q170" s="60" t="s">
        <v>206</v>
      </c>
      <c r="R170" s="60" t="s">
        <v>206</v>
      </c>
      <c r="S170" s="60" t="s">
        <v>206</v>
      </c>
      <c r="T170" s="287" t="s">
        <v>1390</v>
      </c>
      <c r="V170" s="17"/>
      <c r="W170" s="17"/>
      <c r="X170" s="17"/>
      <c r="Y170" s="17"/>
      <c r="Z170">
        <v>734</v>
      </c>
    </row>
    <row r="171" spans="1:33" ht="15" customHeight="1" x14ac:dyDescent="0.35">
      <c r="A171" s="61" t="s">
        <v>1635</v>
      </c>
      <c r="B171" s="58" t="s">
        <v>1636</v>
      </c>
      <c r="C171" s="58" t="s">
        <v>736</v>
      </c>
      <c r="D171" s="47" t="s">
        <v>158</v>
      </c>
      <c r="E171" s="58" t="s">
        <v>737</v>
      </c>
      <c r="F171" s="58" t="s">
        <v>1534</v>
      </c>
      <c r="G171" s="58" t="s">
        <v>1674</v>
      </c>
      <c r="H171" s="58" t="s">
        <v>1673</v>
      </c>
      <c r="I171" s="59"/>
      <c r="J171" s="59"/>
      <c r="K171" s="59">
        <v>0</v>
      </c>
      <c r="L171" s="59"/>
      <c r="M171" s="59"/>
      <c r="N171" s="59"/>
      <c r="O171" s="47"/>
      <c r="P171" s="47" t="s">
        <v>1621</v>
      </c>
      <c r="Q171" s="60" t="s">
        <v>206</v>
      </c>
      <c r="R171" s="60" t="s">
        <v>206</v>
      </c>
      <c r="S171" s="60" t="s">
        <v>206</v>
      </c>
      <c r="T171" s="287" t="s">
        <v>1390</v>
      </c>
      <c r="V171" s="17"/>
      <c r="W171" s="17"/>
      <c r="X171" s="17"/>
      <c r="Y171" s="17"/>
    </row>
    <row r="172" spans="1:33" ht="15" customHeight="1" x14ac:dyDescent="0.35">
      <c r="A172" s="61" t="s">
        <v>1635</v>
      </c>
      <c r="B172" s="58" t="s">
        <v>1636</v>
      </c>
      <c r="C172" s="58" t="s">
        <v>738</v>
      </c>
      <c r="D172" s="47" t="s">
        <v>158</v>
      </c>
      <c r="E172" s="58" t="s">
        <v>739</v>
      </c>
      <c r="F172" s="58" t="s">
        <v>1534</v>
      </c>
      <c r="G172" s="58" t="s">
        <v>1516</v>
      </c>
      <c r="H172" s="58" t="s">
        <v>1664</v>
      </c>
      <c r="I172" s="59">
        <v>4758</v>
      </c>
      <c r="J172" s="59">
        <v>135</v>
      </c>
      <c r="K172" s="59">
        <v>4893</v>
      </c>
      <c r="L172" s="59"/>
      <c r="M172" s="59"/>
      <c r="N172" s="59"/>
      <c r="O172" s="47" t="s">
        <v>1664</v>
      </c>
      <c r="P172" s="47" t="s">
        <v>1664</v>
      </c>
      <c r="Q172" s="60" t="s">
        <v>1394</v>
      </c>
      <c r="R172" s="60" t="s">
        <v>1395</v>
      </c>
      <c r="S172" s="60" t="s">
        <v>1395</v>
      </c>
      <c r="T172" s="287" t="s">
        <v>1396</v>
      </c>
      <c r="V172" s="63">
        <v>43636</v>
      </c>
      <c r="W172" s="17" t="s">
        <v>1534</v>
      </c>
      <c r="X172" s="17" t="s">
        <v>1516</v>
      </c>
      <c r="Y172" s="62">
        <v>-4893</v>
      </c>
      <c r="Z172">
        <v>734</v>
      </c>
    </row>
    <row r="173" spans="1:33" ht="15" customHeight="1" x14ac:dyDescent="0.35">
      <c r="A173" s="61" t="s">
        <v>1635</v>
      </c>
      <c r="B173" s="58" t="s">
        <v>1636</v>
      </c>
      <c r="C173" s="58" t="s">
        <v>9</v>
      </c>
      <c r="D173" s="47" t="s">
        <v>13</v>
      </c>
      <c r="E173" s="58" t="s">
        <v>959</v>
      </c>
      <c r="F173" s="58" t="s">
        <v>1534</v>
      </c>
      <c r="G173" s="58" t="s">
        <v>1675</v>
      </c>
      <c r="H173" s="58" t="s">
        <v>1642</v>
      </c>
      <c r="I173" s="59">
        <v>1160</v>
      </c>
      <c r="J173" s="59">
        <v>0</v>
      </c>
      <c r="K173" s="59">
        <v>1160</v>
      </c>
      <c r="L173" s="59"/>
      <c r="M173" s="59"/>
      <c r="N173" s="59"/>
      <c r="O173" s="47" t="s">
        <v>1642</v>
      </c>
      <c r="P173" s="47" t="s">
        <v>1651</v>
      </c>
      <c r="Q173" s="60" t="s">
        <v>206</v>
      </c>
      <c r="R173" s="60" t="s">
        <v>206</v>
      </c>
      <c r="S173" s="60" t="s">
        <v>1394</v>
      </c>
      <c r="T173" s="287" t="s">
        <v>1425</v>
      </c>
      <c r="V173" s="17" t="s">
        <v>1401</v>
      </c>
      <c r="W173" s="17" t="s">
        <v>1534</v>
      </c>
      <c r="X173" s="17" t="s">
        <v>1675</v>
      </c>
      <c r="Y173" s="62">
        <v>-1160</v>
      </c>
      <c r="Z173">
        <v>734</v>
      </c>
    </row>
    <row r="174" spans="1:33" ht="15" customHeight="1" x14ac:dyDescent="0.35">
      <c r="A174" s="61" t="s">
        <v>1635</v>
      </c>
      <c r="B174" s="58" t="s">
        <v>1636</v>
      </c>
      <c r="C174" s="58" t="s">
        <v>960</v>
      </c>
      <c r="D174" s="47" t="s">
        <v>13</v>
      </c>
      <c r="E174" s="58" t="s">
        <v>961</v>
      </c>
      <c r="F174" s="58" t="s">
        <v>1534</v>
      </c>
      <c r="G174" s="58" t="s">
        <v>1676</v>
      </c>
      <c r="H174" s="58" t="s">
        <v>1658</v>
      </c>
      <c r="I174" s="59">
        <v>5106</v>
      </c>
      <c r="J174" s="59">
        <v>0</v>
      </c>
      <c r="K174" s="59">
        <v>5106</v>
      </c>
      <c r="L174" s="59"/>
      <c r="M174" s="59"/>
      <c r="N174" s="59"/>
      <c r="O174" s="47" t="s">
        <v>1677</v>
      </c>
      <c r="P174" s="47" t="s">
        <v>1677</v>
      </c>
      <c r="Q174" s="60" t="s">
        <v>206</v>
      </c>
      <c r="R174" s="60" t="s">
        <v>1394</v>
      </c>
      <c r="S174" s="60" t="s">
        <v>206</v>
      </c>
      <c r="T174" s="287" t="s">
        <v>1678</v>
      </c>
      <c r="U174" s="39" t="s">
        <v>1394</v>
      </c>
      <c r="V174" s="17" t="s">
        <v>1401</v>
      </c>
      <c r="W174" s="17" t="s">
        <v>1534</v>
      </c>
      <c r="X174" s="17" t="s">
        <v>1676</v>
      </c>
      <c r="Y174" s="62">
        <v>-5106</v>
      </c>
      <c r="Z174">
        <v>734</v>
      </c>
    </row>
    <row r="175" spans="1:33" ht="15" customHeight="1" x14ac:dyDescent="0.35">
      <c r="A175" s="61" t="s">
        <v>1635</v>
      </c>
      <c r="B175" s="58" t="s">
        <v>1636</v>
      </c>
      <c r="C175" s="58" t="s">
        <v>962</v>
      </c>
      <c r="D175" s="47" t="s">
        <v>13</v>
      </c>
      <c r="E175" s="58" t="s">
        <v>963</v>
      </c>
      <c r="F175" s="58" t="s">
        <v>1534</v>
      </c>
      <c r="G175" s="58" t="s">
        <v>1679</v>
      </c>
      <c r="H175" s="58" t="s">
        <v>1680</v>
      </c>
      <c r="I175" s="59">
        <v>1741</v>
      </c>
      <c r="J175" s="59">
        <v>0</v>
      </c>
      <c r="K175" s="59">
        <v>1741</v>
      </c>
      <c r="L175" s="59"/>
      <c r="M175" s="59"/>
      <c r="N175" s="59"/>
      <c r="O175" s="47" t="s">
        <v>1681</v>
      </c>
      <c r="P175" s="47" t="s">
        <v>1682</v>
      </c>
      <c r="Q175" s="60" t="s">
        <v>206</v>
      </c>
      <c r="R175" s="60" t="s">
        <v>206</v>
      </c>
      <c r="S175" s="60" t="s">
        <v>206</v>
      </c>
      <c r="T175" s="287" t="s">
        <v>1390</v>
      </c>
      <c r="V175" s="17" t="s">
        <v>1401</v>
      </c>
      <c r="W175" s="17" t="s">
        <v>1534</v>
      </c>
      <c r="X175" s="17" t="s">
        <v>1679</v>
      </c>
      <c r="Y175" s="62">
        <v>-1741</v>
      </c>
      <c r="Z175">
        <v>734</v>
      </c>
    </row>
    <row r="176" spans="1:33" ht="15" customHeight="1" x14ac:dyDescent="0.35">
      <c r="A176" s="61" t="s">
        <v>1635</v>
      </c>
      <c r="B176" s="65" t="s">
        <v>1636</v>
      </c>
      <c r="C176" s="58" t="s">
        <v>740</v>
      </c>
      <c r="D176" s="66" t="s">
        <v>158</v>
      </c>
      <c r="E176" s="65" t="s">
        <v>741</v>
      </c>
      <c r="F176" s="58" t="s">
        <v>1534</v>
      </c>
      <c r="G176" s="58" t="s">
        <v>1683</v>
      </c>
      <c r="H176" s="58" t="s">
        <v>1638</v>
      </c>
      <c r="I176" s="59">
        <v>4003</v>
      </c>
      <c r="J176" s="59">
        <v>0</v>
      </c>
      <c r="K176" s="59">
        <v>4003</v>
      </c>
      <c r="L176" s="59"/>
      <c r="M176" s="59"/>
      <c r="N176" s="59"/>
      <c r="O176" s="47" t="s">
        <v>1681</v>
      </c>
      <c r="P176" s="47" t="s">
        <v>1682</v>
      </c>
      <c r="Q176" s="60" t="s">
        <v>206</v>
      </c>
      <c r="R176" s="60" t="s">
        <v>206</v>
      </c>
      <c r="S176" s="60" t="s">
        <v>206</v>
      </c>
      <c r="T176" s="287" t="s">
        <v>1390</v>
      </c>
      <c r="V176" s="63">
        <v>43636</v>
      </c>
      <c r="W176" s="17" t="s">
        <v>1534</v>
      </c>
      <c r="X176" s="17" t="s">
        <v>1683</v>
      </c>
      <c r="Y176" s="62">
        <v>-4003</v>
      </c>
      <c r="Z176">
        <v>734</v>
      </c>
    </row>
    <row r="177" spans="1:33" ht="15" customHeight="1" x14ac:dyDescent="0.35">
      <c r="A177" s="61" t="s">
        <v>1635</v>
      </c>
      <c r="B177" s="58" t="s">
        <v>1636</v>
      </c>
      <c r="C177" s="58" t="s">
        <v>964</v>
      </c>
      <c r="D177" s="47" t="s">
        <v>13</v>
      </c>
      <c r="E177" s="58" t="s">
        <v>965</v>
      </c>
      <c r="F177" s="58" t="s">
        <v>1534</v>
      </c>
      <c r="G177" s="58" t="s">
        <v>1684</v>
      </c>
      <c r="H177" s="58" t="s">
        <v>1647</v>
      </c>
      <c r="I177" s="59">
        <v>0</v>
      </c>
      <c r="J177" s="59">
        <v>0</v>
      </c>
      <c r="K177" s="59">
        <v>0</v>
      </c>
      <c r="L177" s="59"/>
      <c r="M177" s="59"/>
      <c r="N177" s="59"/>
      <c r="O177" s="47" t="s">
        <v>1650</v>
      </c>
      <c r="P177" s="47" t="s">
        <v>1650</v>
      </c>
      <c r="Q177" s="60" t="s">
        <v>206</v>
      </c>
      <c r="R177" s="60" t="s">
        <v>1394</v>
      </c>
      <c r="S177" s="60" t="s">
        <v>206</v>
      </c>
      <c r="T177" s="287" t="s">
        <v>1685</v>
      </c>
      <c r="U177" s="39" t="s">
        <v>1394</v>
      </c>
      <c r="W177" s="17"/>
      <c r="X177" s="17"/>
      <c r="Y177" s="17"/>
      <c r="Z177" t="s">
        <v>1418</v>
      </c>
    </row>
    <row r="178" spans="1:33" ht="15" customHeight="1" x14ac:dyDescent="0.35">
      <c r="A178" s="61" t="s">
        <v>1635</v>
      </c>
      <c r="B178" s="58" t="s">
        <v>1636</v>
      </c>
      <c r="C178" s="58" t="s">
        <v>742</v>
      </c>
      <c r="D178" s="47" t="s">
        <v>158</v>
      </c>
      <c r="E178" s="58" t="s">
        <v>743</v>
      </c>
      <c r="F178" s="58" t="s">
        <v>1534</v>
      </c>
      <c r="G178" s="58" t="s">
        <v>1686</v>
      </c>
      <c r="H178" s="58" t="s">
        <v>1687</v>
      </c>
      <c r="I178" s="59">
        <v>1102.38687541125</v>
      </c>
      <c r="J178" s="59">
        <v>500</v>
      </c>
      <c r="K178" s="59">
        <v>1602.38687541125</v>
      </c>
      <c r="L178" s="59"/>
      <c r="M178" s="59"/>
      <c r="N178" s="59"/>
      <c r="O178" s="47" t="s">
        <v>1688</v>
      </c>
      <c r="P178" s="47" t="s">
        <v>1647</v>
      </c>
      <c r="Q178" s="60" t="s">
        <v>206</v>
      </c>
      <c r="R178" s="60" t="s">
        <v>206</v>
      </c>
      <c r="S178" s="60" t="s">
        <v>206</v>
      </c>
      <c r="T178" s="287" t="s">
        <v>1390</v>
      </c>
      <c r="V178" s="63">
        <v>43710</v>
      </c>
      <c r="W178" s="17" t="s">
        <v>1534</v>
      </c>
      <c r="X178" s="17" t="s">
        <v>1686</v>
      </c>
      <c r="Y178" s="62">
        <v>-1302.38687541125</v>
      </c>
      <c r="Z178">
        <v>734</v>
      </c>
      <c r="AF178">
        <v>300</v>
      </c>
      <c r="AG178" s="49">
        <v>-1302.38687541125</v>
      </c>
    </row>
    <row r="179" spans="1:33" ht="15" customHeight="1" x14ac:dyDescent="0.35">
      <c r="A179" s="61" t="s">
        <v>1635</v>
      </c>
      <c r="B179" s="58" t="s">
        <v>1636</v>
      </c>
      <c r="C179" s="58" t="s">
        <v>744</v>
      </c>
      <c r="D179" s="47" t="s">
        <v>13</v>
      </c>
      <c r="E179" s="58"/>
      <c r="F179" s="58" t="e">
        <v>#N/A</v>
      </c>
      <c r="G179" s="58" t="e">
        <v>#N/A</v>
      </c>
      <c r="H179" s="58" t="e">
        <v>#N/A</v>
      </c>
      <c r="I179" s="59"/>
      <c r="J179" s="59"/>
      <c r="K179" s="59">
        <v>0</v>
      </c>
      <c r="L179" s="59"/>
      <c r="M179" s="59"/>
      <c r="N179" s="59"/>
      <c r="O179" s="47"/>
      <c r="P179" s="47" t="s">
        <v>1653</v>
      </c>
      <c r="Q179" s="60" t="e">
        <v>#N/A</v>
      </c>
      <c r="R179" s="60" t="e">
        <v>#N/A</v>
      </c>
      <c r="S179" s="60" t="e">
        <v>#N/A</v>
      </c>
      <c r="T179" s="287" t="e">
        <v>#N/A</v>
      </c>
      <c r="V179" s="17"/>
      <c r="W179" s="17"/>
      <c r="X179" s="17"/>
      <c r="Y179" s="17"/>
    </row>
    <row r="180" spans="1:33" ht="15" customHeight="1" x14ac:dyDescent="0.35">
      <c r="A180" s="61" t="s">
        <v>1635</v>
      </c>
      <c r="B180" s="58" t="s">
        <v>1636</v>
      </c>
      <c r="C180" s="58" t="s">
        <v>744</v>
      </c>
      <c r="D180" s="47" t="s">
        <v>158</v>
      </c>
      <c r="E180" s="58"/>
      <c r="F180" s="58" t="e">
        <v>#N/A</v>
      </c>
      <c r="G180" s="58" t="e">
        <v>#N/A</v>
      </c>
      <c r="H180" s="58" t="e">
        <v>#N/A</v>
      </c>
      <c r="I180" s="59"/>
      <c r="J180" s="59"/>
      <c r="K180" s="59">
        <v>0</v>
      </c>
      <c r="L180" s="59"/>
      <c r="M180" s="59"/>
      <c r="N180" s="59"/>
      <c r="O180" s="47"/>
      <c r="P180" s="47" t="s">
        <v>1653</v>
      </c>
      <c r="Q180" s="60" t="e">
        <v>#N/A</v>
      </c>
      <c r="R180" s="60" t="e">
        <v>#N/A</v>
      </c>
      <c r="S180" s="60" t="e">
        <v>#N/A</v>
      </c>
      <c r="T180" s="287" t="e">
        <v>#N/A</v>
      </c>
      <c r="V180" s="17"/>
      <c r="W180" s="17"/>
      <c r="X180" s="17"/>
      <c r="Y180" s="17"/>
    </row>
    <row r="181" spans="1:33" ht="15" customHeight="1" x14ac:dyDescent="0.35">
      <c r="A181" s="61" t="s">
        <v>1635</v>
      </c>
      <c r="B181" s="58" t="s">
        <v>1636</v>
      </c>
      <c r="C181" s="58" t="s">
        <v>748</v>
      </c>
      <c r="D181" s="47" t="s">
        <v>13</v>
      </c>
      <c r="E181" s="65" t="s">
        <v>749</v>
      </c>
      <c r="F181" s="58" t="s">
        <v>1534</v>
      </c>
      <c r="G181" s="58" t="s">
        <v>1689</v>
      </c>
      <c r="H181" s="58" t="s">
        <v>1673</v>
      </c>
      <c r="I181" s="59">
        <v>0</v>
      </c>
      <c r="J181" s="59">
        <v>0</v>
      </c>
      <c r="K181" s="59">
        <v>0</v>
      </c>
      <c r="L181" s="59"/>
      <c r="M181" s="59"/>
      <c r="N181" s="59"/>
      <c r="O181" s="47" t="s">
        <v>1664</v>
      </c>
      <c r="P181" s="47" t="s">
        <v>1664</v>
      </c>
      <c r="Q181" s="60" t="s">
        <v>206</v>
      </c>
      <c r="R181" s="60" t="s">
        <v>1394</v>
      </c>
      <c r="S181" s="60" t="s">
        <v>206</v>
      </c>
      <c r="T181" s="287" t="s">
        <v>1665</v>
      </c>
      <c r="U181" s="39" t="s">
        <v>1394</v>
      </c>
      <c r="W181" s="17"/>
      <c r="X181" s="17"/>
      <c r="Y181" s="17"/>
      <c r="Z181" t="s">
        <v>1418</v>
      </c>
    </row>
    <row r="182" spans="1:33" ht="15" customHeight="1" x14ac:dyDescent="0.35">
      <c r="A182" s="61" t="s">
        <v>1635</v>
      </c>
      <c r="B182" s="58" t="s">
        <v>1636</v>
      </c>
      <c r="C182" s="58" t="s">
        <v>748</v>
      </c>
      <c r="D182" s="47" t="s">
        <v>158</v>
      </c>
      <c r="E182" s="65" t="s">
        <v>749</v>
      </c>
      <c r="F182" s="58" t="s">
        <v>1534</v>
      </c>
      <c r="G182" s="58" t="s">
        <v>1689</v>
      </c>
      <c r="H182" s="58" t="s">
        <v>1673</v>
      </c>
      <c r="I182" s="59"/>
      <c r="J182" s="59"/>
      <c r="K182" s="59">
        <v>0</v>
      </c>
      <c r="L182" s="59"/>
      <c r="M182" s="59"/>
      <c r="N182" s="59"/>
      <c r="O182" s="47"/>
      <c r="P182" s="47" t="s">
        <v>1664</v>
      </c>
      <c r="Q182" s="60" t="s">
        <v>206</v>
      </c>
      <c r="R182" s="60" t="s">
        <v>206</v>
      </c>
      <c r="S182" s="60" t="s">
        <v>206</v>
      </c>
      <c r="T182" s="287" t="s">
        <v>1390</v>
      </c>
      <c r="V182" s="17"/>
      <c r="W182" s="17"/>
      <c r="X182" s="17"/>
      <c r="Y182" s="17"/>
    </row>
    <row r="183" spans="1:33" ht="15" customHeight="1" x14ac:dyDescent="0.35">
      <c r="A183" s="61" t="s">
        <v>1635</v>
      </c>
      <c r="B183" s="58" t="s">
        <v>1636</v>
      </c>
      <c r="C183" s="58" t="s">
        <v>750</v>
      </c>
      <c r="D183" s="47" t="s">
        <v>13</v>
      </c>
      <c r="E183" s="65" t="s">
        <v>751</v>
      </c>
      <c r="F183" s="58" t="s">
        <v>1534</v>
      </c>
      <c r="G183" s="58" t="s">
        <v>1690</v>
      </c>
      <c r="H183" s="58" t="s">
        <v>1673</v>
      </c>
      <c r="I183" s="59">
        <v>0</v>
      </c>
      <c r="J183" s="59">
        <v>0</v>
      </c>
      <c r="K183" s="59">
        <v>0</v>
      </c>
      <c r="L183" s="59"/>
      <c r="M183" s="59"/>
      <c r="N183" s="59"/>
      <c r="O183" s="47" t="s">
        <v>1664</v>
      </c>
      <c r="P183" s="47" t="s">
        <v>1664</v>
      </c>
      <c r="Q183" s="60" t="s">
        <v>206</v>
      </c>
      <c r="R183" s="60" t="s">
        <v>1394</v>
      </c>
      <c r="S183" s="60" t="s">
        <v>206</v>
      </c>
      <c r="T183" s="287" t="s">
        <v>1665</v>
      </c>
      <c r="U183" s="39" t="s">
        <v>1394</v>
      </c>
      <c r="W183" s="17"/>
      <c r="X183" s="17"/>
      <c r="Y183" s="17"/>
      <c r="Z183" t="s">
        <v>1418</v>
      </c>
    </row>
    <row r="184" spans="1:33" ht="15" customHeight="1" x14ac:dyDescent="0.35">
      <c r="A184" s="61" t="s">
        <v>1635</v>
      </c>
      <c r="B184" s="58" t="s">
        <v>1636</v>
      </c>
      <c r="C184" s="58" t="s">
        <v>750</v>
      </c>
      <c r="D184" s="47" t="s">
        <v>158</v>
      </c>
      <c r="E184" s="65" t="s">
        <v>751</v>
      </c>
      <c r="F184" s="58" t="s">
        <v>1534</v>
      </c>
      <c r="G184" s="58" t="s">
        <v>1690</v>
      </c>
      <c r="H184" s="58" t="s">
        <v>1673</v>
      </c>
      <c r="I184" s="59"/>
      <c r="J184" s="59"/>
      <c r="K184" s="59">
        <v>0</v>
      </c>
      <c r="L184" s="59"/>
      <c r="M184" s="59"/>
      <c r="N184" s="59"/>
      <c r="O184" s="47"/>
      <c r="P184" s="47" t="s">
        <v>1664</v>
      </c>
      <c r="Q184" s="60" t="s">
        <v>206</v>
      </c>
      <c r="R184" s="60" t="s">
        <v>206</v>
      </c>
      <c r="S184" s="60" t="s">
        <v>206</v>
      </c>
      <c r="T184" s="287" t="s">
        <v>1390</v>
      </c>
      <c r="V184" s="17"/>
      <c r="W184" s="17"/>
      <c r="X184" s="17"/>
      <c r="Y184" s="17"/>
    </row>
    <row r="185" spans="1:33" ht="15" customHeight="1" x14ac:dyDescent="0.35">
      <c r="A185" s="61" t="s">
        <v>1635</v>
      </c>
      <c r="B185" s="58" t="s">
        <v>1636</v>
      </c>
      <c r="C185" s="58" t="s">
        <v>752</v>
      </c>
      <c r="D185" s="47" t="s">
        <v>13</v>
      </c>
      <c r="E185" s="65" t="s">
        <v>753</v>
      </c>
      <c r="F185" s="58" t="s">
        <v>1534</v>
      </c>
      <c r="G185" s="58" t="s">
        <v>1691</v>
      </c>
      <c r="H185" s="58" t="s">
        <v>1673</v>
      </c>
      <c r="I185" s="59">
        <v>0</v>
      </c>
      <c r="J185" s="59">
        <v>139</v>
      </c>
      <c r="K185" s="59">
        <v>139</v>
      </c>
      <c r="L185" s="59"/>
      <c r="M185" s="59"/>
      <c r="N185" s="59"/>
      <c r="O185" s="47" t="s">
        <v>1664</v>
      </c>
      <c r="P185" s="47" t="s">
        <v>1664</v>
      </c>
      <c r="Q185" s="60" t="s">
        <v>206</v>
      </c>
      <c r="R185" s="60" t="s">
        <v>1394</v>
      </c>
      <c r="S185" s="60" t="s">
        <v>206</v>
      </c>
      <c r="T185" s="287" t="s">
        <v>1665</v>
      </c>
      <c r="U185" s="39" t="s">
        <v>1394</v>
      </c>
      <c r="V185" s="17" t="s">
        <v>1401</v>
      </c>
      <c r="W185" s="17" t="s">
        <v>1534</v>
      </c>
      <c r="X185" s="17" t="s">
        <v>1691</v>
      </c>
      <c r="Y185" s="62">
        <v>-139</v>
      </c>
      <c r="Z185" t="s">
        <v>1418</v>
      </c>
    </row>
    <row r="186" spans="1:33" ht="15" customHeight="1" x14ac:dyDescent="0.35">
      <c r="A186" s="61" t="s">
        <v>1635</v>
      </c>
      <c r="B186" s="58" t="s">
        <v>1636</v>
      </c>
      <c r="C186" s="58" t="s">
        <v>752</v>
      </c>
      <c r="D186" s="47" t="s">
        <v>158</v>
      </c>
      <c r="E186" s="65" t="s">
        <v>753</v>
      </c>
      <c r="F186" s="58" t="s">
        <v>1534</v>
      </c>
      <c r="G186" s="58" t="s">
        <v>1691</v>
      </c>
      <c r="H186" s="58" t="s">
        <v>1673</v>
      </c>
      <c r="I186" s="59">
        <v>0</v>
      </c>
      <c r="J186" s="59">
        <v>139</v>
      </c>
      <c r="K186" s="59">
        <v>139</v>
      </c>
      <c r="L186" s="59"/>
      <c r="M186" s="59"/>
      <c r="N186" s="59"/>
      <c r="O186" s="47" t="s">
        <v>1664</v>
      </c>
      <c r="P186" s="47" t="s">
        <v>1664</v>
      </c>
      <c r="Q186" s="60" t="s">
        <v>206</v>
      </c>
      <c r="R186" s="60" t="s">
        <v>1394</v>
      </c>
      <c r="S186" s="60" t="s">
        <v>206</v>
      </c>
      <c r="T186" s="287" t="s">
        <v>1665</v>
      </c>
      <c r="V186" s="63">
        <v>43636</v>
      </c>
      <c r="W186" s="17" t="s">
        <v>1534</v>
      </c>
      <c r="X186" s="17" t="s">
        <v>1691</v>
      </c>
      <c r="Y186" s="62">
        <v>-139</v>
      </c>
    </row>
    <row r="187" spans="1:33" ht="15" customHeight="1" x14ac:dyDescent="0.35">
      <c r="A187" s="61" t="s">
        <v>1635</v>
      </c>
      <c r="B187" s="58" t="s">
        <v>1636</v>
      </c>
      <c r="C187" s="58" t="s">
        <v>1059</v>
      </c>
      <c r="D187" s="47" t="s">
        <v>158</v>
      </c>
      <c r="E187" s="65" t="s">
        <v>1692</v>
      </c>
      <c r="F187" s="58" t="e">
        <v>#N/A</v>
      </c>
      <c r="G187" s="58" t="e">
        <v>#N/A</v>
      </c>
      <c r="H187" s="58" t="e">
        <v>#N/A</v>
      </c>
      <c r="I187" s="59"/>
      <c r="J187" s="59"/>
      <c r="K187" s="59">
        <v>0</v>
      </c>
      <c r="L187" s="59"/>
      <c r="M187" s="59"/>
      <c r="N187" s="59"/>
      <c r="O187" s="47"/>
      <c r="P187" s="47" t="s">
        <v>1641</v>
      </c>
      <c r="Q187" s="60" t="e">
        <v>#N/A</v>
      </c>
      <c r="R187" s="60" t="e">
        <v>#N/A</v>
      </c>
      <c r="S187" s="60" t="e">
        <v>#N/A</v>
      </c>
      <c r="T187" s="287" t="e">
        <v>#N/A</v>
      </c>
      <c r="V187" s="17"/>
      <c r="W187" s="17"/>
      <c r="X187" s="17"/>
      <c r="Y187" s="17"/>
    </row>
    <row r="188" spans="1:33" ht="15" customHeight="1" x14ac:dyDescent="0.35">
      <c r="A188" s="61" t="s">
        <v>1635</v>
      </c>
      <c r="B188" s="58" t="s">
        <v>1636</v>
      </c>
      <c r="C188" s="58" t="s">
        <v>966</v>
      </c>
      <c r="D188" s="47" t="s">
        <v>13</v>
      </c>
      <c r="E188" s="58" t="s">
        <v>967</v>
      </c>
      <c r="F188" s="58" t="s">
        <v>1534</v>
      </c>
      <c r="G188" s="58" t="s">
        <v>1693</v>
      </c>
      <c r="H188" s="58" t="s">
        <v>1650</v>
      </c>
      <c r="I188" s="59">
        <v>0</v>
      </c>
      <c r="J188" s="59">
        <v>0</v>
      </c>
      <c r="K188" s="59">
        <v>0</v>
      </c>
      <c r="L188" s="59"/>
      <c r="M188" s="59"/>
      <c r="N188" s="59"/>
      <c r="O188" s="47" t="s">
        <v>1650</v>
      </c>
      <c r="P188" s="47" t="s">
        <v>1650</v>
      </c>
      <c r="Q188" s="60" t="s">
        <v>1394</v>
      </c>
      <c r="R188" s="60" t="s">
        <v>1395</v>
      </c>
      <c r="S188" s="60" t="s">
        <v>1395</v>
      </c>
      <c r="T188" s="287" t="s">
        <v>1396</v>
      </c>
      <c r="V188" s="17"/>
      <c r="W188" s="17"/>
      <c r="X188" s="17"/>
      <c r="Y188" s="17"/>
      <c r="Z188" t="s">
        <v>1418</v>
      </c>
    </row>
    <row r="189" spans="1:33" ht="15" customHeight="1" x14ac:dyDescent="0.35">
      <c r="A189" s="61" t="s">
        <v>1635</v>
      </c>
      <c r="B189" s="58" t="s">
        <v>1636</v>
      </c>
      <c r="C189" s="58" t="s">
        <v>755</v>
      </c>
      <c r="D189" s="47" t="s">
        <v>158</v>
      </c>
      <c r="E189" s="58" t="s">
        <v>756</v>
      </c>
      <c r="F189" s="58" t="s">
        <v>1534</v>
      </c>
      <c r="G189" s="58" t="s">
        <v>1694</v>
      </c>
      <c r="H189" s="58" t="s">
        <v>1650</v>
      </c>
      <c r="I189" s="59"/>
      <c r="J189" s="59"/>
      <c r="K189" s="59">
        <v>0</v>
      </c>
      <c r="L189" s="59"/>
      <c r="M189" s="59"/>
      <c r="N189" s="59"/>
      <c r="O189" s="47"/>
      <c r="P189" s="47" t="s">
        <v>1650</v>
      </c>
      <c r="Q189" s="60" t="s">
        <v>1394</v>
      </c>
      <c r="R189" s="60" t="s">
        <v>1395</v>
      </c>
      <c r="S189" s="60" t="s">
        <v>1395</v>
      </c>
      <c r="T189" s="287" t="s">
        <v>1396</v>
      </c>
      <c r="V189" s="17"/>
      <c r="W189" s="17"/>
      <c r="X189" s="17"/>
      <c r="Y189" s="17"/>
    </row>
    <row r="190" spans="1:33" ht="15" customHeight="1" x14ac:dyDescent="0.35">
      <c r="A190" s="61" t="s">
        <v>1635</v>
      </c>
      <c r="B190" s="58" t="s">
        <v>1636</v>
      </c>
      <c r="C190" s="58" t="s">
        <v>757</v>
      </c>
      <c r="D190" s="47" t="s">
        <v>158</v>
      </c>
      <c r="E190" s="58" t="s">
        <v>758</v>
      </c>
      <c r="F190" s="58" t="s">
        <v>1534</v>
      </c>
      <c r="G190" s="58" t="s">
        <v>1695</v>
      </c>
      <c r="H190" s="58" t="s">
        <v>1696</v>
      </c>
      <c r="I190" s="59">
        <v>3191</v>
      </c>
      <c r="J190" s="59">
        <v>1500</v>
      </c>
      <c r="K190" s="59">
        <v>4691</v>
      </c>
      <c r="L190" s="59"/>
      <c r="M190" s="59"/>
      <c r="N190" s="59"/>
      <c r="O190" s="47" t="s">
        <v>1696</v>
      </c>
      <c r="P190" s="47" t="s">
        <v>1696</v>
      </c>
      <c r="Q190" s="60" t="s">
        <v>1394</v>
      </c>
      <c r="R190" s="60" t="s">
        <v>1395</v>
      </c>
      <c r="S190" s="60" t="s">
        <v>1395</v>
      </c>
      <c r="T190" s="287" t="s">
        <v>1396</v>
      </c>
      <c r="V190" s="63">
        <v>43636</v>
      </c>
      <c r="W190" s="17" t="s">
        <v>1534</v>
      </c>
      <c r="X190" s="17" t="s">
        <v>1695</v>
      </c>
      <c r="Y190" s="62">
        <v>-4691</v>
      </c>
      <c r="Z190">
        <v>734</v>
      </c>
    </row>
    <row r="191" spans="1:33" ht="15" customHeight="1" x14ac:dyDescent="0.35">
      <c r="A191" s="61" t="s">
        <v>1635</v>
      </c>
      <c r="B191" s="65" t="s">
        <v>1636</v>
      </c>
      <c r="C191" s="58" t="s">
        <v>968</v>
      </c>
      <c r="D191" s="66" t="s">
        <v>13</v>
      </c>
      <c r="E191" s="65" t="s">
        <v>1697</v>
      </c>
      <c r="F191" s="58" t="s">
        <v>1534</v>
      </c>
      <c r="G191" s="58" t="s">
        <v>1698</v>
      </c>
      <c r="H191" s="58" t="s">
        <v>1663</v>
      </c>
      <c r="I191" s="59">
        <v>3945</v>
      </c>
      <c r="J191" s="59">
        <v>0</v>
      </c>
      <c r="K191" s="59">
        <v>3945</v>
      </c>
      <c r="L191" s="59"/>
      <c r="M191" s="59"/>
      <c r="N191" s="59"/>
      <c r="O191" s="47" t="s">
        <v>1664</v>
      </c>
      <c r="P191" s="47" t="s">
        <v>1664</v>
      </c>
      <c r="Q191" s="60" t="s">
        <v>206</v>
      </c>
      <c r="R191" s="60" t="s">
        <v>1394</v>
      </c>
      <c r="S191" s="60" t="s">
        <v>206</v>
      </c>
      <c r="T191" s="287" t="s">
        <v>1665</v>
      </c>
      <c r="U191" s="39" t="s">
        <v>1394</v>
      </c>
      <c r="V191" s="17" t="s">
        <v>1401</v>
      </c>
      <c r="W191" s="17" t="s">
        <v>1534</v>
      </c>
      <c r="X191" s="17" t="s">
        <v>1698</v>
      </c>
      <c r="Y191" s="62">
        <v>-3945</v>
      </c>
      <c r="Z191">
        <v>734</v>
      </c>
    </row>
    <row r="192" spans="1:33" ht="15" customHeight="1" x14ac:dyDescent="0.35">
      <c r="A192" s="61" t="s">
        <v>1635</v>
      </c>
      <c r="B192" s="65" t="s">
        <v>1636</v>
      </c>
      <c r="C192" s="58" t="s">
        <v>969</v>
      </c>
      <c r="D192" s="66" t="s">
        <v>13</v>
      </c>
      <c r="E192" s="65" t="s">
        <v>1699</v>
      </c>
      <c r="F192" s="58" t="s">
        <v>1534</v>
      </c>
      <c r="G192" s="58" t="s">
        <v>1700</v>
      </c>
      <c r="H192" s="58" t="s">
        <v>1664</v>
      </c>
      <c r="I192" s="59">
        <v>0</v>
      </c>
      <c r="J192" s="59">
        <v>0</v>
      </c>
      <c r="K192" s="59">
        <v>0</v>
      </c>
      <c r="L192" s="59"/>
      <c r="M192" s="59"/>
      <c r="N192" s="59"/>
      <c r="O192" s="47" t="s">
        <v>1653</v>
      </c>
      <c r="P192" s="47" t="s">
        <v>1653</v>
      </c>
      <c r="Q192" s="60" t="s">
        <v>206</v>
      </c>
      <c r="R192" s="60" t="s">
        <v>1394</v>
      </c>
      <c r="S192" s="60" t="s">
        <v>206</v>
      </c>
      <c r="T192" s="287" t="s">
        <v>1671</v>
      </c>
      <c r="U192" s="39" t="s">
        <v>1394</v>
      </c>
      <c r="W192" s="17"/>
      <c r="X192" s="17"/>
      <c r="Y192" s="17"/>
      <c r="Z192" t="s">
        <v>1418</v>
      </c>
    </row>
    <row r="193" spans="1:33" ht="15" customHeight="1" x14ac:dyDescent="0.35">
      <c r="A193" s="61" t="s">
        <v>1635</v>
      </c>
      <c r="B193" s="58" t="s">
        <v>1636</v>
      </c>
      <c r="C193" s="58" t="s">
        <v>759</v>
      </c>
      <c r="D193" s="47" t="s">
        <v>158</v>
      </c>
      <c r="E193" s="58" t="s">
        <v>760</v>
      </c>
      <c r="F193" s="58" t="s">
        <v>1534</v>
      </c>
      <c r="G193" s="58" t="s">
        <v>1701</v>
      </c>
      <c r="H193" s="58" t="s">
        <v>1647</v>
      </c>
      <c r="I193" s="59">
        <v>1566.54977032125</v>
      </c>
      <c r="J193" s="59">
        <v>1500</v>
      </c>
      <c r="K193" s="59">
        <v>3066.54977032125</v>
      </c>
      <c r="L193" s="59"/>
      <c r="M193" s="59"/>
      <c r="N193" s="59"/>
      <c r="O193" s="47" t="s">
        <v>1688</v>
      </c>
      <c r="P193" s="47" t="s">
        <v>1688</v>
      </c>
      <c r="Q193" s="60" t="s">
        <v>206</v>
      </c>
      <c r="R193" s="60" t="s">
        <v>1394</v>
      </c>
      <c r="S193" s="60" t="s">
        <v>206</v>
      </c>
      <c r="T193" s="287" t="s">
        <v>1702</v>
      </c>
      <c r="V193" s="63">
        <v>43710</v>
      </c>
      <c r="W193" s="17" t="s">
        <v>1534</v>
      </c>
      <c r="X193" s="17" t="s">
        <v>1701</v>
      </c>
      <c r="Y193" s="62">
        <v>-1566.54977032125</v>
      </c>
      <c r="Z193">
        <v>734</v>
      </c>
      <c r="AF193">
        <v>1500</v>
      </c>
      <c r="AG193" s="49">
        <v>-1566.54977032125</v>
      </c>
    </row>
    <row r="194" spans="1:33" ht="15" customHeight="1" x14ac:dyDescent="0.35">
      <c r="A194" s="61" t="s">
        <v>1635</v>
      </c>
      <c r="B194" s="65" t="s">
        <v>1636</v>
      </c>
      <c r="C194" s="58" t="s">
        <v>761</v>
      </c>
      <c r="D194" s="66" t="s">
        <v>158</v>
      </c>
      <c r="E194" s="65" t="s">
        <v>1703</v>
      </c>
      <c r="F194" s="58" t="s">
        <v>1534</v>
      </c>
      <c r="G194" s="58" t="s">
        <v>1704</v>
      </c>
      <c r="H194" s="58" t="s">
        <v>1648</v>
      </c>
      <c r="I194" s="59"/>
      <c r="J194" s="59"/>
      <c r="K194" s="59">
        <v>0</v>
      </c>
      <c r="L194" s="59"/>
      <c r="M194" s="59"/>
      <c r="N194" s="59"/>
      <c r="O194" s="47"/>
      <c r="P194" s="47" t="s">
        <v>1668</v>
      </c>
      <c r="Q194" s="60" t="s">
        <v>206</v>
      </c>
      <c r="R194" s="60" t="s">
        <v>206</v>
      </c>
      <c r="S194" s="60" t="s">
        <v>206</v>
      </c>
      <c r="T194" s="287" t="s">
        <v>1390</v>
      </c>
      <c r="V194" s="17"/>
      <c r="W194" s="17"/>
      <c r="X194" s="17"/>
      <c r="Y194" s="17"/>
    </row>
    <row r="195" spans="1:33" ht="15" customHeight="1" x14ac:dyDescent="0.35">
      <c r="A195" s="61" t="s">
        <v>1635</v>
      </c>
      <c r="B195" s="58" t="s">
        <v>1636</v>
      </c>
      <c r="C195" s="58" t="s">
        <v>970</v>
      </c>
      <c r="D195" s="47" t="s">
        <v>13</v>
      </c>
      <c r="E195" s="58" t="s">
        <v>1705</v>
      </c>
      <c r="F195" s="58" t="s">
        <v>1534</v>
      </c>
      <c r="G195" s="58" t="s">
        <v>1706</v>
      </c>
      <c r="H195" s="58" t="s">
        <v>1673</v>
      </c>
      <c r="I195" s="59">
        <v>6904</v>
      </c>
      <c r="J195" s="59">
        <v>0</v>
      </c>
      <c r="K195" s="59">
        <v>6904</v>
      </c>
      <c r="L195" s="59"/>
      <c r="M195" s="59"/>
      <c r="N195" s="59"/>
      <c r="O195" s="47" t="s">
        <v>1673</v>
      </c>
      <c r="P195" s="47" t="s">
        <v>1673</v>
      </c>
      <c r="Q195" s="60" t="s">
        <v>1394</v>
      </c>
      <c r="R195" s="60" t="s">
        <v>1395</v>
      </c>
      <c r="S195" s="60" t="s">
        <v>1395</v>
      </c>
      <c r="T195" s="287" t="s">
        <v>1396</v>
      </c>
      <c r="V195" s="17" t="s">
        <v>1401</v>
      </c>
      <c r="W195" s="17" t="s">
        <v>1534</v>
      </c>
      <c r="X195" s="17" t="s">
        <v>1706</v>
      </c>
      <c r="Y195" s="62">
        <v>-6904</v>
      </c>
      <c r="Z195">
        <v>734</v>
      </c>
    </row>
    <row r="196" spans="1:33" ht="15" customHeight="1" x14ac:dyDescent="0.35">
      <c r="A196" s="61" t="s">
        <v>1635</v>
      </c>
      <c r="B196" s="58" t="s">
        <v>1636</v>
      </c>
      <c r="C196" s="58" t="s">
        <v>762</v>
      </c>
      <c r="D196" s="47" t="s">
        <v>13</v>
      </c>
      <c r="E196" s="58" t="s">
        <v>763</v>
      </c>
      <c r="F196" s="58" t="s">
        <v>1534</v>
      </c>
      <c r="G196" s="58" t="s">
        <v>1707</v>
      </c>
      <c r="H196" s="58" t="s">
        <v>1673</v>
      </c>
      <c r="I196" s="59">
        <v>0</v>
      </c>
      <c r="J196" s="59">
        <v>600</v>
      </c>
      <c r="K196" s="59">
        <v>600</v>
      </c>
      <c r="L196" s="59"/>
      <c r="M196" s="59"/>
      <c r="N196" s="59"/>
      <c r="O196" s="47" t="s">
        <v>1696</v>
      </c>
      <c r="P196" s="47" t="s">
        <v>1696</v>
      </c>
      <c r="Q196" s="60" t="s">
        <v>206</v>
      </c>
      <c r="R196" s="60" t="s">
        <v>1394</v>
      </c>
      <c r="S196" s="60" t="s">
        <v>206</v>
      </c>
      <c r="T196" s="287" t="s">
        <v>1708</v>
      </c>
      <c r="U196" s="39" t="s">
        <v>1394</v>
      </c>
      <c r="V196" s="17" t="s">
        <v>1401</v>
      </c>
      <c r="W196" s="17" t="s">
        <v>1534</v>
      </c>
      <c r="X196" s="17" t="s">
        <v>1707</v>
      </c>
      <c r="Y196" s="62">
        <v>-600</v>
      </c>
      <c r="Z196" t="s">
        <v>1418</v>
      </c>
    </row>
    <row r="197" spans="1:33" ht="15" customHeight="1" x14ac:dyDescent="0.35">
      <c r="A197" s="61" t="s">
        <v>1635</v>
      </c>
      <c r="B197" s="58" t="s">
        <v>1636</v>
      </c>
      <c r="C197" s="58" t="s">
        <v>762</v>
      </c>
      <c r="D197" s="47" t="s">
        <v>158</v>
      </c>
      <c r="E197" s="58" t="s">
        <v>763</v>
      </c>
      <c r="F197" s="58" t="s">
        <v>1534</v>
      </c>
      <c r="G197" s="58" t="s">
        <v>1707</v>
      </c>
      <c r="H197" s="58" t="s">
        <v>1673</v>
      </c>
      <c r="I197" s="59">
        <v>0</v>
      </c>
      <c r="J197" s="59">
        <v>800</v>
      </c>
      <c r="K197" s="59">
        <v>800</v>
      </c>
      <c r="L197" s="59"/>
      <c r="M197" s="59"/>
      <c r="N197" s="59"/>
      <c r="O197" s="47" t="s">
        <v>1696</v>
      </c>
      <c r="P197" s="47" t="s">
        <v>1696</v>
      </c>
      <c r="Q197" s="60" t="s">
        <v>206</v>
      </c>
      <c r="R197" s="60" t="s">
        <v>1394</v>
      </c>
      <c r="S197" s="60" t="s">
        <v>206</v>
      </c>
      <c r="T197" s="287" t="s">
        <v>1708</v>
      </c>
      <c r="V197" s="63">
        <v>43636</v>
      </c>
      <c r="W197" s="17" t="s">
        <v>1534</v>
      </c>
      <c r="X197" s="17" t="s">
        <v>1707</v>
      </c>
      <c r="Y197" s="62">
        <v>-800</v>
      </c>
    </row>
    <row r="198" spans="1:33" ht="15" customHeight="1" x14ac:dyDescent="0.35">
      <c r="A198" s="61" t="s">
        <v>1635</v>
      </c>
      <c r="B198" s="58" t="s">
        <v>1636</v>
      </c>
      <c r="C198" s="58" t="s">
        <v>764</v>
      </c>
      <c r="D198" s="47" t="s">
        <v>13</v>
      </c>
      <c r="E198" s="58" t="s">
        <v>765</v>
      </c>
      <c r="F198" s="58" t="s">
        <v>1534</v>
      </c>
      <c r="G198" s="58" t="s">
        <v>1709</v>
      </c>
      <c r="H198" s="58" t="s">
        <v>1673</v>
      </c>
      <c r="I198" s="59">
        <v>228</v>
      </c>
      <c r="J198" s="59">
        <v>200</v>
      </c>
      <c r="K198" s="59">
        <v>428</v>
      </c>
      <c r="L198" s="59"/>
      <c r="M198" s="59"/>
      <c r="N198" s="59"/>
      <c r="O198" s="47" t="s">
        <v>1673</v>
      </c>
      <c r="P198" s="47" t="s">
        <v>1673</v>
      </c>
      <c r="Q198" s="60" t="s">
        <v>1394</v>
      </c>
      <c r="R198" s="60" t="s">
        <v>1395</v>
      </c>
      <c r="S198" s="60" t="s">
        <v>1395</v>
      </c>
      <c r="T198" s="287" t="s">
        <v>1396</v>
      </c>
      <c r="V198" s="17" t="s">
        <v>1401</v>
      </c>
      <c r="W198" s="17" t="s">
        <v>1534</v>
      </c>
      <c r="X198" s="17" t="s">
        <v>1709</v>
      </c>
      <c r="Y198" s="62">
        <v>-428</v>
      </c>
      <c r="Z198">
        <v>710</v>
      </c>
    </row>
    <row r="199" spans="1:33" ht="15" customHeight="1" x14ac:dyDescent="0.35">
      <c r="A199" s="61" t="s">
        <v>1635</v>
      </c>
      <c r="B199" s="58" t="s">
        <v>1636</v>
      </c>
      <c r="C199" s="58" t="s">
        <v>764</v>
      </c>
      <c r="D199" s="47" t="s">
        <v>158</v>
      </c>
      <c r="E199" s="58" t="s">
        <v>765</v>
      </c>
      <c r="F199" s="58" t="s">
        <v>1534</v>
      </c>
      <c r="G199" s="58" t="s">
        <v>1709</v>
      </c>
      <c r="H199" s="58" t="s">
        <v>1673</v>
      </c>
      <c r="I199" s="59">
        <v>0</v>
      </c>
      <c r="J199" s="59">
        <v>600</v>
      </c>
      <c r="K199" s="59">
        <v>600</v>
      </c>
      <c r="L199" s="59"/>
      <c r="M199" s="59"/>
      <c r="N199" s="59"/>
      <c r="O199" s="47" t="s">
        <v>1696</v>
      </c>
      <c r="P199" s="47" t="s">
        <v>1673</v>
      </c>
      <c r="Q199" s="60" t="s">
        <v>1394</v>
      </c>
      <c r="R199" s="60" t="s">
        <v>1395</v>
      </c>
      <c r="S199" s="60" t="s">
        <v>1395</v>
      </c>
      <c r="T199" s="287" t="s">
        <v>1396</v>
      </c>
      <c r="V199" s="63">
        <v>43636</v>
      </c>
      <c r="W199" s="17" t="s">
        <v>1534</v>
      </c>
      <c r="X199" s="17" t="s">
        <v>1709</v>
      </c>
      <c r="Y199" s="62">
        <v>-600</v>
      </c>
    </row>
    <row r="200" spans="1:33" ht="15" customHeight="1" x14ac:dyDescent="0.35">
      <c r="A200" s="61" t="s">
        <v>1635</v>
      </c>
      <c r="B200" s="58" t="s">
        <v>1630</v>
      </c>
      <c r="C200" s="58" t="s">
        <v>768</v>
      </c>
      <c r="D200" s="47" t="s">
        <v>13</v>
      </c>
      <c r="E200" s="58" t="s">
        <v>769</v>
      </c>
      <c r="F200" s="58" t="s">
        <v>1534</v>
      </c>
      <c r="G200" s="58" t="s">
        <v>1523</v>
      </c>
      <c r="H200" s="58" t="s">
        <v>1710</v>
      </c>
      <c r="I200" s="59">
        <v>7879</v>
      </c>
      <c r="J200" s="59">
        <v>0</v>
      </c>
      <c r="K200" s="59">
        <v>7879</v>
      </c>
      <c r="L200" s="59"/>
      <c r="M200" s="59"/>
      <c r="N200" s="59"/>
      <c r="O200" s="47" t="s">
        <v>1710</v>
      </c>
      <c r="P200" s="47" t="s">
        <v>1710</v>
      </c>
      <c r="Q200" s="60" t="s">
        <v>1394</v>
      </c>
      <c r="R200" s="60" t="s">
        <v>1395</v>
      </c>
      <c r="S200" s="60" t="s">
        <v>1395</v>
      </c>
      <c r="T200" s="287" t="s">
        <v>1396</v>
      </c>
      <c r="V200" s="17" t="s">
        <v>1401</v>
      </c>
      <c r="W200" s="17" t="s">
        <v>1534</v>
      </c>
      <c r="X200" s="17" t="s">
        <v>1523</v>
      </c>
      <c r="Y200" s="62">
        <v>-7879</v>
      </c>
      <c r="Z200">
        <v>734</v>
      </c>
      <c r="AA200" t="s">
        <v>180</v>
      </c>
    </row>
    <row r="201" spans="1:33" ht="15" customHeight="1" x14ac:dyDescent="0.35">
      <c r="A201" s="61" t="s">
        <v>1635</v>
      </c>
      <c r="B201" s="58" t="s">
        <v>1630</v>
      </c>
      <c r="C201" s="58" t="s">
        <v>770</v>
      </c>
      <c r="D201" s="47" t="s">
        <v>13</v>
      </c>
      <c r="E201" s="58" t="s">
        <v>771</v>
      </c>
      <c r="F201" s="58" t="s">
        <v>1534</v>
      </c>
      <c r="G201" s="58" t="s">
        <v>1711</v>
      </c>
      <c r="H201" s="58" t="s">
        <v>1712</v>
      </c>
      <c r="I201" s="59">
        <v>38736</v>
      </c>
      <c r="J201" s="59">
        <v>4500</v>
      </c>
      <c r="K201" s="59">
        <v>43236</v>
      </c>
      <c r="L201" s="59"/>
      <c r="M201" s="59"/>
      <c r="N201" s="59"/>
      <c r="O201" s="47" t="s">
        <v>1712</v>
      </c>
      <c r="P201" s="47" t="s">
        <v>1712</v>
      </c>
      <c r="Q201" s="60" t="s">
        <v>1394</v>
      </c>
      <c r="R201" s="60" t="s">
        <v>1395</v>
      </c>
      <c r="S201" s="60" t="s">
        <v>1395</v>
      </c>
      <c r="T201" s="287" t="s">
        <v>1396</v>
      </c>
      <c r="V201" s="17" t="s">
        <v>1401</v>
      </c>
      <c r="W201" s="17" t="s">
        <v>1534</v>
      </c>
      <c r="X201" s="17" t="s">
        <v>1711</v>
      </c>
      <c r="Y201" s="62">
        <v>-43236</v>
      </c>
      <c r="Z201" t="s">
        <v>180</v>
      </c>
      <c r="AA201">
        <v>752</v>
      </c>
      <c r="AB201" t="s">
        <v>1429</v>
      </c>
    </row>
    <row r="202" spans="1:33" ht="15" customHeight="1" x14ac:dyDescent="0.35">
      <c r="A202" s="61" t="s">
        <v>1635</v>
      </c>
      <c r="B202" s="58" t="s">
        <v>1630</v>
      </c>
      <c r="C202" s="58" t="s">
        <v>770</v>
      </c>
      <c r="D202" s="47" t="s">
        <v>158</v>
      </c>
      <c r="E202" s="58" t="s">
        <v>771</v>
      </c>
      <c r="F202" s="58" t="s">
        <v>1534</v>
      </c>
      <c r="G202" s="58" t="s">
        <v>1711</v>
      </c>
      <c r="H202" s="58" t="s">
        <v>1712</v>
      </c>
      <c r="I202" s="59">
        <v>21713</v>
      </c>
      <c r="J202" s="59">
        <v>4500</v>
      </c>
      <c r="K202" s="59">
        <v>26213</v>
      </c>
      <c r="L202" s="59"/>
      <c r="M202" s="59"/>
      <c r="N202" s="59"/>
      <c r="O202" s="47" t="s">
        <v>1713</v>
      </c>
      <c r="P202" s="47" t="s">
        <v>1712</v>
      </c>
      <c r="Q202" s="60" t="s">
        <v>1394</v>
      </c>
      <c r="R202" s="60" t="s">
        <v>1395</v>
      </c>
      <c r="S202" s="60" t="s">
        <v>1395</v>
      </c>
      <c r="T202" s="287" t="s">
        <v>1396</v>
      </c>
      <c r="U202" s="39" t="s">
        <v>1394</v>
      </c>
      <c r="V202" s="17" t="s">
        <v>1714</v>
      </c>
      <c r="W202" s="17" t="s">
        <v>1534</v>
      </c>
      <c r="X202" s="17" t="s">
        <v>1711</v>
      </c>
      <c r="Y202" s="62">
        <v>-26213</v>
      </c>
      <c r="Z202" t="s">
        <v>180</v>
      </c>
      <c r="AA202">
        <v>752</v>
      </c>
      <c r="AB202" t="s">
        <v>1429</v>
      </c>
    </row>
    <row r="203" spans="1:33" ht="15" customHeight="1" x14ac:dyDescent="0.35">
      <c r="A203" s="61" t="s">
        <v>1635</v>
      </c>
      <c r="B203" s="58" t="s">
        <v>1630</v>
      </c>
      <c r="C203" s="58" t="s">
        <v>772</v>
      </c>
      <c r="D203" s="47" t="s">
        <v>13</v>
      </c>
      <c r="E203" s="58" t="s">
        <v>1715</v>
      </c>
      <c r="F203" s="58" t="s">
        <v>1534</v>
      </c>
      <c r="G203" s="58" t="s">
        <v>1539</v>
      </c>
      <c r="H203" s="58" t="s">
        <v>1716</v>
      </c>
      <c r="I203" s="59">
        <v>16536</v>
      </c>
      <c r="J203" s="59">
        <v>4334</v>
      </c>
      <c r="K203" s="59">
        <v>20870</v>
      </c>
      <c r="L203" s="59"/>
      <c r="M203" s="59"/>
      <c r="N203" s="59"/>
      <c r="O203" s="47" t="s">
        <v>1716</v>
      </c>
      <c r="P203" s="47" t="s">
        <v>1716</v>
      </c>
      <c r="Q203" s="60" t="s">
        <v>1394</v>
      </c>
      <c r="R203" s="60" t="s">
        <v>1395</v>
      </c>
      <c r="S203" s="60" t="s">
        <v>1395</v>
      </c>
      <c r="T203" s="287" t="s">
        <v>1396</v>
      </c>
      <c r="V203" s="17" t="s">
        <v>1401</v>
      </c>
      <c r="W203" s="17" t="s">
        <v>1534</v>
      </c>
      <c r="X203" s="17" t="s">
        <v>1539</v>
      </c>
      <c r="Y203" s="62">
        <v>-20870</v>
      </c>
      <c r="Z203">
        <v>734</v>
      </c>
      <c r="AA203">
        <v>750</v>
      </c>
    </row>
    <row r="204" spans="1:33" ht="15" customHeight="1" x14ac:dyDescent="0.35">
      <c r="A204" s="61" t="s">
        <v>1635</v>
      </c>
      <c r="B204" s="58" t="s">
        <v>1630</v>
      </c>
      <c r="C204" s="58" t="s">
        <v>772</v>
      </c>
      <c r="D204" s="47" t="s">
        <v>158</v>
      </c>
      <c r="E204" s="58" t="s">
        <v>1715</v>
      </c>
      <c r="F204" s="58" t="s">
        <v>1534</v>
      </c>
      <c r="G204" s="58" t="s">
        <v>1539</v>
      </c>
      <c r="H204" s="58" t="s">
        <v>1716</v>
      </c>
      <c r="I204" s="59">
        <v>49543</v>
      </c>
      <c r="J204" s="59">
        <v>4843</v>
      </c>
      <c r="K204" s="59">
        <v>54386</v>
      </c>
      <c r="L204" s="59"/>
      <c r="M204" s="59"/>
      <c r="N204" s="59"/>
      <c r="O204" s="47" t="s">
        <v>1717</v>
      </c>
      <c r="P204" s="47" t="s">
        <v>1716</v>
      </c>
      <c r="Q204" s="60" t="s">
        <v>1394</v>
      </c>
      <c r="R204" s="60" t="s">
        <v>1395</v>
      </c>
      <c r="S204" s="60" t="s">
        <v>1395</v>
      </c>
      <c r="T204" s="287" t="s">
        <v>1396</v>
      </c>
      <c r="U204" s="39" t="s">
        <v>1394</v>
      </c>
      <c r="V204" s="17" t="s">
        <v>1714</v>
      </c>
      <c r="W204" s="17" t="s">
        <v>1534</v>
      </c>
      <c r="X204" s="17" t="s">
        <v>1539</v>
      </c>
      <c r="Y204" s="62">
        <v>-54386</v>
      </c>
      <c r="Z204" t="s">
        <v>180</v>
      </c>
      <c r="AA204">
        <v>752</v>
      </c>
    </row>
    <row r="205" spans="1:33" ht="15" customHeight="1" x14ac:dyDescent="0.35">
      <c r="A205" s="61" t="s">
        <v>1635</v>
      </c>
      <c r="B205" s="58" t="s">
        <v>1630</v>
      </c>
      <c r="C205" s="58" t="s">
        <v>972</v>
      </c>
      <c r="D205" s="47" t="s">
        <v>13</v>
      </c>
      <c r="E205" s="58" t="s">
        <v>973</v>
      </c>
      <c r="F205" s="58" t="s">
        <v>1534</v>
      </c>
      <c r="G205" s="58" t="s">
        <v>1540</v>
      </c>
      <c r="H205" s="58" t="s">
        <v>1718</v>
      </c>
      <c r="I205" s="59">
        <v>0</v>
      </c>
      <c r="J205" s="59">
        <v>0</v>
      </c>
      <c r="K205" s="59">
        <v>0</v>
      </c>
      <c r="L205" s="59"/>
      <c r="M205" s="59"/>
      <c r="N205" s="59"/>
      <c r="O205" s="47" t="s">
        <v>1718</v>
      </c>
      <c r="P205" s="47" t="s">
        <v>1718</v>
      </c>
      <c r="Q205" s="60" t="s">
        <v>1394</v>
      </c>
      <c r="R205" s="60" t="s">
        <v>1395</v>
      </c>
      <c r="S205" s="60" t="s">
        <v>1395</v>
      </c>
      <c r="T205" s="287" t="s">
        <v>1396</v>
      </c>
      <c r="V205" s="17"/>
      <c r="W205" s="17"/>
      <c r="X205" s="17"/>
      <c r="Y205" s="17"/>
      <c r="Z205" t="s">
        <v>1418</v>
      </c>
    </row>
    <row r="206" spans="1:33" ht="15" customHeight="1" x14ac:dyDescent="0.35">
      <c r="A206" s="61" t="s">
        <v>1635</v>
      </c>
      <c r="B206" s="58" t="s">
        <v>1630</v>
      </c>
      <c r="C206" s="58" t="s">
        <v>774</v>
      </c>
      <c r="D206" s="47" t="s">
        <v>13</v>
      </c>
      <c r="E206" s="58" t="s">
        <v>775</v>
      </c>
      <c r="F206" s="58" t="s">
        <v>1534</v>
      </c>
      <c r="G206" s="58" t="s">
        <v>1719</v>
      </c>
      <c r="H206" s="58" t="s">
        <v>1710</v>
      </c>
      <c r="I206" s="59">
        <v>41329</v>
      </c>
      <c r="J206" s="59">
        <v>854</v>
      </c>
      <c r="K206" s="59">
        <v>42183</v>
      </c>
      <c r="L206" s="59"/>
      <c r="M206" s="59"/>
      <c r="N206" s="59"/>
      <c r="O206" s="47" t="s">
        <v>1712</v>
      </c>
      <c r="P206" s="47" t="s">
        <v>1713</v>
      </c>
      <c r="Q206" s="60" t="s">
        <v>206</v>
      </c>
      <c r="R206" s="60" t="s">
        <v>206</v>
      </c>
      <c r="S206" s="60" t="s">
        <v>206</v>
      </c>
      <c r="T206" s="287" t="s">
        <v>1390</v>
      </c>
      <c r="V206" s="17" t="s">
        <v>1401</v>
      </c>
      <c r="W206" s="17" t="s">
        <v>1534</v>
      </c>
      <c r="X206" s="17" t="s">
        <v>1719</v>
      </c>
      <c r="Y206" s="62">
        <v>-42183</v>
      </c>
      <c r="Z206" t="s">
        <v>180</v>
      </c>
      <c r="AA206" t="s">
        <v>1429</v>
      </c>
      <c r="AB206">
        <v>710</v>
      </c>
    </row>
    <row r="207" spans="1:33" ht="15" customHeight="1" x14ac:dyDescent="0.35">
      <c r="A207" s="61" t="s">
        <v>1635</v>
      </c>
      <c r="B207" s="58" t="s">
        <v>1630</v>
      </c>
      <c r="C207" s="58" t="s">
        <v>774</v>
      </c>
      <c r="D207" s="47" t="s">
        <v>158</v>
      </c>
      <c r="E207" s="58" t="s">
        <v>775</v>
      </c>
      <c r="F207" s="58" t="s">
        <v>1534</v>
      </c>
      <c r="G207" s="58" t="s">
        <v>1719</v>
      </c>
      <c r="H207" s="58" t="s">
        <v>1720</v>
      </c>
      <c r="I207" s="59">
        <v>15985.3924798425</v>
      </c>
      <c r="J207" s="59">
        <v>854</v>
      </c>
      <c r="K207" s="59">
        <v>16839.3924798425</v>
      </c>
      <c r="L207" s="59"/>
      <c r="M207" s="59"/>
      <c r="N207" s="59"/>
      <c r="O207" s="47" t="s">
        <v>1720</v>
      </c>
      <c r="P207" s="47" t="s">
        <v>1713</v>
      </c>
      <c r="Q207" s="60" t="s">
        <v>206</v>
      </c>
      <c r="R207" s="60" t="s">
        <v>206</v>
      </c>
      <c r="S207" s="60" t="s">
        <v>1394</v>
      </c>
      <c r="T207" s="287" t="s">
        <v>1425</v>
      </c>
      <c r="V207" s="63">
        <v>43668</v>
      </c>
      <c r="W207" s="17" t="s">
        <v>1534</v>
      </c>
      <c r="X207" s="17" t="s">
        <v>1719</v>
      </c>
      <c r="Y207" s="62">
        <v>-16839.3924798425</v>
      </c>
      <c r="Z207" t="s">
        <v>180</v>
      </c>
      <c r="AA207" t="s">
        <v>1429</v>
      </c>
    </row>
    <row r="208" spans="1:33" ht="15" customHeight="1" x14ac:dyDescent="0.35">
      <c r="A208" s="61" t="s">
        <v>1635</v>
      </c>
      <c r="B208" s="58" t="s">
        <v>1630</v>
      </c>
      <c r="C208" s="58" t="s">
        <v>777</v>
      </c>
      <c r="D208" s="47" t="s">
        <v>13</v>
      </c>
      <c r="E208" s="58" t="s">
        <v>1721</v>
      </c>
      <c r="F208" s="58" t="s">
        <v>1534</v>
      </c>
      <c r="G208" s="58" t="s">
        <v>1519</v>
      </c>
      <c r="H208" s="58" t="s">
        <v>1722</v>
      </c>
      <c r="I208" s="59">
        <v>7659</v>
      </c>
      <c r="J208" s="59">
        <v>200</v>
      </c>
      <c r="K208" s="59">
        <v>7859</v>
      </c>
      <c r="L208" s="59"/>
      <c r="M208" s="59"/>
      <c r="N208" s="59"/>
      <c r="O208" s="47" t="s">
        <v>1713</v>
      </c>
      <c r="P208" s="47" t="s">
        <v>1713</v>
      </c>
      <c r="Q208" s="60" t="s">
        <v>206</v>
      </c>
      <c r="R208" s="60" t="s">
        <v>1394</v>
      </c>
      <c r="S208" s="60" t="s">
        <v>206</v>
      </c>
      <c r="T208" s="287" t="s">
        <v>1723</v>
      </c>
      <c r="U208" s="39" t="s">
        <v>1394</v>
      </c>
      <c r="V208" s="17" t="s">
        <v>1401</v>
      </c>
      <c r="W208" s="17" t="s">
        <v>1534</v>
      </c>
      <c r="X208" s="17" t="s">
        <v>1519</v>
      </c>
      <c r="Y208" s="62">
        <v>-7859</v>
      </c>
      <c r="Z208">
        <v>734</v>
      </c>
    </row>
    <row r="209" spans="1:32" ht="15" customHeight="1" x14ac:dyDescent="0.35">
      <c r="A209" s="61" t="s">
        <v>1635</v>
      </c>
      <c r="B209" s="58" t="s">
        <v>1630</v>
      </c>
      <c r="C209" s="58" t="s">
        <v>777</v>
      </c>
      <c r="D209" s="47" t="s">
        <v>158</v>
      </c>
      <c r="E209" s="58" t="s">
        <v>1721</v>
      </c>
      <c r="F209" s="58" t="s">
        <v>1534</v>
      </c>
      <c r="G209" s="58" t="s">
        <v>1519</v>
      </c>
      <c r="H209" s="58" t="s">
        <v>1722</v>
      </c>
      <c r="I209" s="59">
        <v>11662.092734613751</v>
      </c>
      <c r="J209" s="59">
        <v>0</v>
      </c>
      <c r="K209" s="59">
        <v>11662.092734613751</v>
      </c>
      <c r="L209" s="59"/>
      <c r="M209" s="59"/>
      <c r="N209" s="59"/>
      <c r="O209" s="47" t="s">
        <v>1722</v>
      </c>
      <c r="P209" s="47" t="s">
        <v>1713</v>
      </c>
      <c r="Q209" s="60" t="s">
        <v>206</v>
      </c>
      <c r="R209" s="60" t="s">
        <v>206</v>
      </c>
      <c r="S209" s="60" t="s">
        <v>1394</v>
      </c>
      <c r="T209" s="287" t="s">
        <v>1425</v>
      </c>
      <c r="V209" s="63">
        <v>43710</v>
      </c>
      <c r="W209" s="17" t="s">
        <v>1534</v>
      </c>
      <c r="X209" s="17" t="s">
        <v>1519</v>
      </c>
      <c r="Y209" s="62">
        <v>-11662.092734613751</v>
      </c>
      <c r="Z209">
        <v>734</v>
      </c>
    </row>
    <row r="210" spans="1:32" ht="15" customHeight="1" x14ac:dyDescent="0.35">
      <c r="A210" s="61" t="s">
        <v>1635</v>
      </c>
      <c r="B210" s="58" t="s">
        <v>1630</v>
      </c>
      <c r="C210" s="58" t="s">
        <v>701</v>
      </c>
      <c r="D210" s="47" t="s">
        <v>13</v>
      </c>
      <c r="E210" s="58" t="s">
        <v>1724</v>
      </c>
      <c r="F210" s="58" t="s">
        <v>1534</v>
      </c>
      <c r="G210" s="58" t="s">
        <v>1521</v>
      </c>
      <c r="H210" s="47" t="s">
        <v>1725</v>
      </c>
      <c r="I210" s="59">
        <v>13577</v>
      </c>
      <c r="J210" s="59">
        <v>0</v>
      </c>
      <c r="K210" s="59">
        <v>13577</v>
      </c>
      <c r="L210" s="59"/>
      <c r="M210" s="59"/>
      <c r="N210" s="59"/>
      <c r="O210" s="47" t="s">
        <v>1725</v>
      </c>
      <c r="P210" s="47" t="s">
        <v>1725</v>
      </c>
      <c r="Q210" s="60" t="s">
        <v>1394</v>
      </c>
      <c r="R210" s="60" t="s">
        <v>1395</v>
      </c>
      <c r="S210" s="60" t="s">
        <v>1395</v>
      </c>
      <c r="T210" s="287" t="s">
        <v>1396</v>
      </c>
      <c r="U210" s="39" t="s">
        <v>1394</v>
      </c>
      <c r="V210" s="17" t="s">
        <v>1714</v>
      </c>
      <c r="W210" s="17" t="s">
        <v>1534</v>
      </c>
      <c r="X210" s="17" t="s">
        <v>1521</v>
      </c>
      <c r="Y210" s="62">
        <v>-13577</v>
      </c>
      <c r="Z210">
        <v>734</v>
      </c>
      <c r="AF210">
        <v>12590</v>
      </c>
    </row>
    <row r="211" spans="1:32" ht="15" customHeight="1" x14ac:dyDescent="0.35">
      <c r="A211" s="61" t="s">
        <v>1635</v>
      </c>
      <c r="B211" s="58" t="s">
        <v>1630</v>
      </c>
      <c r="C211" s="58" t="s">
        <v>701</v>
      </c>
      <c r="D211" s="47" t="s">
        <v>158</v>
      </c>
      <c r="E211" s="58" t="s">
        <v>1724</v>
      </c>
      <c r="F211" s="58" t="s">
        <v>1534</v>
      </c>
      <c r="G211" s="58" t="s">
        <v>1521</v>
      </c>
      <c r="H211" s="47" t="s">
        <v>1725</v>
      </c>
      <c r="I211" s="59">
        <v>7942</v>
      </c>
      <c r="J211" s="59">
        <v>0</v>
      </c>
      <c r="K211" s="59">
        <v>7942</v>
      </c>
      <c r="L211" s="59"/>
      <c r="M211" s="59"/>
      <c r="N211" s="59"/>
      <c r="O211" s="47" t="s">
        <v>1726</v>
      </c>
      <c r="P211" s="47" t="s">
        <v>1725</v>
      </c>
      <c r="Q211" s="60" t="s">
        <v>1394</v>
      </c>
      <c r="R211" s="60" t="s">
        <v>1395</v>
      </c>
      <c r="S211" s="60" t="s">
        <v>1395</v>
      </c>
      <c r="T211" s="287" t="s">
        <v>1396</v>
      </c>
      <c r="U211" s="39" t="s">
        <v>1394</v>
      </c>
      <c r="V211" s="63" t="s">
        <v>1465</v>
      </c>
      <c r="W211" s="17" t="s">
        <v>1534</v>
      </c>
      <c r="X211" s="17" t="s">
        <v>1521</v>
      </c>
      <c r="Y211" s="62">
        <v>-7942</v>
      </c>
      <c r="Z211">
        <v>734</v>
      </c>
      <c r="AA211" t="s">
        <v>1429</v>
      </c>
    </row>
    <row r="212" spans="1:32" ht="15" customHeight="1" x14ac:dyDescent="0.35">
      <c r="A212" s="61" t="s">
        <v>1635</v>
      </c>
      <c r="B212" s="58" t="s">
        <v>1630</v>
      </c>
      <c r="C212" s="58" t="s">
        <v>701</v>
      </c>
      <c r="D212" s="47" t="s">
        <v>1645</v>
      </c>
      <c r="E212" s="58" t="s">
        <v>1724</v>
      </c>
      <c r="F212" s="58" t="s">
        <v>1534</v>
      </c>
      <c r="G212" s="58" t="s">
        <v>1521</v>
      </c>
      <c r="H212" s="58" t="s">
        <v>1717</v>
      </c>
      <c r="I212" s="59"/>
      <c r="J212" s="59"/>
      <c r="K212" s="59">
        <v>0</v>
      </c>
      <c r="L212" s="59"/>
      <c r="M212" s="59"/>
      <c r="N212" s="59"/>
      <c r="O212" s="47"/>
      <c r="P212" s="47" t="s">
        <v>1725</v>
      </c>
      <c r="Q212" s="60" t="s">
        <v>206</v>
      </c>
      <c r="R212" s="60" t="s">
        <v>206</v>
      </c>
      <c r="S212" s="60" t="s">
        <v>206</v>
      </c>
      <c r="T212" s="287" t="s">
        <v>1390</v>
      </c>
      <c r="V212" s="17"/>
      <c r="W212" s="17"/>
      <c r="X212" s="17"/>
      <c r="Y212" s="17"/>
    </row>
    <row r="213" spans="1:32" ht="15" customHeight="1" x14ac:dyDescent="0.35">
      <c r="A213" s="61" t="s">
        <v>1635</v>
      </c>
      <c r="B213" s="58" t="s">
        <v>1630</v>
      </c>
      <c r="C213" s="58" t="s">
        <v>975</v>
      </c>
      <c r="D213" s="47" t="s">
        <v>13</v>
      </c>
      <c r="E213" s="58" t="s">
        <v>1727</v>
      </c>
      <c r="F213" s="58" t="s">
        <v>1534</v>
      </c>
      <c r="G213" s="58" t="s">
        <v>1728</v>
      </c>
      <c r="H213" s="58" t="s">
        <v>1712</v>
      </c>
      <c r="I213" s="59">
        <v>6857</v>
      </c>
      <c r="J213" s="59">
        <v>0</v>
      </c>
      <c r="K213" s="59">
        <v>6857</v>
      </c>
      <c r="L213" s="59"/>
      <c r="M213" s="59"/>
      <c r="N213" s="59"/>
      <c r="O213" s="47" t="s">
        <v>1710</v>
      </c>
      <c r="P213" s="47" t="s">
        <v>1710</v>
      </c>
      <c r="Q213" s="60" t="s">
        <v>206</v>
      </c>
      <c r="R213" s="60" t="s">
        <v>1394</v>
      </c>
      <c r="S213" s="60" t="s">
        <v>206</v>
      </c>
      <c r="T213" s="287" t="s">
        <v>1729</v>
      </c>
      <c r="U213" s="39" t="s">
        <v>1394</v>
      </c>
      <c r="V213" s="17" t="s">
        <v>1401</v>
      </c>
      <c r="W213" s="17" t="s">
        <v>1534</v>
      </c>
      <c r="X213" s="17" t="s">
        <v>1728</v>
      </c>
      <c r="Y213" s="62">
        <v>-6857</v>
      </c>
      <c r="Z213" t="s">
        <v>180</v>
      </c>
      <c r="AA213">
        <v>734</v>
      </c>
    </row>
    <row r="214" spans="1:32" ht="15" customHeight="1" x14ac:dyDescent="0.35">
      <c r="A214" s="61" t="s">
        <v>1635</v>
      </c>
      <c r="B214" s="58" t="s">
        <v>1630</v>
      </c>
      <c r="C214" s="58" t="s">
        <v>977</v>
      </c>
      <c r="D214" s="47" t="s">
        <v>13</v>
      </c>
      <c r="E214" s="58" t="s">
        <v>978</v>
      </c>
      <c r="F214" s="58" t="s">
        <v>1534</v>
      </c>
      <c r="G214" s="58" t="s">
        <v>1730</v>
      </c>
      <c r="H214" s="47" t="s">
        <v>1731</v>
      </c>
      <c r="I214" s="59">
        <v>1567</v>
      </c>
      <c r="J214" s="59">
        <v>0</v>
      </c>
      <c r="K214" s="59">
        <v>1567</v>
      </c>
      <c r="L214" s="59"/>
      <c r="M214" s="59"/>
      <c r="N214" s="59"/>
      <c r="O214" s="47" t="s">
        <v>1731</v>
      </c>
      <c r="P214" s="47" t="s">
        <v>1731</v>
      </c>
      <c r="Q214" s="60" t="s">
        <v>1394</v>
      </c>
      <c r="R214" s="60" t="s">
        <v>1395</v>
      </c>
      <c r="S214" s="60" t="s">
        <v>1395</v>
      </c>
      <c r="T214" s="287" t="s">
        <v>1396</v>
      </c>
      <c r="U214" s="39" t="s">
        <v>1394</v>
      </c>
      <c r="V214" s="17" t="s">
        <v>1714</v>
      </c>
      <c r="W214" s="17" t="s">
        <v>1534</v>
      </c>
      <c r="X214" s="17" t="s">
        <v>1730</v>
      </c>
      <c r="Y214" s="62">
        <v>-1567</v>
      </c>
      <c r="AF214">
        <v>1757</v>
      </c>
    </row>
    <row r="215" spans="1:32" ht="15" customHeight="1" x14ac:dyDescent="0.35">
      <c r="A215" s="61" t="s">
        <v>1635</v>
      </c>
      <c r="B215" s="58" t="s">
        <v>1630</v>
      </c>
      <c r="C215" s="58" t="s">
        <v>781</v>
      </c>
      <c r="D215" s="47" t="s">
        <v>158</v>
      </c>
      <c r="E215" s="58" t="s">
        <v>782</v>
      </c>
      <c r="F215" s="58" t="s">
        <v>1534</v>
      </c>
      <c r="G215" s="58" t="s">
        <v>1732</v>
      </c>
      <c r="H215" s="58" t="s">
        <v>1710</v>
      </c>
      <c r="I215" s="59">
        <v>4686</v>
      </c>
      <c r="J215" s="59">
        <v>0</v>
      </c>
      <c r="K215" s="59">
        <v>4686</v>
      </c>
      <c r="L215" s="59"/>
      <c r="M215" s="59"/>
      <c r="N215" s="59"/>
      <c r="O215" s="47" t="s">
        <v>1710</v>
      </c>
      <c r="P215" s="47" t="s">
        <v>1710</v>
      </c>
      <c r="Q215" s="60" t="s">
        <v>1394</v>
      </c>
      <c r="R215" s="60" t="s">
        <v>1395</v>
      </c>
      <c r="S215" s="60" t="s">
        <v>1395</v>
      </c>
      <c r="T215" s="287" t="s">
        <v>1396</v>
      </c>
      <c r="U215" s="39" t="s">
        <v>1394</v>
      </c>
      <c r="V215" s="17" t="s">
        <v>1714</v>
      </c>
      <c r="W215" s="17" t="s">
        <v>1534</v>
      </c>
      <c r="X215" s="17" t="s">
        <v>1732</v>
      </c>
      <c r="Y215" s="62">
        <v>-4686</v>
      </c>
      <c r="Z215" t="s">
        <v>180</v>
      </c>
    </row>
    <row r="216" spans="1:32" ht="15" customHeight="1" x14ac:dyDescent="0.35">
      <c r="A216" s="61" t="s">
        <v>1635</v>
      </c>
      <c r="B216" s="58" t="s">
        <v>1630</v>
      </c>
      <c r="C216" s="58" t="s">
        <v>979</v>
      </c>
      <c r="D216" s="47" t="s">
        <v>13</v>
      </c>
      <c r="E216" s="58" t="s">
        <v>1733</v>
      </c>
      <c r="F216" s="58" t="s">
        <v>1534</v>
      </c>
      <c r="G216" s="58" t="s">
        <v>1734</v>
      </c>
      <c r="H216" s="58" t="s">
        <v>1644</v>
      </c>
      <c r="I216" s="59">
        <v>2611</v>
      </c>
      <c r="J216" s="59">
        <v>0</v>
      </c>
      <c r="K216" s="59">
        <v>2611</v>
      </c>
      <c r="L216" s="59"/>
      <c r="M216" s="59"/>
      <c r="N216" s="59"/>
      <c r="O216" s="47" t="s">
        <v>1644</v>
      </c>
      <c r="P216" s="47" t="s">
        <v>1644</v>
      </c>
      <c r="Q216" s="60" t="s">
        <v>1394</v>
      </c>
      <c r="R216" s="60" t="s">
        <v>1395</v>
      </c>
      <c r="S216" s="60" t="s">
        <v>1395</v>
      </c>
      <c r="T216" s="287" t="s">
        <v>1396</v>
      </c>
      <c r="V216" s="17" t="s">
        <v>1401</v>
      </c>
      <c r="W216" s="17" t="s">
        <v>1534</v>
      </c>
      <c r="X216" s="17" t="s">
        <v>1734</v>
      </c>
      <c r="Y216" s="62">
        <v>-2611</v>
      </c>
      <c r="Z216">
        <v>734</v>
      </c>
    </row>
    <row r="217" spans="1:32" ht="15" customHeight="1" x14ac:dyDescent="0.35">
      <c r="A217" s="61" t="s">
        <v>1635</v>
      </c>
      <c r="B217" s="58" t="s">
        <v>1630</v>
      </c>
      <c r="C217" s="58" t="s">
        <v>981</v>
      </c>
      <c r="D217" s="47" t="s">
        <v>13</v>
      </c>
      <c r="E217" s="58" t="s">
        <v>982</v>
      </c>
      <c r="F217" s="58" t="s">
        <v>1534</v>
      </c>
      <c r="G217" s="58" t="s">
        <v>1735</v>
      </c>
      <c r="H217" s="58" t="s">
        <v>1736</v>
      </c>
      <c r="I217" s="59">
        <v>3365</v>
      </c>
      <c r="J217" s="59">
        <v>0</v>
      </c>
      <c r="K217" s="59">
        <v>3365</v>
      </c>
      <c r="L217" s="59"/>
      <c r="M217" s="59"/>
      <c r="N217" s="59"/>
      <c r="O217" s="47" t="s">
        <v>1717</v>
      </c>
      <c r="P217" s="47" t="s">
        <v>1717</v>
      </c>
      <c r="Q217" s="60" t="s">
        <v>206</v>
      </c>
      <c r="R217" s="60" t="s">
        <v>1394</v>
      </c>
      <c r="S217" s="60" t="s">
        <v>206</v>
      </c>
      <c r="T217" s="287" t="s">
        <v>1737</v>
      </c>
      <c r="U217" s="39" t="s">
        <v>1394</v>
      </c>
      <c r="V217" s="17" t="s">
        <v>1401</v>
      </c>
      <c r="W217" s="17" t="s">
        <v>1534</v>
      </c>
      <c r="X217" s="17" t="s">
        <v>1735</v>
      </c>
      <c r="Y217" s="62">
        <v>-3365</v>
      </c>
      <c r="Z217">
        <v>734</v>
      </c>
    </row>
    <row r="218" spans="1:32" ht="15" customHeight="1" x14ac:dyDescent="0.35">
      <c r="A218" s="61" t="s">
        <v>1635</v>
      </c>
      <c r="B218" s="58" t="s">
        <v>1630</v>
      </c>
      <c r="C218" s="58" t="s">
        <v>783</v>
      </c>
      <c r="D218" s="47" t="s">
        <v>158</v>
      </c>
      <c r="E218" s="58" t="s">
        <v>784</v>
      </c>
      <c r="F218" s="58" t="s">
        <v>1534</v>
      </c>
      <c r="G218" s="58" t="s">
        <v>1738</v>
      </c>
      <c r="H218" s="58" t="s">
        <v>1739</v>
      </c>
      <c r="I218" s="59">
        <v>3775</v>
      </c>
      <c r="J218" s="59"/>
      <c r="K218" s="59">
        <v>3775</v>
      </c>
      <c r="L218" s="59"/>
      <c r="M218" s="59"/>
      <c r="N218" s="59"/>
      <c r="O218" s="47" t="s">
        <v>1739</v>
      </c>
      <c r="P218" s="47" t="s">
        <v>1739</v>
      </c>
      <c r="Q218" s="60" t="s">
        <v>1394</v>
      </c>
      <c r="R218" s="60" t="s">
        <v>1395</v>
      </c>
      <c r="S218" s="60" t="s">
        <v>1395</v>
      </c>
      <c r="T218" s="287" t="s">
        <v>1396</v>
      </c>
      <c r="U218" s="39" t="s">
        <v>1394</v>
      </c>
      <c r="V218" s="17" t="s">
        <v>1714</v>
      </c>
      <c r="W218" s="17" t="s">
        <v>1534</v>
      </c>
      <c r="X218" s="17" t="s">
        <v>1738</v>
      </c>
      <c r="Y218" s="62">
        <v>-3775</v>
      </c>
      <c r="Z218" t="s">
        <v>180</v>
      </c>
    </row>
    <row r="219" spans="1:32" ht="15" customHeight="1" x14ac:dyDescent="0.35">
      <c r="A219" s="61">
        <v>0</v>
      </c>
      <c r="B219" s="58" t="s">
        <v>1630</v>
      </c>
      <c r="C219" s="58" t="s">
        <v>785</v>
      </c>
      <c r="D219" s="47" t="s">
        <v>158</v>
      </c>
      <c r="E219" s="58" t="s">
        <v>786</v>
      </c>
      <c r="F219" s="58" t="s">
        <v>1534</v>
      </c>
      <c r="G219" s="58" t="s">
        <v>1740</v>
      </c>
      <c r="H219" s="47" t="s">
        <v>1712</v>
      </c>
      <c r="I219" s="59">
        <v>10153</v>
      </c>
      <c r="J219" s="59">
        <v>0</v>
      </c>
      <c r="K219" s="59">
        <v>10153</v>
      </c>
      <c r="L219" s="59"/>
      <c r="M219" s="59"/>
      <c r="N219" s="59"/>
      <c r="O219" s="47" t="s">
        <v>1712</v>
      </c>
      <c r="P219" s="47" t="s">
        <v>1712</v>
      </c>
      <c r="Q219" s="60" t="s">
        <v>1394</v>
      </c>
      <c r="R219" s="60" t="s">
        <v>1395</v>
      </c>
      <c r="S219" s="60" t="s">
        <v>1395</v>
      </c>
      <c r="T219" s="287" t="s">
        <v>1396</v>
      </c>
      <c r="U219" s="39" t="s">
        <v>1394</v>
      </c>
      <c r="V219" s="17" t="s">
        <v>1714</v>
      </c>
      <c r="W219" s="17" t="s">
        <v>1534</v>
      </c>
      <c r="X219" s="17" t="s">
        <v>1740</v>
      </c>
      <c r="Y219" s="62">
        <v>-10153</v>
      </c>
      <c r="Z219" t="s">
        <v>180</v>
      </c>
    </row>
    <row r="220" spans="1:32" ht="15" customHeight="1" x14ac:dyDescent="0.35">
      <c r="A220" s="61" t="s">
        <v>1635</v>
      </c>
      <c r="B220" s="58" t="s">
        <v>1630</v>
      </c>
      <c r="C220" s="58" t="s">
        <v>787</v>
      </c>
      <c r="D220" s="47" t="s">
        <v>158</v>
      </c>
      <c r="E220" s="58" t="s">
        <v>788</v>
      </c>
      <c r="F220" s="58" t="s">
        <v>1534</v>
      </c>
      <c r="G220" s="58" t="s">
        <v>1741</v>
      </c>
      <c r="H220" s="58" t="s">
        <v>1742</v>
      </c>
      <c r="I220" s="59">
        <v>1276.4479610025001</v>
      </c>
      <c r="J220" s="59">
        <v>0</v>
      </c>
      <c r="K220" s="59">
        <v>1276.4479610025001</v>
      </c>
      <c r="L220" s="59"/>
      <c r="M220" s="59"/>
      <c r="N220" s="59"/>
      <c r="O220" s="47" t="s">
        <v>1742</v>
      </c>
      <c r="P220" s="47" t="s">
        <v>1742</v>
      </c>
      <c r="Q220" s="60" t="s">
        <v>1394</v>
      </c>
      <c r="R220" s="60" t="s">
        <v>1395</v>
      </c>
      <c r="S220" s="60" t="s">
        <v>1395</v>
      </c>
      <c r="T220" s="287" t="s">
        <v>1396</v>
      </c>
      <c r="V220" s="63">
        <v>43668</v>
      </c>
      <c r="W220" s="17" t="s">
        <v>1534</v>
      </c>
      <c r="X220" s="17" t="s">
        <v>1741</v>
      </c>
      <c r="Y220" s="62">
        <v>-1276.4479610025001</v>
      </c>
      <c r="Z220">
        <v>734</v>
      </c>
    </row>
    <row r="221" spans="1:32" ht="15" customHeight="1" x14ac:dyDescent="0.35">
      <c r="A221" s="61" t="s">
        <v>1635</v>
      </c>
      <c r="B221" s="58" t="s">
        <v>1630</v>
      </c>
      <c r="C221" s="58" t="s">
        <v>983</v>
      </c>
      <c r="D221" s="47" t="s">
        <v>13</v>
      </c>
      <c r="E221" s="58" t="s">
        <v>984</v>
      </c>
      <c r="F221" s="58" t="s">
        <v>1534</v>
      </c>
      <c r="G221" s="58" t="s">
        <v>1743</v>
      </c>
      <c r="H221" s="58" t="s">
        <v>1722</v>
      </c>
      <c r="I221" s="59">
        <v>541</v>
      </c>
      <c r="J221" s="59">
        <v>0</v>
      </c>
      <c r="K221" s="59">
        <v>541</v>
      </c>
      <c r="L221" s="59"/>
      <c r="M221" s="59"/>
      <c r="N221" s="59"/>
      <c r="O221" s="47" t="s">
        <v>1722</v>
      </c>
      <c r="P221" s="47" t="s">
        <v>1722</v>
      </c>
      <c r="Q221" s="60" t="s">
        <v>1394</v>
      </c>
      <c r="R221" s="60" t="s">
        <v>1395</v>
      </c>
      <c r="S221" s="60" t="s">
        <v>1395</v>
      </c>
      <c r="T221" s="287" t="s">
        <v>1396</v>
      </c>
      <c r="V221" s="17" t="s">
        <v>1401</v>
      </c>
      <c r="W221" s="17" t="s">
        <v>1534</v>
      </c>
      <c r="X221" s="17" t="s">
        <v>1743</v>
      </c>
      <c r="Y221" s="62">
        <v>-541</v>
      </c>
      <c r="Z221" t="s">
        <v>1429</v>
      </c>
    </row>
    <row r="222" spans="1:32" ht="15" customHeight="1" x14ac:dyDescent="0.35">
      <c r="A222" s="61" t="s">
        <v>1635</v>
      </c>
      <c r="B222" s="58" t="s">
        <v>1630</v>
      </c>
      <c r="C222" s="58" t="s">
        <v>789</v>
      </c>
      <c r="D222" s="47" t="s">
        <v>158</v>
      </c>
      <c r="E222" s="58" t="s">
        <v>790</v>
      </c>
      <c r="F222" s="58" t="s">
        <v>1534</v>
      </c>
      <c r="G222" s="58" t="s">
        <v>1744</v>
      </c>
      <c r="H222" s="58" t="s">
        <v>1720</v>
      </c>
      <c r="I222" s="59"/>
      <c r="J222" s="59"/>
      <c r="K222" s="59">
        <v>0</v>
      </c>
      <c r="L222" s="59"/>
      <c r="M222" s="59"/>
      <c r="N222" s="59"/>
      <c r="O222" s="47"/>
      <c r="P222" s="47" t="s">
        <v>1731</v>
      </c>
      <c r="Q222" s="60" t="s">
        <v>206</v>
      </c>
      <c r="R222" s="60" t="s">
        <v>206</v>
      </c>
      <c r="S222" s="60" t="s">
        <v>206</v>
      </c>
      <c r="T222" s="287" t="s">
        <v>1390</v>
      </c>
      <c r="V222" s="17"/>
      <c r="W222" s="17"/>
      <c r="X222" s="17"/>
      <c r="Y222" s="17"/>
    </row>
    <row r="223" spans="1:32" ht="15" customHeight="1" x14ac:dyDescent="0.35">
      <c r="A223" s="61" t="s">
        <v>1635</v>
      </c>
      <c r="B223" s="58" t="s">
        <v>1630</v>
      </c>
      <c r="C223" s="58" t="s">
        <v>791</v>
      </c>
      <c r="D223" s="47" t="s">
        <v>158</v>
      </c>
      <c r="E223" s="58" t="s">
        <v>792</v>
      </c>
      <c r="F223" s="58" t="s">
        <v>1534</v>
      </c>
      <c r="G223" s="58" t="s">
        <v>1745</v>
      </c>
      <c r="H223" s="58" t="s">
        <v>1718</v>
      </c>
      <c r="I223" s="59"/>
      <c r="J223" s="59"/>
      <c r="K223" s="59">
        <v>0</v>
      </c>
      <c r="L223" s="59"/>
      <c r="M223" s="59"/>
      <c r="N223" s="59"/>
      <c r="O223" s="47"/>
      <c r="P223" s="47" t="s">
        <v>1716</v>
      </c>
      <c r="Q223" s="60" t="s">
        <v>206</v>
      </c>
      <c r="R223" s="60" t="s">
        <v>206</v>
      </c>
      <c r="S223" s="60" t="s">
        <v>206</v>
      </c>
      <c r="T223" s="287" t="s">
        <v>1390</v>
      </c>
      <c r="V223" s="17"/>
      <c r="W223" s="17"/>
      <c r="X223" s="17"/>
      <c r="Y223" s="17"/>
    </row>
    <row r="224" spans="1:32" ht="15" customHeight="1" x14ac:dyDescent="0.35">
      <c r="A224" s="61" t="s">
        <v>1635</v>
      </c>
      <c r="B224" s="58" t="s">
        <v>1630</v>
      </c>
      <c r="C224" s="58" t="s">
        <v>793</v>
      </c>
      <c r="D224" s="47" t="s">
        <v>13</v>
      </c>
      <c r="E224" s="58" t="s">
        <v>1746</v>
      </c>
      <c r="F224" s="58" t="s">
        <v>1534</v>
      </c>
      <c r="G224" s="58" t="s">
        <v>1747</v>
      </c>
      <c r="H224" s="58" t="s">
        <v>1644</v>
      </c>
      <c r="I224" s="59">
        <v>0</v>
      </c>
      <c r="J224" s="59">
        <v>0</v>
      </c>
      <c r="K224" s="59">
        <v>0</v>
      </c>
      <c r="L224" s="59"/>
      <c r="M224" s="59"/>
      <c r="N224" s="59"/>
      <c r="O224" s="47" t="s">
        <v>1644</v>
      </c>
      <c r="P224" s="47" t="s">
        <v>1644</v>
      </c>
      <c r="Q224" s="60" t="s">
        <v>1394</v>
      </c>
      <c r="R224" s="60" t="s">
        <v>1395</v>
      </c>
      <c r="S224" s="60" t="s">
        <v>1395</v>
      </c>
      <c r="T224" s="287" t="s">
        <v>1396</v>
      </c>
      <c r="V224" s="17"/>
      <c r="W224" s="17"/>
      <c r="X224" s="17"/>
      <c r="Y224" s="17"/>
      <c r="Z224" t="s">
        <v>1418</v>
      </c>
    </row>
    <row r="225" spans="1:26" ht="15" customHeight="1" x14ac:dyDescent="0.35">
      <c r="A225" s="61" t="s">
        <v>1635</v>
      </c>
      <c r="B225" s="58" t="s">
        <v>1630</v>
      </c>
      <c r="C225" s="58" t="s">
        <v>793</v>
      </c>
      <c r="D225" s="47" t="s">
        <v>158</v>
      </c>
      <c r="E225" s="58" t="s">
        <v>1746</v>
      </c>
      <c r="F225" s="58" t="s">
        <v>1534</v>
      </c>
      <c r="G225" s="58" t="s">
        <v>1747</v>
      </c>
      <c r="H225" s="58" t="s">
        <v>1644</v>
      </c>
      <c r="I225" s="59"/>
      <c r="J225" s="59"/>
      <c r="K225" s="59">
        <v>0</v>
      </c>
      <c r="L225" s="59"/>
      <c r="M225" s="59"/>
      <c r="N225" s="59"/>
      <c r="O225" s="47"/>
      <c r="P225" s="47" t="s">
        <v>1644</v>
      </c>
      <c r="Q225" s="60" t="s">
        <v>1394</v>
      </c>
      <c r="R225" s="60" t="s">
        <v>1395</v>
      </c>
      <c r="S225" s="60" t="s">
        <v>1395</v>
      </c>
      <c r="T225" s="287" t="s">
        <v>1396</v>
      </c>
      <c r="V225" s="17"/>
      <c r="W225" s="17"/>
      <c r="X225" s="17"/>
      <c r="Y225" s="17"/>
    </row>
    <row r="226" spans="1:26" ht="15" customHeight="1" x14ac:dyDescent="0.35">
      <c r="A226" s="61" t="s">
        <v>1635</v>
      </c>
      <c r="B226" s="58" t="s">
        <v>1630</v>
      </c>
      <c r="C226" s="58" t="s">
        <v>795</v>
      </c>
      <c r="D226" s="47" t="s">
        <v>13</v>
      </c>
      <c r="E226" s="58" t="s">
        <v>1748</v>
      </c>
      <c r="F226" s="58" t="s">
        <v>1534</v>
      </c>
      <c r="G226" s="58" t="s">
        <v>1749</v>
      </c>
      <c r="H226" s="58" t="s">
        <v>1750</v>
      </c>
      <c r="I226" s="59">
        <v>0</v>
      </c>
      <c r="J226" s="59">
        <v>300</v>
      </c>
      <c r="K226" s="59">
        <v>300</v>
      </c>
      <c r="L226" s="59"/>
      <c r="M226" s="59"/>
      <c r="N226" s="59"/>
      <c r="O226" s="47" t="s">
        <v>1632</v>
      </c>
      <c r="P226" s="47" t="s">
        <v>1632</v>
      </c>
      <c r="Q226" s="60" t="s">
        <v>206</v>
      </c>
      <c r="R226" s="60" t="s">
        <v>1394</v>
      </c>
      <c r="S226" s="60" t="s">
        <v>206</v>
      </c>
      <c r="T226" s="287" t="s">
        <v>1751</v>
      </c>
      <c r="U226" s="39" t="s">
        <v>1394</v>
      </c>
      <c r="V226" s="17" t="s">
        <v>1401</v>
      </c>
      <c r="W226" s="17" t="s">
        <v>1534</v>
      </c>
      <c r="X226" s="17" t="s">
        <v>1749</v>
      </c>
      <c r="Y226" s="62">
        <v>-300</v>
      </c>
      <c r="Z226" t="s">
        <v>1418</v>
      </c>
    </row>
    <row r="227" spans="1:26" ht="15" customHeight="1" x14ac:dyDescent="0.35">
      <c r="A227" s="61" t="s">
        <v>1635</v>
      </c>
      <c r="B227" s="58" t="s">
        <v>1630</v>
      </c>
      <c r="C227" s="58" t="s">
        <v>795</v>
      </c>
      <c r="D227" s="47" t="s">
        <v>158</v>
      </c>
      <c r="E227" s="58" t="s">
        <v>1748</v>
      </c>
      <c r="F227" s="58" t="s">
        <v>1534</v>
      </c>
      <c r="G227" s="58" t="s">
        <v>1749</v>
      </c>
      <c r="H227" s="47" t="s">
        <v>1632</v>
      </c>
      <c r="I227" s="59">
        <v>0</v>
      </c>
      <c r="J227" s="59">
        <v>400</v>
      </c>
      <c r="K227" s="59">
        <v>400</v>
      </c>
      <c r="L227" s="59"/>
      <c r="M227" s="59"/>
      <c r="N227" s="59"/>
      <c r="O227" s="47" t="s">
        <v>1632</v>
      </c>
      <c r="P227" s="47" t="s">
        <v>1632</v>
      </c>
      <c r="Q227" s="60" t="s">
        <v>1394</v>
      </c>
      <c r="R227" s="60" t="s">
        <v>1395</v>
      </c>
      <c r="S227" s="60" t="s">
        <v>1395</v>
      </c>
      <c r="T227" s="287" t="s">
        <v>1396</v>
      </c>
      <c r="U227" s="39" t="s">
        <v>1394</v>
      </c>
      <c r="V227" s="17" t="s">
        <v>1714</v>
      </c>
      <c r="W227" s="17" t="s">
        <v>1534</v>
      </c>
      <c r="X227" s="17" t="s">
        <v>1749</v>
      </c>
      <c r="Y227" s="62">
        <v>-400</v>
      </c>
      <c r="Z227" t="s">
        <v>1418</v>
      </c>
    </row>
    <row r="228" spans="1:26" ht="15" customHeight="1" x14ac:dyDescent="0.35">
      <c r="A228" s="61" t="s">
        <v>1635</v>
      </c>
      <c r="B228" s="58" t="s">
        <v>1630</v>
      </c>
      <c r="C228" s="58" t="s">
        <v>797</v>
      </c>
      <c r="D228" s="47" t="s">
        <v>13</v>
      </c>
      <c r="E228" s="58" t="s">
        <v>798</v>
      </c>
      <c r="F228" s="58" t="s">
        <v>1534</v>
      </c>
      <c r="G228" s="58" t="s">
        <v>1752</v>
      </c>
      <c r="H228" s="58" t="s">
        <v>1720</v>
      </c>
      <c r="I228" s="59">
        <v>0</v>
      </c>
      <c r="J228" s="59">
        <v>0</v>
      </c>
      <c r="K228" s="59">
        <v>0</v>
      </c>
      <c r="L228" s="59"/>
      <c r="M228" s="59"/>
      <c r="N228" s="59"/>
      <c r="O228" s="47" t="s">
        <v>1720</v>
      </c>
      <c r="P228" s="47" t="s">
        <v>1720</v>
      </c>
      <c r="Q228" s="60" t="s">
        <v>1394</v>
      </c>
      <c r="R228" s="60" t="s">
        <v>1395</v>
      </c>
      <c r="S228" s="60" t="s">
        <v>1395</v>
      </c>
      <c r="T228" s="287" t="s">
        <v>1396</v>
      </c>
      <c r="V228" s="17"/>
      <c r="W228" s="17"/>
      <c r="X228" s="17"/>
      <c r="Y228" s="17"/>
      <c r="Z228" t="s">
        <v>1418</v>
      </c>
    </row>
    <row r="229" spans="1:26" ht="15" customHeight="1" x14ac:dyDescent="0.35">
      <c r="A229" s="61" t="s">
        <v>1635</v>
      </c>
      <c r="B229" s="58" t="s">
        <v>1630</v>
      </c>
      <c r="C229" s="58" t="s">
        <v>797</v>
      </c>
      <c r="D229" s="47" t="s">
        <v>158</v>
      </c>
      <c r="E229" s="58" t="s">
        <v>798</v>
      </c>
      <c r="F229" s="58" t="s">
        <v>1534</v>
      </c>
      <c r="G229" s="58" t="s">
        <v>1752</v>
      </c>
      <c r="H229" s="58" t="s">
        <v>1720</v>
      </c>
      <c r="I229" s="59"/>
      <c r="J229" s="59"/>
      <c r="K229" s="59">
        <v>0</v>
      </c>
      <c r="L229" s="59"/>
      <c r="M229" s="59"/>
      <c r="N229" s="59"/>
      <c r="O229" s="47"/>
      <c r="P229" s="47" t="s">
        <v>1720</v>
      </c>
      <c r="Q229" s="60" t="s">
        <v>1394</v>
      </c>
      <c r="R229" s="60" t="s">
        <v>1395</v>
      </c>
      <c r="S229" s="60" t="s">
        <v>1395</v>
      </c>
      <c r="T229" s="287" t="s">
        <v>1396</v>
      </c>
      <c r="V229" s="17"/>
      <c r="W229" s="17"/>
      <c r="X229" s="17"/>
      <c r="Y229" s="17"/>
    </row>
    <row r="230" spans="1:26" ht="15" customHeight="1" x14ac:dyDescent="0.35">
      <c r="A230" s="61" t="s">
        <v>1635</v>
      </c>
      <c r="B230" s="58" t="s">
        <v>1630</v>
      </c>
      <c r="C230" s="58" t="s">
        <v>985</v>
      </c>
      <c r="D230" s="47" t="s">
        <v>13</v>
      </c>
      <c r="E230" s="58" t="s">
        <v>986</v>
      </c>
      <c r="F230" s="58" t="s">
        <v>1534</v>
      </c>
      <c r="G230" s="58" t="s">
        <v>1753</v>
      </c>
      <c r="H230" s="58" t="s">
        <v>1717</v>
      </c>
      <c r="I230" s="59">
        <v>0</v>
      </c>
      <c r="J230" s="59">
        <v>0</v>
      </c>
      <c r="K230" s="59">
        <v>0</v>
      </c>
      <c r="L230" s="59"/>
      <c r="M230" s="59"/>
      <c r="N230" s="59"/>
      <c r="O230" s="47" t="s">
        <v>1736</v>
      </c>
      <c r="P230" s="47" t="s">
        <v>1736</v>
      </c>
      <c r="Q230" s="60" t="s">
        <v>206</v>
      </c>
      <c r="R230" s="60" t="s">
        <v>1394</v>
      </c>
      <c r="S230" s="60" t="s">
        <v>206</v>
      </c>
      <c r="T230" s="287" t="s">
        <v>1754</v>
      </c>
      <c r="U230" s="39" t="s">
        <v>1394</v>
      </c>
      <c r="W230" s="17"/>
      <c r="X230" s="17"/>
      <c r="Y230" s="17"/>
      <c r="Z230" t="s">
        <v>1418</v>
      </c>
    </row>
    <row r="231" spans="1:26" ht="15" customHeight="1" x14ac:dyDescent="0.35">
      <c r="A231" s="61" t="s">
        <v>1635</v>
      </c>
      <c r="B231" s="58" t="s">
        <v>1630</v>
      </c>
      <c r="C231" s="58" t="s">
        <v>799</v>
      </c>
      <c r="D231" s="47" t="s">
        <v>158</v>
      </c>
      <c r="E231" s="58" t="s">
        <v>800</v>
      </c>
      <c r="F231" s="58" t="s">
        <v>1534</v>
      </c>
      <c r="G231" s="58" t="s">
        <v>1755</v>
      </c>
      <c r="H231" s="58" t="s">
        <v>1739</v>
      </c>
      <c r="I231" s="59"/>
      <c r="J231" s="59"/>
      <c r="K231" s="59">
        <v>0</v>
      </c>
      <c r="L231" s="59"/>
      <c r="M231" s="59"/>
      <c r="N231" s="59"/>
      <c r="O231" s="47"/>
      <c r="P231" s="47" t="s">
        <v>1739</v>
      </c>
      <c r="Q231" s="60" t="s">
        <v>1394</v>
      </c>
      <c r="R231" s="60" t="s">
        <v>1395</v>
      </c>
      <c r="S231" s="60" t="s">
        <v>1395</v>
      </c>
      <c r="T231" s="287" t="s">
        <v>1396</v>
      </c>
      <c r="V231" s="17"/>
      <c r="W231" s="17"/>
      <c r="X231" s="17"/>
      <c r="Y231" s="17"/>
    </row>
    <row r="232" spans="1:26" ht="15" customHeight="1" x14ac:dyDescent="0.35">
      <c r="A232" s="61" t="s">
        <v>1635</v>
      </c>
      <c r="B232" s="58" t="s">
        <v>1630</v>
      </c>
      <c r="C232" s="58" t="s">
        <v>801</v>
      </c>
      <c r="D232" s="47" t="s">
        <v>158</v>
      </c>
      <c r="E232" s="58" t="s">
        <v>802</v>
      </c>
      <c r="F232" s="58" t="s">
        <v>1534</v>
      </c>
      <c r="G232" s="58" t="s">
        <v>1756</v>
      </c>
      <c r="H232" s="58" t="s">
        <v>1757</v>
      </c>
      <c r="I232" s="59">
        <v>0</v>
      </c>
      <c r="J232" s="59">
        <v>0</v>
      </c>
      <c r="K232" s="59">
        <v>0</v>
      </c>
      <c r="L232" s="59"/>
      <c r="M232" s="59"/>
      <c r="N232" s="59"/>
      <c r="O232" s="47" t="s">
        <v>1712</v>
      </c>
      <c r="P232" s="47" t="s">
        <v>1712</v>
      </c>
      <c r="Q232" s="60" t="s">
        <v>206</v>
      </c>
      <c r="R232" s="60" t="s">
        <v>1394</v>
      </c>
      <c r="S232" s="60" t="s">
        <v>206</v>
      </c>
      <c r="T232" s="287" t="s">
        <v>1758</v>
      </c>
      <c r="U232" s="39" t="s">
        <v>1394</v>
      </c>
      <c r="W232" s="17"/>
      <c r="X232" s="17"/>
      <c r="Y232" s="17"/>
      <c r="Z232" t="s">
        <v>1418</v>
      </c>
    </row>
    <row r="233" spans="1:26" ht="15" customHeight="1" x14ac:dyDescent="0.35">
      <c r="A233" s="61" t="s">
        <v>1635</v>
      </c>
      <c r="B233" s="58" t="s">
        <v>1630</v>
      </c>
      <c r="C233" s="58" t="s">
        <v>987</v>
      </c>
      <c r="D233" s="58" t="s">
        <v>13</v>
      </c>
      <c r="E233" s="58" t="s">
        <v>1759</v>
      </c>
      <c r="F233" s="58" t="s">
        <v>1534</v>
      </c>
      <c r="G233" s="58" t="s">
        <v>1760</v>
      </c>
      <c r="H233" s="58" t="s">
        <v>1713</v>
      </c>
      <c r="I233" s="59">
        <v>0</v>
      </c>
      <c r="J233" s="59">
        <v>0</v>
      </c>
      <c r="K233" s="59">
        <v>0</v>
      </c>
      <c r="L233" s="59"/>
      <c r="M233" s="59"/>
      <c r="N233" s="59"/>
      <c r="O233" s="47" t="s">
        <v>1713</v>
      </c>
      <c r="P233" s="47" t="s">
        <v>1713</v>
      </c>
      <c r="Q233" s="60" t="s">
        <v>1394</v>
      </c>
      <c r="R233" s="60" t="s">
        <v>1395</v>
      </c>
      <c r="S233" s="60" t="s">
        <v>1395</v>
      </c>
      <c r="T233" s="287" t="s">
        <v>1396</v>
      </c>
      <c r="V233" s="17"/>
      <c r="W233" s="17"/>
      <c r="X233" s="17"/>
      <c r="Y233" s="17"/>
      <c r="Z233" t="s">
        <v>1418</v>
      </c>
    </row>
    <row r="234" spans="1:26" ht="15" customHeight="1" x14ac:dyDescent="0.35">
      <c r="A234" s="61" t="s">
        <v>1635</v>
      </c>
      <c r="B234" s="58" t="s">
        <v>1630</v>
      </c>
      <c r="C234" s="58" t="s">
        <v>989</v>
      </c>
      <c r="D234" s="47" t="s">
        <v>13</v>
      </c>
      <c r="E234" s="58" t="s">
        <v>990</v>
      </c>
      <c r="F234" s="58" t="s">
        <v>1534</v>
      </c>
      <c r="G234" s="58" t="s">
        <v>1761</v>
      </c>
      <c r="H234" s="58" t="s">
        <v>1722</v>
      </c>
      <c r="I234" s="59">
        <v>0</v>
      </c>
      <c r="J234" s="59">
        <v>0</v>
      </c>
      <c r="K234" s="59">
        <v>0</v>
      </c>
      <c r="L234" s="59"/>
      <c r="M234" s="59"/>
      <c r="N234" s="59"/>
      <c r="O234" s="47" t="s">
        <v>1722</v>
      </c>
      <c r="P234" s="47" t="s">
        <v>1722</v>
      </c>
      <c r="Q234" s="60" t="s">
        <v>1394</v>
      </c>
      <c r="R234" s="60" t="s">
        <v>1395</v>
      </c>
      <c r="S234" s="60" t="s">
        <v>1395</v>
      </c>
      <c r="T234" s="287" t="s">
        <v>1396</v>
      </c>
      <c r="V234" s="17"/>
      <c r="W234" s="17"/>
      <c r="X234" s="17"/>
      <c r="Y234" s="17"/>
      <c r="Z234" t="s">
        <v>1418</v>
      </c>
    </row>
    <row r="235" spans="1:26" ht="15" customHeight="1" x14ac:dyDescent="0.35">
      <c r="A235" s="61" t="s">
        <v>1635</v>
      </c>
      <c r="B235" s="58" t="s">
        <v>1630</v>
      </c>
      <c r="C235" s="58" t="s">
        <v>991</v>
      </c>
      <c r="D235" s="47" t="s">
        <v>13</v>
      </c>
      <c r="E235" s="58" t="s">
        <v>992</v>
      </c>
      <c r="F235" s="58" t="s">
        <v>1534</v>
      </c>
      <c r="G235" s="58" t="s">
        <v>1762</v>
      </c>
      <c r="H235" s="58" t="s">
        <v>1720</v>
      </c>
      <c r="I235" s="59">
        <v>0</v>
      </c>
      <c r="J235" s="59">
        <v>0</v>
      </c>
      <c r="K235" s="59">
        <v>0</v>
      </c>
      <c r="L235" s="59"/>
      <c r="M235" s="59"/>
      <c r="N235" s="59"/>
      <c r="O235" s="47" t="s">
        <v>1731</v>
      </c>
      <c r="P235" s="47" t="s">
        <v>1731</v>
      </c>
      <c r="Q235" s="60" t="s">
        <v>206</v>
      </c>
      <c r="R235" s="60" t="s">
        <v>1394</v>
      </c>
      <c r="S235" s="60" t="s">
        <v>206</v>
      </c>
      <c r="T235" s="287" t="s">
        <v>1763</v>
      </c>
      <c r="U235" s="39" t="s">
        <v>1394</v>
      </c>
      <c r="W235" s="17"/>
      <c r="X235" s="17"/>
      <c r="Y235" s="17"/>
      <c r="Z235" t="s">
        <v>1418</v>
      </c>
    </row>
    <row r="236" spans="1:26" ht="15" customHeight="1" x14ac:dyDescent="0.35">
      <c r="A236" s="61" t="s">
        <v>1635</v>
      </c>
      <c r="B236" s="58" t="s">
        <v>1630</v>
      </c>
      <c r="C236" s="58" t="s">
        <v>803</v>
      </c>
      <c r="D236" s="47" t="s">
        <v>158</v>
      </c>
      <c r="E236" s="58" t="s">
        <v>804</v>
      </c>
      <c r="F236" s="58" t="s">
        <v>1534</v>
      </c>
      <c r="G236" s="58" t="s">
        <v>1764</v>
      </c>
      <c r="H236" s="58" t="s">
        <v>1731</v>
      </c>
      <c r="I236" s="59">
        <v>0</v>
      </c>
      <c r="J236" s="59">
        <v>0</v>
      </c>
      <c r="K236" s="59">
        <v>0</v>
      </c>
      <c r="L236" s="59"/>
      <c r="M236" s="59"/>
      <c r="N236" s="59"/>
      <c r="O236" s="47" t="s">
        <v>1722</v>
      </c>
      <c r="P236" s="47" t="s">
        <v>1722</v>
      </c>
      <c r="Q236" s="60" t="s">
        <v>206</v>
      </c>
      <c r="R236" s="60" t="s">
        <v>1394</v>
      </c>
      <c r="S236" s="60" t="s">
        <v>206</v>
      </c>
      <c r="T236" s="287" t="s">
        <v>1765</v>
      </c>
      <c r="U236" s="39" t="s">
        <v>1394</v>
      </c>
      <c r="W236" s="17"/>
      <c r="X236" s="17"/>
      <c r="Y236" s="17"/>
      <c r="Z236" t="s">
        <v>1418</v>
      </c>
    </row>
    <row r="237" spans="1:26" ht="15" customHeight="1" x14ac:dyDescent="0.35">
      <c r="A237" s="61" t="s">
        <v>1635</v>
      </c>
      <c r="B237" s="58" t="s">
        <v>1630</v>
      </c>
      <c r="C237" s="58" t="s">
        <v>993</v>
      </c>
      <c r="D237" s="47" t="s">
        <v>13</v>
      </c>
      <c r="E237" s="65" t="s">
        <v>994</v>
      </c>
      <c r="F237" s="58" t="s">
        <v>1534</v>
      </c>
      <c r="G237" s="58" t="s">
        <v>1766</v>
      </c>
      <c r="H237" s="58" t="s">
        <v>1710</v>
      </c>
      <c r="I237" s="59">
        <v>0</v>
      </c>
      <c r="J237" s="59">
        <v>0</v>
      </c>
      <c r="K237" s="59">
        <v>0</v>
      </c>
      <c r="L237" s="59"/>
      <c r="M237" s="59"/>
      <c r="N237" s="59"/>
      <c r="O237" s="47" t="s">
        <v>1718</v>
      </c>
      <c r="P237" s="47" t="s">
        <v>1718</v>
      </c>
      <c r="Q237" s="60" t="s">
        <v>206</v>
      </c>
      <c r="R237" s="60" t="s">
        <v>1394</v>
      </c>
      <c r="S237" s="60" t="s">
        <v>206</v>
      </c>
      <c r="T237" s="287" t="s">
        <v>1767</v>
      </c>
      <c r="U237" s="39" t="s">
        <v>1394</v>
      </c>
      <c r="W237" s="17"/>
      <c r="X237" s="17"/>
      <c r="Y237" s="17"/>
      <c r="Z237" t="s">
        <v>1418</v>
      </c>
    </row>
    <row r="238" spans="1:26" ht="15" customHeight="1" x14ac:dyDescent="0.35">
      <c r="A238" s="61" t="s">
        <v>1635</v>
      </c>
      <c r="B238" s="58" t="s">
        <v>1630</v>
      </c>
      <c r="C238" s="58" t="s">
        <v>805</v>
      </c>
      <c r="D238" s="47" t="s">
        <v>158</v>
      </c>
      <c r="E238" s="65" t="s">
        <v>1768</v>
      </c>
      <c r="F238" s="58" t="e">
        <v>#N/A</v>
      </c>
      <c r="G238" s="58" t="e">
        <v>#N/A</v>
      </c>
      <c r="H238" s="58" t="e">
        <v>#N/A</v>
      </c>
      <c r="I238" s="59">
        <v>0</v>
      </c>
      <c r="J238" s="59">
        <v>0</v>
      </c>
      <c r="K238" s="59">
        <v>0</v>
      </c>
      <c r="L238" s="59"/>
      <c r="M238" s="59"/>
      <c r="N238" s="59"/>
      <c r="O238" s="47" t="s">
        <v>1769</v>
      </c>
      <c r="P238" s="47" t="s">
        <v>1769</v>
      </c>
      <c r="Q238" s="60" t="e">
        <v>#N/A</v>
      </c>
      <c r="R238" s="60" t="e">
        <v>#N/A</v>
      </c>
      <c r="S238" s="60" t="e">
        <v>#N/A</v>
      </c>
      <c r="T238" s="287" t="e">
        <v>#N/A</v>
      </c>
      <c r="V238" s="17"/>
      <c r="W238" s="17"/>
      <c r="X238" s="17"/>
      <c r="Y238" s="17"/>
      <c r="Z238" t="s">
        <v>1418</v>
      </c>
    </row>
    <row r="239" spans="1:26" ht="15" customHeight="1" x14ac:dyDescent="0.35">
      <c r="A239" s="61" t="s">
        <v>1635</v>
      </c>
      <c r="B239" s="58" t="s">
        <v>1630</v>
      </c>
      <c r="C239" s="58" t="s">
        <v>811</v>
      </c>
      <c r="D239" s="47" t="s">
        <v>158</v>
      </c>
      <c r="E239" s="65" t="s">
        <v>812</v>
      </c>
      <c r="F239" s="58" t="s">
        <v>1534</v>
      </c>
      <c r="G239" s="58" t="s">
        <v>1770</v>
      </c>
      <c r="H239" s="58" t="s">
        <v>1712</v>
      </c>
      <c r="I239" s="59">
        <v>0</v>
      </c>
      <c r="J239" s="59">
        <v>0</v>
      </c>
      <c r="K239" s="59">
        <v>0</v>
      </c>
      <c r="L239" s="59"/>
      <c r="M239" s="59"/>
      <c r="N239" s="59"/>
      <c r="O239" s="47" t="s">
        <v>1712</v>
      </c>
      <c r="P239" s="47" t="s">
        <v>1712</v>
      </c>
      <c r="Q239" s="60" t="s">
        <v>1394</v>
      </c>
      <c r="R239" s="60" t="s">
        <v>1395</v>
      </c>
      <c r="S239" s="60" t="s">
        <v>1395</v>
      </c>
      <c r="T239" s="287" t="s">
        <v>1396</v>
      </c>
      <c r="V239" s="17"/>
      <c r="W239" s="17"/>
      <c r="X239" s="17"/>
      <c r="Y239" s="17"/>
      <c r="Z239" t="s">
        <v>1418</v>
      </c>
    </row>
    <row r="240" spans="1:26" ht="15" customHeight="1" x14ac:dyDescent="0.35">
      <c r="A240" s="61" t="s">
        <v>1635</v>
      </c>
      <c r="B240" s="58" t="s">
        <v>1630</v>
      </c>
      <c r="C240" s="58" t="s">
        <v>928</v>
      </c>
      <c r="D240" s="47" t="s">
        <v>13</v>
      </c>
      <c r="E240" s="58" t="s">
        <v>929</v>
      </c>
      <c r="F240" s="58" t="s">
        <v>1534</v>
      </c>
      <c r="G240" s="58" t="s">
        <v>1771</v>
      </c>
      <c r="H240" s="58" t="s">
        <v>1718</v>
      </c>
      <c r="I240" s="59">
        <v>19669</v>
      </c>
      <c r="J240" s="59">
        <v>5849.95</v>
      </c>
      <c r="K240" s="59">
        <v>25518.95</v>
      </c>
      <c r="L240" s="59"/>
      <c r="M240" s="59"/>
      <c r="N240" s="59"/>
      <c r="O240" s="47" t="s">
        <v>1772</v>
      </c>
      <c r="P240" s="47" t="s">
        <v>1718</v>
      </c>
      <c r="Q240" s="60" t="s">
        <v>1394</v>
      </c>
      <c r="R240" s="60" t="s">
        <v>1395</v>
      </c>
      <c r="S240" s="60" t="s">
        <v>1395</v>
      </c>
      <c r="T240" s="287" t="s">
        <v>1396</v>
      </c>
      <c r="V240" s="17" t="s">
        <v>1401</v>
      </c>
      <c r="W240" s="17" t="s">
        <v>1534</v>
      </c>
      <c r="X240" s="17" t="s">
        <v>1771</v>
      </c>
      <c r="Y240" s="62">
        <v>-25518.95</v>
      </c>
      <c r="Z240">
        <v>734</v>
      </c>
    </row>
    <row r="241" spans="1:33" ht="15" customHeight="1" x14ac:dyDescent="0.35">
      <c r="A241" s="61" t="s">
        <v>1635</v>
      </c>
      <c r="B241" s="58" t="s">
        <v>1630</v>
      </c>
      <c r="C241" s="58" t="s">
        <v>928</v>
      </c>
      <c r="D241" s="47" t="s">
        <v>158</v>
      </c>
      <c r="E241" s="58" t="s">
        <v>929</v>
      </c>
      <c r="F241" s="58" t="s">
        <v>1534</v>
      </c>
      <c r="G241" s="58" t="s">
        <v>1771</v>
      </c>
      <c r="H241" s="58" t="s">
        <v>1718</v>
      </c>
      <c r="I241" s="59">
        <v>13577</v>
      </c>
      <c r="J241" s="59">
        <v>4204.75</v>
      </c>
      <c r="K241" s="59">
        <v>17781.75</v>
      </c>
      <c r="L241" s="59"/>
      <c r="M241" s="59"/>
      <c r="N241" s="59"/>
      <c r="O241" s="47" t="s">
        <v>1772</v>
      </c>
      <c r="P241" s="47" t="s">
        <v>1718</v>
      </c>
      <c r="Q241" s="60" t="s">
        <v>1394</v>
      </c>
      <c r="R241" s="60" t="s">
        <v>1395</v>
      </c>
      <c r="S241" s="60" t="s">
        <v>1395</v>
      </c>
      <c r="T241" s="287" t="s">
        <v>1396</v>
      </c>
      <c r="V241" s="17" t="s">
        <v>1401</v>
      </c>
      <c r="W241" s="17" t="s">
        <v>1534</v>
      </c>
      <c r="X241" s="17" t="s">
        <v>1771</v>
      </c>
      <c r="Y241" s="62">
        <v>-17781.75</v>
      </c>
      <c r="Z241">
        <v>734</v>
      </c>
    </row>
    <row r="242" spans="1:33" ht="15" customHeight="1" x14ac:dyDescent="0.35">
      <c r="A242" s="61" t="s">
        <v>1635</v>
      </c>
      <c r="B242" s="58" t="s">
        <v>1630</v>
      </c>
      <c r="C242" s="58" t="s">
        <v>705</v>
      </c>
      <c r="D242" s="47" t="s">
        <v>13</v>
      </c>
      <c r="E242" s="58" t="s">
        <v>706</v>
      </c>
      <c r="F242" s="58" t="s">
        <v>1534</v>
      </c>
      <c r="G242" s="58" t="s">
        <v>1773</v>
      </c>
      <c r="H242" s="58" t="s">
        <v>1774</v>
      </c>
      <c r="I242" s="59">
        <v>83982</v>
      </c>
      <c r="J242" s="59">
        <v>350</v>
      </c>
      <c r="K242" s="59">
        <v>84332</v>
      </c>
      <c r="L242" s="59"/>
      <c r="M242" s="59"/>
      <c r="N242" s="59"/>
      <c r="O242" s="47" t="s">
        <v>1774</v>
      </c>
      <c r="P242" s="47" t="s">
        <v>1774</v>
      </c>
      <c r="Q242" s="60" t="s">
        <v>1394</v>
      </c>
      <c r="R242" s="60" t="s">
        <v>1395</v>
      </c>
      <c r="S242" s="60" t="s">
        <v>1395</v>
      </c>
      <c r="T242" s="287" t="s">
        <v>1396</v>
      </c>
      <c r="V242" s="17" t="s">
        <v>1401</v>
      </c>
      <c r="W242" s="17" t="s">
        <v>1534</v>
      </c>
      <c r="X242" s="17" t="s">
        <v>1773</v>
      </c>
      <c r="Y242" s="62">
        <v>-84332</v>
      </c>
      <c r="Z242">
        <v>734</v>
      </c>
      <c r="AA242">
        <v>730</v>
      </c>
      <c r="AB242" t="s">
        <v>180</v>
      </c>
      <c r="AC242">
        <v>750</v>
      </c>
    </row>
    <row r="243" spans="1:33" ht="15" customHeight="1" x14ac:dyDescent="0.35">
      <c r="A243" s="61" t="s">
        <v>1635</v>
      </c>
      <c r="B243" s="58" t="s">
        <v>1630</v>
      </c>
      <c r="C243" s="58" t="s">
        <v>705</v>
      </c>
      <c r="D243" s="47" t="s">
        <v>158</v>
      </c>
      <c r="E243" s="58" t="s">
        <v>706</v>
      </c>
      <c r="F243" s="58" t="s">
        <v>1534</v>
      </c>
      <c r="G243" s="58" t="s">
        <v>1773</v>
      </c>
      <c r="H243" s="58" t="s">
        <v>1774</v>
      </c>
      <c r="I243" s="59">
        <v>77268</v>
      </c>
      <c r="J243" s="59">
        <v>350</v>
      </c>
      <c r="K243" s="59">
        <v>77618</v>
      </c>
      <c r="L243" s="59"/>
      <c r="M243" s="59"/>
      <c r="N243" s="59"/>
      <c r="O243" s="47" t="s">
        <v>1774</v>
      </c>
      <c r="P243" s="47" t="s">
        <v>1774</v>
      </c>
      <c r="Q243" s="60" t="s">
        <v>1394</v>
      </c>
      <c r="R243" s="60" t="s">
        <v>1395</v>
      </c>
      <c r="S243" s="60" t="s">
        <v>1395</v>
      </c>
      <c r="T243" s="287" t="s">
        <v>1396</v>
      </c>
      <c r="V243" s="63">
        <v>43664</v>
      </c>
      <c r="W243" s="17" t="s">
        <v>1534</v>
      </c>
      <c r="X243" s="17" t="s">
        <v>1773</v>
      </c>
      <c r="Y243" s="62">
        <v>24297</v>
      </c>
      <c r="Z243">
        <v>734</v>
      </c>
      <c r="AA243">
        <v>730</v>
      </c>
      <c r="AB243" t="s">
        <v>180</v>
      </c>
      <c r="AC243">
        <v>750</v>
      </c>
      <c r="AE243" t="s">
        <v>1426</v>
      </c>
      <c r="AF243">
        <v>101915</v>
      </c>
      <c r="AG243" s="64">
        <v>24297</v>
      </c>
    </row>
    <row r="244" spans="1:33" ht="15" customHeight="1" x14ac:dyDescent="0.35">
      <c r="A244" s="61" t="s">
        <v>1635</v>
      </c>
      <c r="B244" s="58" t="s">
        <v>1630</v>
      </c>
      <c r="C244" s="58" t="s">
        <v>705</v>
      </c>
      <c r="D244" s="47" t="s">
        <v>1645</v>
      </c>
      <c r="E244" s="58" t="s">
        <v>706</v>
      </c>
      <c r="F244" s="58" t="s">
        <v>1534</v>
      </c>
      <c r="G244" s="58" t="s">
        <v>1773</v>
      </c>
      <c r="H244" s="58" t="s">
        <v>1774</v>
      </c>
      <c r="I244" s="59">
        <v>16969</v>
      </c>
      <c r="J244" s="59">
        <v>0</v>
      </c>
      <c r="K244" s="59">
        <v>16969</v>
      </c>
      <c r="L244" s="59"/>
      <c r="M244" s="59"/>
      <c r="N244" s="59"/>
      <c r="O244" s="47" t="s">
        <v>1774</v>
      </c>
      <c r="P244" s="47" t="s">
        <v>1774</v>
      </c>
      <c r="Q244" s="60" t="s">
        <v>1394</v>
      </c>
      <c r="R244" s="60" t="s">
        <v>1395</v>
      </c>
      <c r="S244" s="60" t="s">
        <v>1395</v>
      </c>
      <c r="T244" s="287" t="s">
        <v>1396</v>
      </c>
      <c r="V244" s="63">
        <v>43725</v>
      </c>
      <c r="W244" s="17" t="s">
        <v>1534</v>
      </c>
      <c r="X244" s="17" t="s">
        <v>1773</v>
      </c>
      <c r="Y244" s="62">
        <v>-16969</v>
      </c>
      <c r="Z244">
        <v>710</v>
      </c>
      <c r="AA244">
        <v>734</v>
      </c>
    </row>
    <row r="245" spans="1:33" ht="15" customHeight="1" x14ac:dyDescent="0.35">
      <c r="A245" s="61" t="s">
        <v>1635</v>
      </c>
      <c r="B245" s="58" t="s">
        <v>1630</v>
      </c>
      <c r="C245" s="58" t="s">
        <v>930</v>
      </c>
      <c r="D245" s="47" t="s">
        <v>158</v>
      </c>
      <c r="E245" s="58" t="s">
        <v>931</v>
      </c>
      <c r="F245" s="58" t="s">
        <v>1534</v>
      </c>
      <c r="G245" s="58" t="s">
        <v>1529</v>
      </c>
      <c r="H245" s="58" t="s">
        <v>1775</v>
      </c>
      <c r="I245" s="59">
        <v>7745</v>
      </c>
      <c r="J245" s="59">
        <v>1140</v>
      </c>
      <c r="K245" s="59">
        <v>8885</v>
      </c>
      <c r="L245" s="59"/>
      <c r="M245" s="59"/>
      <c r="N245" s="59"/>
      <c r="O245" s="47" t="s">
        <v>1750</v>
      </c>
      <c r="P245" s="47" t="s">
        <v>1776</v>
      </c>
      <c r="Q245" s="60" t="s">
        <v>206</v>
      </c>
      <c r="R245" s="60" t="s">
        <v>206</v>
      </c>
      <c r="S245" s="60" t="s">
        <v>206</v>
      </c>
      <c r="T245" s="287" t="s">
        <v>1777</v>
      </c>
      <c r="V245" s="63">
        <v>43664</v>
      </c>
      <c r="W245" s="17" t="s">
        <v>1534</v>
      </c>
      <c r="X245" s="17" t="s">
        <v>1529</v>
      </c>
      <c r="Y245" s="62">
        <v>-8885</v>
      </c>
      <c r="Z245" t="s">
        <v>180</v>
      </c>
    </row>
    <row r="246" spans="1:33" ht="15" customHeight="1" x14ac:dyDescent="0.35">
      <c r="A246" s="61" t="s">
        <v>1635</v>
      </c>
      <c r="B246" s="58" t="s">
        <v>1630</v>
      </c>
      <c r="C246" s="58" t="s">
        <v>1027</v>
      </c>
      <c r="D246" s="47" t="s">
        <v>13</v>
      </c>
      <c r="E246" s="58" t="s">
        <v>1028</v>
      </c>
      <c r="F246" s="58" t="s">
        <v>1534</v>
      </c>
      <c r="G246" s="58" t="s">
        <v>1778</v>
      </c>
      <c r="H246" s="58" t="s">
        <v>1779</v>
      </c>
      <c r="I246" s="59">
        <v>4832</v>
      </c>
      <c r="J246" s="59">
        <v>0</v>
      </c>
      <c r="K246" s="59">
        <v>4832</v>
      </c>
      <c r="L246" s="59"/>
      <c r="M246" s="59"/>
      <c r="N246" s="59"/>
      <c r="O246" s="47" t="s">
        <v>1750</v>
      </c>
      <c r="P246" s="47" t="s">
        <v>1750</v>
      </c>
      <c r="Q246" s="60" t="s">
        <v>206</v>
      </c>
      <c r="R246" s="60" t="s">
        <v>1394</v>
      </c>
      <c r="S246" s="60" t="s">
        <v>206</v>
      </c>
      <c r="T246" s="287" t="s">
        <v>1777</v>
      </c>
      <c r="V246" s="17" t="s">
        <v>1401</v>
      </c>
      <c r="W246" s="17" t="s">
        <v>1534</v>
      </c>
      <c r="X246" s="17" t="s">
        <v>1778</v>
      </c>
      <c r="Y246" s="62">
        <v>-4832</v>
      </c>
      <c r="Z246">
        <v>734</v>
      </c>
      <c r="AA246">
        <v>732</v>
      </c>
    </row>
    <row r="247" spans="1:33" ht="15" customHeight="1" x14ac:dyDescent="0.35">
      <c r="A247" s="61" t="s">
        <v>1635</v>
      </c>
      <c r="B247" s="58" t="s">
        <v>1630</v>
      </c>
      <c r="C247" s="58" t="s">
        <v>932</v>
      </c>
      <c r="D247" s="47" t="s">
        <v>158</v>
      </c>
      <c r="E247" s="58" t="s">
        <v>933</v>
      </c>
      <c r="F247" s="58" t="s">
        <v>1534</v>
      </c>
      <c r="G247" s="58" t="s">
        <v>1780</v>
      </c>
      <c r="H247" s="58" t="s">
        <v>1781</v>
      </c>
      <c r="I247" s="59">
        <v>3660.2031689437499</v>
      </c>
      <c r="J247" s="59">
        <v>0</v>
      </c>
      <c r="K247" s="59">
        <v>3660.2031689437499</v>
      </c>
      <c r="L247" s="59"/>
      <c r="M247" s="59"/>
      <c r="N247" s="59"/>
      <c r="O247" s="47" t="s">
        <v>1781</v>
      </c>
      <c r="P247" s="47" t="s">
        <v>1781</v>
      </c>
      <c r="Q247" s="60" t="s">
        <v>1394</v>
      </c>
      <c r="R247" s="60" t="s">
        <v>1395</v>
      </c>
      <c r="S247" s="60" t="s">
        <v>1395</v>
      </c>
      <c r="T247" s="287" t="s">
        <v>1396</v>
      </c>
      <c r="V247" s="63">
        <v>43720</v>
      </c>
      <c r="W247" s="17" t="s">
        <v>1534</v>
      </c>
      <c r="X247" s="17" t="s">
        <v>1780</v>
      </c>
      <c r="Y247" s="62">
        <v>-3660.2031689437499</v>
      </c>
      <c r="Z247">
        <v>734</v>
      </c>
      <c r="AA247">
        <v>752</v>
      </c>
    </row>
    <row r="248" spans="1:33" ht="15" customHeight="1" x14ac:dyDescent="0.35">
      <c r="A248" s="61" t="s">
        <v>1635</v>
      </c>
      <c r="B248" s="58" t="s">
        <v>1630</v>
      </c>
      <c r="C248" s="58" t="s">
        <v>1029</v>
      </c>
      <c r="D248" s="47" t="s">
        <v>13</v>
      </c>
      <c r="E248" s="58" t="s">
        <v>1782</v>
      </c>
      <c r="F248" s="58" t="s">
        <v>1534</v>
      </c>
      <c r="G248" s="58" t="s">
        <v>1783</v>
      </c>
      <c r="H248" s="58" t="s">
        <v>1775</v>
      </c>
      <c r="I248" s="59">
        <v>11991</v>
      </c>
      <c r="J248" s="59">
        <v>0</v>
      </c>
      <c r="K248" s="59">
        <v>11991</v>
      </c>
      <c r="L248" s="59"/>
      <c r="M248" s="59"/>
      <c r="N248" s="59"/>
      <c r="O248" s="47" t="s">
        <v>1632</v>
      </c>
      <c r="P248" s="47" t="s">
        <v>1784</v>
      </c>
      <c r="Q248" s="60" t="s">
        <v>206</v>
      </c>
      <c r="R248" s="60" t="s">
        <v>206</v>
      </c>
      <c r="S248" s="60" t="s">
        <v>206</v>
      </c>
      <c r="T248" s="287" t="s">
        <v>1390</v>
      </c>
      <c r="V248" s="63" t="s">
        <v>1401</v>
      </c>
      <c r="W248" s="17" t="s">
        <v>1534</v>
      </c>
      <c r="X248" s="17" t="s">
        <v>1783</v>
      </c>
      <c r="Y248" s="62">
        <v>0</v>
      </c>
      <c r="Z248">
        <v>710</v>
      </c>
      <c r="AA248" t="s">
        <v>180</v>
      </c>
      <c r="AB248">
        <v>750</v>
      </c>
      <c r="AC248" t="s">
        <v>1429</v>
      </c>
      <c r="AD248">
        <v>734</v>
      </c>
      <c r="AF248">
        <v>11991</v>
      </c>
    </row>
    <row r="249" spans="1:33" ht="15" customHeight="1" x14ac:dyDescent="0.35">
      <c r="A249" s="61" t="s">
        <v>1635</v>
      </c>
      <c r="B249" s="58" t="s">
        <v>1630</v>
      </c>
      <c r="C249" s="58" t="s">
        <v>1031</v>
      </c>
      <c r="D249" s="47" t="s">
        <v>13</v>
      </c>
      <c r="E249" s="58" t="s">
        <v>1785</v>
      </c>
      <c r="F249" s="58" t="s">
        <v>1534</v>
      </c>
      <c r="G249" s="58" t="s">
        <v>1786</v>
      </c>
      <c r="H249" s="58" t="s">
        <v>1779</v>
      </c>
      <c r="I249" s="59">
        <v>1699</v>
      </c>
      <c r="J249" s="59">
        <v>0</v>
      </c>
      <c r="K249" s="59">
        <v>1699</v>
      </c>
      <c r="L249" s="59"/>
      <c r="M249" s="59"/>
      <c r="N249" s="59"/>
      <c r="O249" s="47" t="s">
        <v>1750</v>
      </c>
      <c r="P249" s="47" t="s">
        <v>1750</v>
      </c>
      <c r="Q249" s="60" t="s">
        <v>206</v>
      </c>
      <c r="R249" s="60" t="s">
        <v>1394</v>
      </c>
      <c r="S249" s="60" t="s">
        <v>206</v>
      </c>
      <c r="T249" s="287" t="s">
        <v>1777</v>
      </c>
      <c r="V249" s="17" t="s">
        <v>1401</v>
      </c>
      <c r="W249" s="17" t="s">
        <v>1534</v>
      </c>
      <c r="X249" s="17" t="s">
        <v>1786</v>
      </c>
      <c r="Y249" s="62">
        <v>-1699</v>
      </c>
      <c r="Z249">
        <v>734</v>
      </c>
      <c r="AA249">
        <v>752</v>
      </c>
    </row>
    <row r="250" spans="1:33" ht="15" customHeight="1" x14ac:dyDescent="0.35">
      <c r="A250" s="61" t="s">
        <v>1635</v>
      </c>
      <c r="B250" s="58" t="s">
        <v>1630</v>
      </c>
      <c r="C250" s="58" t="s">
        <v>934</v>
      </c>
      <c r="D250" s="47" t="s">
        <v>158</v>
      </c>
      <c r="E250" s="58" t="s">
        <v>935</v>
      </c>
      <c r="F250" s="58" t="s">
        <v>1534</v>
      </c>
      <c r="G250" s="58" t="s">
        <v>1787</v>
      </c>
      <c r="H250" s="58" t="s">
        <v>1632</v>
      </c>
      <c r="I250" s="59">
        <v>2726.9570075962497</v>
      </c>
      <c r="J250" s="59">
        <v>0</v>
      </c>
      <c r="K250" s="59">
        <v>2726.9570075962497</v>
      </c>
      <c r="L250" s="59"/>
      <c r="M250" s="59"/>
      <c r="N250" s="59"/>
      <c r="O250" s="47" t="s">
        <v>1632</v>
      </c>
      <c r="P250" s="47" t="s">
        <v>1632</v>
      </c>
      <c r="Q250" s="60" t="s">
        <v>1394</v>
      </c>
      <c r="R250" s="60" t="s">
        <v>1395</v>
      </c>
      <c r="S250" s="60" t="s">
        <v>1395</v>
      </c>
      <c r="T250" s="287" t="s">
        <v>1396</v>
      </c>
      <c r="V250" s="63">
        <v>43703</v>
      </c>
      <c r="W250" s="17" t="s">
        <v>1534</v>
      </c>
      <c r="X250" s="17" t="s">
        <v>1787</v>
      </c>
      <c r="Y250" s="62">
        <v>-2726.9570075962497</v>
      </c>
      <c r="Z250">
        <v>734</v>
      </c>
    </row>
    <row r="251" spans="1:33" ht="15" customHeight="1" x14ac:dyDescent="0.35">
      <c r="A251" s="61" t="s">
        <v>1635</v>
      </c>
      <c r="B251" s="58" t="s">
        <v>1630</v>
      </c>
      <c r="C251" s="58" t="s">
        <v>1033</v>
      </c>
      <c r="D251" s="47" t="s">
        <v>13</v>
      </c>
      <c r="E251" s="58" t="s">
        <v>1788</v>
      </c>
      <c r="F251" s="58" t="s">
        <v>1534</v>
      </c>
      <c r="G251" s="58" t="s">
        <v>1789</v>
      </c>
      <c r="H251" s="58" t="s">
        <v>1775</v>
      </c>
      <c r="I251" s="59">
        <v>0</v>
      </c>
      <c r="J251" s="59">
        <v>0</v>
      </c>
      <c r="K251" s="59">
        <v>0</v>
      </c>
      <c r="L251" s="59"/>
      <c r="M251" s="59"/>
      <c r="N251" s="59"/>
      <c r="O251" s="47" t="s">
        <v>1781</v>
      </c>
      <c r="P251" s="47" t="s">
        <v>1781</v>
      </c>
      <c r="Q251" s="60" t="s">
        <v>206</v>
      </c>
      <c r="R251" s="60" t="s">
        <v>1394</v>
      </c>
      <c r="S251" s="60" t="s">
        <v>206</v>
      </c>
      <c r="T251" s="287" t="s">
        <v>1790</v>
      </c>
      <c r="U251" s="39" t="s">
        <v>1394</v>
      </c>
      <c r="W251" s="17"/>
      <c r="X251" s="17"/>
      <c r="Y251" s="17"/>
      <c r="Z251" t="s">
        <v>1418</v>
      </c>
    </row>
    <row r="252" spans="1:33" ht="15" customHeight="1" x14ac:dyDescent="0.35">
      <c r="A252" s="61" t="s">
        <v>1635</v>
      </c>
      <c r="B252" s="58" t="s">
        <v>1630</v>
      </c>
      <c r="C252" s="58" t="s">
        <v>936</v>
      </c>
      <c r="D252" s="47" t="s">
        <v>158</v>
      </c>
      <c r="E252" s="58" t="s">
        <v>937</v>
      </c>
      <c r="F252" s="58" t="s">
        <v>1534</v>
      </c>
      <c r="G252" s="58" t="s">
        <v>1527</v>
      </c>
      <c r="H252" s="58" t="s">
        <v>1772</v>
      </c>
      <c r="I252" s="59">
        <v>0</v>
      </c>
      <c r="J252" s="59">
        <v>0</v>
      </c>
      <c r="K252" s="59">
        <v>0</v>
      </c>
      <c r="L252" s="59"/>
      <c r="M252" s="59"/>
      <c r="N252" s="59"/>
      <c r="O252" s="47" t="s">
        <v>1772</v>
      </c>
      <c r="P252" s="47" t="s">
        <v>1772</v>
      </c>
      <c r="Q252" s="60" t="s">
        <v>1394</v>
      </c>
      <c r="R252" s="60" t="s">
        <v>1395</v>
      </c>
      <c r="S252" s="60" t="s">
        <v>1395</v>
      </c>
      <c r="T252" s="287" t="s">
        <v>1396</v>
      </c>
      <c r="V252" s="17"/>
      <c r="W252" s="17"/>
      <c r="X252" s="17"/>
      <c r="Y252" s="17"/>
      <c r="Z252" t="s">
        <v>1418</v>
      </c>
    </row>
    <row r="253" spans="1:33" ht="15" customHeight="1" x14ac:dyDescent="0.35">
      <c r="A253" s="61" t="s">
        <v>1635</v>
      </c>
      <c r="B253" s="58" t="s">
        <v>1630</v>
      </c>
      <c r="C253" s="58" t="s">
        <v>1035</v>
      </c>
      <c r="D253" s="47" t="s">
        <v>13</v>
      </c>
      <c r="E253" s="58" t="s">
        <v>1791</v>
      </c>
      <c r="F253" s="58" t="s">
        <v>1534</v>
      </c>
      <c r="G253" s="58" t="s">
        <v>1563</v>
      </c>
      <c r="H253" s="58" t="s">
        <v>1775</v>
      </c>
      <c r="I253" s="59">
        <v>2379</v>
      </c>
      <c r="J253" s="59">
        <v>0</v>
      </c>
      <c r="K253" s="59">
        <v>2379</v>
      </c>
      <c r="L253" s="59"/>
      <c r="M253" s="59"/>
      <c r="N253" s="59"/>
      <c r="O253" s="47" t="s">
        <v>1775</v>
      </c>
      <c r="P253" s="47" t="s">
        <v>1775</v>
      </c>
      <c r="Q253" s="60" t="s">
        <v>1394</v>
      </c>
      <c r="R253" s="60" t="s">
        <v>1395</v>
      </c>
      <c r="S253" s="60" t="s">
        <v>1395</v>
      </c>
      <c r="T253" s="287" t="s">
        <v>1396</v>
      </c>
      <c r="V253" s="17" t="s">
        <v>1401</v>
      </c>
      <c r="W253" s="17" t="s">
        <v>1534</v>
      </c>
      <c r="X253" s="17" t="s">
        <v>1563</v>
      </c>
      <c r="Y253" s="62">
        <v>-2379</v>
      </c>
      <c r="Z253">
        <v>734</v>
      </c>
    </row>
    <row r="254" spans="1:33" ht="15" customHeight="1" x14ac:dyDescent="0.35">
      <c r="A254" s="61" t="s">
        <v>1635</v>
      </c>
      <c r="B254" s="58" t="s">
        <v>1630</v>
      </c>
      <c r="C254" s="58" t="s">
        <v>938</v>
      </c>
      <c r="D254" s="47" t="s">
        <v>158</v>
      </c>
      <c r="E254" s="58" t="s">
        <v>1792</v>
      </c>
      <c r="F254" s="58" t="s">
        <v>1534</v>
      </c>
      <c r="G254" s="58" t="s">
        <v>1568</v>
      </c>
      <c r="H254" s="58" t="s">
        <v>1772</v>
      </c>
      <c r="I254" s="59">
        <v>3191</v>
      </c>
      <c r="J254" s="59">
        <v>0</v>
      </c>
      <c r="K254" s="59">
        <v>3191</v>
      </c>
      <c r="L254" s="59"/>
      <c r="M254" s="59"/>
      <c r="N254" s="59"/>
      <c r="O254" s="47" t="s">
        <v>1772</v>
      </c>
      <c r="P254" s="47" t="s">
        <v>1772</v>
      </c>
      <c r="Q254" s="60" t="s">
        <v>1394</v>
      </c>
      <c r="R254" s="60" t="s">
        <v>1395</v>
      </c>
      <c r="S254" s="60" t="s">
        <v>1395</v>
      </c>
      <c r="T254" s="287" t="s">
        <v>1396</v>
      </c>
      <c r="V254" s="17" t="s">
        <v>1401</v>
      </c>
      <c r="W254" s="17" t="s">
        <v>1534</v>
      </c>
      <c r="X254" s="17" t="s">
        <v>1568</v>
      </c>
      <c r="Y254" s="62">
        <v>-3191</v>
      </c>
      <c r="Z254">
        <v>734</v>
      </c>
    </row>
    <row r="255" spans="1:33" ht="15" customHeight="1" x14ac:dyDescent="0.35">
      <c r="A255" s="61" t="s">
        <v>1635</v>
      </c>
      <c r="B255" s="58" t="s">
        <v>1630</v>
      </c>
      <c r="C255" s="58" t="s">
        <v>1037</v>
      </c>
      <c r="D255" s="47" t="s">
        <v>13</v>
      </c>
      <c r="E255" s="58" t="s">
        <v>1038</v>
      </c>
      <c r="F255" s="58" t="s">
        <v>1534</v>
      </c>
      <c r="G255" s="58" t="s">
        <v>1793</v>
      </c>
      <c r="H255" s="58" t="s">
        <v>1781</v>
      </c>
      <c r="I255" s="59">
        <v>0</v>
      </c>
      <c r="J255" s="59">
        <v>0</v>
      </c>
      <c r="K255" s="59">
        <v>0</v>
      </c>
      <c r="L255" s="59"/>
      <c r="M255" s="59"/>
      <c r="N255" s="59"/>
      <c r="O255" s="47" t="s">
        <v>1720</v>
      </c>
      <c r="P255" s="47" t="s">
        <v>1781</v>
      </c>
      <c r="Q255" s="60" t="s">
        <v>1394</v>
      </c>
      <c r="R255" s="60" t="s">
        <v>1395</v>
      </c>
      <c r="S255" s="60" t="s">
        <v>1395</v>
      </c>
      <c r="T255" s="287" t="s">
        <v>1396</v>
      </c>
      <c r="V255" s="17"/>
      <c r="W255" s="17"/>
      <c r="X255" s="17"/>
      <c r="Y255" s="17"/>
      <c r="Z255" t="s">
        <v>1418</v>
      </c>
    </row>
    <row r="256" spans="1:33" ht="15" customHeight="1" x14ac:dyDescent="0.35">
      <c r="A256" s="61" t="s">
        <v>1635</v>
      </c>
      <c r="B256" s="58" t="s">
        <v>1630</v>
      </c>
      <c r="C256" s="58" t="s">
        <v>1039</v>
      </c>
      <c r="D256" s="47" t="s">
        <v>13</v>
      </c>
      <c r="E256" s="58" t="s">
        <v>1794</v>
      </c>
      <c r="F256" s="58" t="s">
        <v>1534</v>
      </c>
      <c r="G256" s="58" t="s">
        <v>1795</v>
      </c>
      <c r="H256" s="58" t="s">
        <v>1775</v>
      </c>
      <c r="I256" s="59">
        <v>0</v>
      </c>
      <c r="J256" s="59">
        <v>0</v>
      </c>
      <c r="K256" s="59">
        <v>0</v>
      </c>
      <c r="L256" s="59"/>
      <c r="M256" s="59"/>
      <c r="N256" s="59"/>
      <c r="O256" s="47" t="s">
        <v>1775</v>
      </c>
      <c r="P256" s="47" t="s">
        <v>1775</v>
      </c>
      <c r="Q256" s="60" t="s">
        <v>1394</v>
      </c>
      <c r="R256" s="60" t="s">
        <v>1395</v>
      </c>
      <c r="S256" s="60" t="s">
        <v>1395</v>
      </c>
      <c r="T256" s="287" t="s">
        <v>1396</v>
      </c>
      <c r="V256" s="17"/>
      <c r="W256" s="17"/>
      <c r="X256" s="17"/>
      <c r="Y256" s="17"/>
      <c r="Z256" t="s">
        <v>1418</v>
      </c>
    </row>
    <row r="257" spans="1:33" ht="15" customHeight="1" x14ac:dyDescent="0.35">
      <c r="A257" s="61" t="s">
        <v>1635</v>
      </c>
      <c r="B257" s="58" t="s">
        <v>1630</v>
      </c>
      <c r="C257" s="58" t="s">
        <v>940</v>
      </c>
      <c r="D257" s="47" t="s">
        <v>158</v>
      </c>
      <c r="E257" s="58" t="s">
        <v>941</v>
      </c>
      <c r="F257" s="58" t="s">
        <v>1534</v>
      </c>
      <c r="G257" s="58" t="s">
        <v>1796</v>
      </c>
      <c r="H257" s="58" t="s">
        <v>1797</v>
      </c>
      <c r="I257" s="59">
        <v>0</v>
      </c>
      <c r="J257" s="59">
        <v>0</v>
      </c>
      <c r="K257" s="59">
        <v>0</v>
      </c>
      <c r="L257" s="59"/>
      <c r="M257" s="59"/>
      <c r="N257" s="59"/>
      <c r="O257" s="47" t="s">
        <v>1797</v>
      </c>
      <c r="P257" s="47" t="s">
        <v>1797</v>
      </c>
      <c r="Q257" s="60" t="s">
        <v>1394</v>
      </c>
      <c r="R257" s="60" t="s">
        <v>1395</v>
      </c>
      <c r="S257" s="60" t="s">
        <v>1395</v>
      </c>
      <c r="T257" s="287" t="s">
        <v>1396</v>
      </c>
      <c r="V257" s="17"/>
      <c r="W257" s="17"/>
      <c r="X257" s="17"/>
      <c r="Y257" s="17"/>
      <c r="Z257" t="s">
        <v>1418</v>
      </c>
    </row>
    <row r="258" spans="1:33" ht="15" customHeight="1" x14ac:dyDescent="0.35">
      <c r="A258" s="61" t="s">
        <v>1635</v>
      </c>
      <c r="B258" s="58" t="s">
        <v>1630</v>
      </c>
      <c r="C258" s="58" t="s">
        <v>942</v>
      </c>
      <c r="D258" s="47" t="s">
        <v>158</v>
      </c>
      <c r="E258" s="58" t="s">
        <v>943</v>
      </c>
      <c r="F258" s="58" t="s">
        <v>1534</v>
      </c>
      <c r="G258" s="58" t="s">
        <v>1532</v>
      </c>
      <c r="H258" s="47" t="s">
        <v>1798</v>
      </c>
      <c r="I258" s="59">
        <v>2920</v>
      </c>
      <c r="J258" s="59">
        <v>0</v>
      </c>
      <c r="K258" s="59">
        <v>2920</v>
      </c>
      <c r="L258" s="59"/>
      <c r="M258" s="59"/>
      <c r="N258" s="59"/>
      <c r="O258" s="47" t="s">
        <v>1798</v>
      </c>
      <c r="P258" s="47" t="s">
        <v>1798</v>
      </c>
      <c r="Q258" s="60" t="s">
        <v>1394</v>
      </c>
      <c r="R258" s="60" t="s">
        <v>1395</v>
      </c>
      <c r="S258" s="60" t="s">
        <v>1395</v>
      </c>
      <c r="T258" s="287" t="s">
        <v>1396</v>
      </c>
      <c r="U258" s="39" t="s">
        <v>1394</v>
      </c>
      <c r="V258" s="17" t="s">
        <v>1714</v>
      </c>
      <c r="W258" s="17" t="s">
        <v>1534</v>
      </c>
      <c r="X258" s="17" t="s">
        <v>1532</v>
      </c>
      <c r="Y258" s="62">
        <v>-2920</v>
      </c>
      <c r="Z258">
        <v>752</v>
      </c>
      <c r="AA258">
        <v>734</v>
      </c>
    </row>
    <row r="259" spans="1:33" ht="15" customHeight="1" x14ac:dyDescent="0.35">
      <c r="A259" s="61" t="s">
        <v>1635</v>
      </c>
      <c r="B259" s="58" t="s">
        <v>1630</v>
      </c>
      <c r="C259" s="58" t="s">
        <v>1041</v>
      </c>
      <c r="D259" s="47" t="s">
        <v>13</v>
      </c>
      <c r="E259" s="58" t="s">
        <v>1799</v>
      </c>
      <c r="F259" s="58" t="s">
        <v>1534</v>
      </c>
      <c r="G259" s="58" t="s">
        <v>1800</v>
      </c>
      <c r="H259" s="58" t="s">
        <v>1775</v>
      </c>
      <c r="I259" s="59">
        <v>0</v>
      </c>
      <c r="J259" s="59">
        <v>0</v>
      </c>
      <c r="K259" s="59">
        <v>0</v>
      </c>
      <c r="L259" s="59"/>
      <c r="M259" s="59"/>
      <c r="N259" s="59"/>
      <c r="O259" s="47" t="s">
        <v>1781</v>
      </c>
      <c r="P259" s="47" t="s">
        <v>1781</v>
      </c>
      <c r="Q259" s="60" t="s">
        <v>206</v>
      </c>
      <c r="R259" s="60" t="s">
        <v>1394</v>
      </c>
      <c r="S259" s="60" t="s">
        <v>206</v>
      </c>
      <c r="T259" s="287" t="s">
        <v>1790</v>
      </c>
      <c r="U259" s="39" t="s">
        <v>1394</v>
      </c>
      <c r="W259" s="17"/>
      <c r="X259" s="17"/>
      <c r="Y259" s="17"/>
      <c r="Z259" t="s">
        <v>1418</v>
      </c>
    </row>
    <row r="260" spans="1:33" ht="15" customHeight="1" x14ac:dyDescent="0.35">
      <c r="A260" s="61" t="s">
        <v>1635</v>
      </c>
      <c r="B260" s="58" t="s">
        <v>1630</v>
      </c>
      <c r="C260" s="58" t="s">
        <v>1043</v>
      </c>
      <c r="D260" s="47" t="s">
        <v>13</v>
      </c>
      <c r="E260" s="58" t="s">
        <v>1801</v>
      </c>
      <c r="F260" s="58" t="s">
        <v>1534</v>
      </c>
      <c r="G260" s="58" t="s">
        <v>1530</v>
      </c>
      <c r="H260" s="58" t="s">
        <v>1775</v>
      </c>
      <c r="I260" s="59">
        <v>4061</v>
      </c>
      <c r="J260" s="59">
        <v>0</v>
      </c>
      <c r="K260" s="59">
        <v>4061</v>
      </c>
      <c r="L260" s="59"/>
      <c r="M260" s="59"/>
      <c r="N260" s="59"/>
      <c r="O260" s="47" t="s">
        <v>1775</v>
      </c>
      <c r="P260" s="47" t="s">
        <v>1775</v>
      </c>
      <c r="Q260" s="60" t="s">
        <v>1394</v>
      </c>
      <c r="R260" s="60" t="s">
        <v>1395</v>
      </c>
      <c r="S260" s="60" t="s">
        <v>1395</v>
      </c>
      <c r="T260" s="287" t="s">
        <v>1396</v>
      </c>
      <c r="U260" s="39" t="s">
        <v>1394</v>
      </c>
      <c r="V260" s="17" t="s">
        <v>1714</v>
      </c>
      <c r="W260" s="17" t="s">
        <v>1534</v>
      </c>
      <c r="X260" s="17" t="s">
        <v>1530</v>
      </c>
      <c r="Y260" s="62">
        <v>-4061</v>
      </c>
      <c r="Z260">
        <v>734</v>
      </c>
      <c r="AF260">
        <v>3481</v>
      </c>
    </row>
    <row r="261" spans="1:33" ht="15" customHeight="1" x14ac:dyDescent="0.35">
      <c r="A261" s="61" t="s">
        <v>1635</v>
      </c>
      <c r="B261" s="58" t="s">
        <v>1630</v>
      </c>
      <c r="C261" s="58" t="s">
        <v>944</v>
      </c>
      <c r="D261" s="47" t="s">
        <v>158</v>
      </c>
      <c r="E261" s="58" t="s">
        <v>1802</v>
      </c>
      <c r="F261" s="58" t="s">
        <v>1534</v>
      </c>
      <c r="G261" s="58" t="s">
        <v>1441</v>
      </c>
      <c r="H261" s="58" t="s">
        <v>1772</v>
      </c>
      <c r="I261" s="59"/>
      <c r="J261" s="59"/>
      <c r="K261" s="59">
        <v>0</v>
      </c>
      <c r="L261" s="59"/>
      <c r="M261" s="59"/>
      <c r="N261" s="59"/>
      <c r="O261" s="47"/>
      <c r="P261" s="47" t="s">
        <v>1772</v>
      </c>
      <c r="Q261" s="60" t="s">
        <v>1394</v>
      </c>
      <c r="R261" s="60" t="s">
        <v>1395</v>
      </c>
      <c r="S261" s="60" t="s">
        <v>1395</v>
      </c>
      <c r="T261" s="287" t="s">
        <v>1396</v>
      </c>
      <c r="V261" s="17"/>
      <c r="W261" s="17"/>
      <c r="X261" s="17"/>
      <c r="Y261" s="17"/>
    </row>
    <row r="262" spans="1:33" ht="15" customHeight="1" x14ac:dyDescent="0.35">
      <c r="A262" s="61" t="s">
        <v>1635</v>
      </c>
      <c r="B262" s="58" t="s">
        <v>1803</v>
      </c>
      <c r="C262" s="58" t="s">
        <v>947</v>
      </c>
      <c r="D262" s="47" t="s">
        <v>13</v>
      </c>
      <c r="E262" s="58" t="s">
        <v>948</v>
      </c>
      <c r="F262" s="58" t="s">
        <v>1534</v>
      </c>
      <c r="G262" s="58" t="s">
        <v>1804</v>
      </c>
      <c r="H262" s="58" t="s">
        <v>1805</v>
      </c>
      <c r="I262" s="59">
        <v>9176</v>
      </c>
      <c r="J262" s="59">
        <v>0</v>
      </c>
      <c r="K262" s="59">
        <v>9176</v>
      </c>
      <c r="L262" s="59"/>
      <c r="M262" s="59"/>
      <c r="N262" s="59"/>
      <c r="O262" s="47" t="s">
        <v>1805</v>
      </c>
      <c r="P262" s="47" t="s">
        <v>1776</v>
      </c>
      <c r="Q262" s="60" t="s">
        <v>206</v>
      </c>
      <c r="R262" s="60" t="s">
        <v>206</v>
      </c>
      <c r="S262" s="60" t="s">
        <v>1394</v>
      </c>
      <c r="T262" s="287" t="s">
        <v>1425</v>
      </c>
      <c r="V262" s="17" t="s">
        <v>1401</v>
      </c>
      <c r="W262" s="17" t="s">
        <v>1534</v>
      </c>
      <c r="X262" s="17" t="s">
        <v>1804</v>
      </c>
      <c r="Y262" s="62">
        <v>-9176</v>
      </c>
    </row>
    <row r="263" spans="1:33" ht="15" customHeight="1" x14ac:dyDescent="0.35">
      <c r="A263" s="61" t="s">
        <v>1635</v>
      </c>
      <c r="B263" s="58" t="s">
        <v>1803</v>
      </c>
      <c r="C263" s="58" t="s">
        <v>819</v>
      </c>
      <c r="D263" s="47" t="s">
        <v>13</v>
      </c>
      <c r="E263" s="70" t="s">
        <v>820</v>
      </c>
      <c r="F263" s="58" t="s">
        <v>1534</v>
      </c>
      <c r="G263" s="58" t="s">
        <v>1806</v>
      </c>
      <c r="H263" s="58" t="s">
        <v>1807</v>
      </c>
      <c r="I263" s="59">
        <v>65946</v>
      </c>
      <c r="J263" s="59">
        <v>29933</v>
      </c>
      <c r="K263" s="59">
        <v>95879</v>
      </c>
      <c r="L263" s="71"/>
      <c r="M263" s="71"/>
      <c r="N263" s="71"/>
      <c r="O263" s="47" t="s">
        <v>1808</v>
      </c>
      <c r="P263" s="47" t="s">
        <v>1807</v>
      </c>
      <c r="Q263" s="60" t="s">
        <v>1394</v>
      </c>
      <c r="R263" s="60" t="s">
        <v>1395</v>
      </c>
      <c r="S263" s="60" t="s">
        <v>1395</v>
      </c>
      <c r="T263" s="287" t="s">
        <v>1809</v>
      </c>
      <c r="V263" s="17" t="s">
        <v>1401</v>
      </c>
      <c r="W263" s="17" t="s">
        <v>1534</v>
      </c>
      <c r="X263" s="17" t="s">
        <v>1806</v>
      </c>
      <c r="Y263" s="62">
        <v>-95879</v>
      </c>
      <c r="Z263">
        <v>734</v>
      </c>
      <c r="AA263">
        <v>810</v>
      </c>
      <c r="AB263">
        <v>800</v>
      </c>
    </row>
    <row r="264" spans="1:33" s="83" customFormat="1" ht="15" customHeight="1" x14ac:dyDescent="0.35">
      <c r="A264" s="72" t="s">
        <v>1635</v>
      </c>
      <c r="B264" s="73" t="s">
        <v>1803</v>
      </c>
      <c r="C264" s="73" t="s">
        <v>819</v>
      </c>
      <c r="D264" s="74" t="s">
        <v>158</v>
      </c>
      <c r="E264" s="75" t="s">
        <v>820</v>
      </c>
      <c r="F264" s="73" t="s">
        <v>1534</v>
      </c>
      <c r="G264" s="73">
        <v>10302034</v>
      </c>
      <c r="H264" s="73" t="s">
        <v>1807</v>
      </c>
      <c r="I264" s="76">
        <v>25564</v>
      </c>
      <c r="J264" s="76">
        <v>7400</v>
      </c>
      <c r="K264" s="76">
        <v>32964</v>
      </c>
      <c r="L264" s="71"/>
      <c r="M264" s="71"/>
      <c r="N264" s="71"/>
      <c r="O264" s="74" t="s">
        <v>1810</v>
      </c>
      <c r="P264" s="74" t="s">
        <v>1807</v>
      </c>
      <c r="Q264" s="77" t="s">
        <v>1394</v>
      </c>
      <c r="R264" s="77" t="s">
        <v>1395</v>
      </c>
      <c r="S264" s="77" t="s">
        <v>1395</v>
      </c>
      <c r="T264" s="78" t="s">
        <v>1396</v>
      </c>
      <c r="U264" s="79"/>
      <c r="V264" s="80">
        <v>43664</v>
      </c>
      <c r="W264" s="81" t="s">
        <v>1534</v>
      </c>
      <c r="X264" s="81">
        <v>10302034</v>
      </c>
      <c r="Y264" s="82">
        <v>6022</v>
      </c>
      <c r="Z264" s="83">
        <v>734</v>
      </c>
      <c r="AA264" s="83">
        <v>810</v>
      </c>
      <c r="AB264" s="83">
        <v>800</v>
      </c>
      <c r="AE264" s="83" t="s">
        <v>1426</v>
      </c>
      <c r="AF264" s="83">
        <v>38986</v>
      </c>
      <c r="AG264" s="84">
        <v>6022</v>
      </c>
    </row>
    <row r="265" spans="1:33" ht="15" customHeight="1" x14ac:dyDescent="0.35">
      <c r="A265" s="61" t="s">
        <v>1635</v>
      </c>
      <c r="B265" s="58" t="s">
        <v>1803</v>
      </c>
      <c r="C265" s="58" t="s">
        <v>821</v>
      </c>
      <c r="D265" s="47" t="s">
        <v>13</v>
      </c>
      <c r="E265" s="70" t="s">
        <v>822</v>
      </c>
      <c r="F265" s="58" t="s">
        <v>1534</v>
      </c>
      <c r="G265" s="58" t="s">
        <v>1811</v>
      </c>
      <c r="H265" s="58" t="s">
        <v>1812</v>
      </c>
      <c r="I265" s="59">
        <v>2250</v>
      </c>
      <c r="J265" s="59">
        <v>780</v>
      </c>
      <c r="K265" s="59">
        <v>3030</v>
      </c>
      <c r="L265" s="71"/>
      <c r="M265" s="71"/>
      <c r="N265" s="71"/>
      <c r="O265" s="47" t="s">
        <v>1808</v>
      </c>
      <c r="P265" s="47" t="s">
        <v>1807</v>
      </c>
      <c r="Q265" s="60" t="s">
        <v>206</v>
      </c>
      <c r="R265" s="60" t="s">
        <v>206</v>
      </c>
      <c r="S265" s="60" t="s">
        <v>206</v>
      </c>
      <c r="T265" s="287" t="s">
        <v>1809</v>
      </c>
      <c r="V265" s="17" t="s">
        <v>1401</v>
      </c>
      <c r="W265" s="17" t="s">
        <v>1534</v>
      </c>
      <c r="X265" s="17" t="s">
        <v>1811</v>
      </c>
      <c r="Y265" s="62">
        <v>-3030</v>
      </c>
      <c r="Z265">
        <v>810</v>
      </c>
      <c r="AA265">
        <v>800</v>
      </c>
    </row>
    <row r="266" spans="1:33" s="83" customFormat="1" ht="15" customHeight="1" x14ac:dyDescent="0.35">
      <c r="A266" s="72" t="s">
        <v>1635</v>
      </c>
      <c r="B266" s="73" t="s">
        <v>1803</v>
      </c>
      <c r="C266" s="73" t="s">
        <v>821</v>
      </c>
      <c r="D266" s="74" t="s">
        <v>158</v>
      </c>
      <c r="E266" s="75" t="s">
        <v>822</v>
      </c>
      <c r="F266" s="73" t="s">
        <v>1534</v>
      </c>
      <c r="G266" s="73" t="s">
        <v>1811</v>
      </c>
      <c r="H266" s="73" t="s">
        <v>1812</v>
      </c>
      <c r="I266" s="76">
        <v>23275.547980222498</v>
      </c>
      <c r="J266" s="76">
        <v>6390</v>
      </c>
      <c r="K266" s="76">
        <v>29665.547980222498</v>
      </c>
      <c r="L266" s="71"/>
      <c r="M266" s="71"/>
      <c r="N266" s="71"/>
      <c r="O266" s="74" t="s">
        <v>1810</v>
      </c>
      <c r="P266" s="74" t="s">
        <v>1807</v>
      </c>
      <c r="Q266" s="77" t="s">
        <v>206</v>
      </c>
      <c r="R266" s="77" t="s">
        <v>206</v>
      </c>
      <c r="S266" s="77" t="s">
        <v>206</v>
      </c>
      <c r="T266" s="78" t="s">
        <v>1390</v>
      </c>
      <c r="U266" s="79"/>
      <c r="V266" s="80">
        <v>43678</v>
      </c>
      <c r="W266" s="81" t="s">
        <v>1534</v>
      </c>
      <c r="X266" s="81" t="s">
        <v>1811</v>
      </c>
      <c r="Y266" s="82">
        <v>-29665.547980222498</v>
      </c>
      <c r="Z266" s="83">
        <v>734</v>
      </c>
      <c r="AA266" s="83" t="s">
        <v>180</v>
      </c>
      <c r="AB266" s="83">
        <v>810</v>
      </c>
      <c r="AC266" s="83">
        <v>800</v>
      </c>
    </row>
    <row r="267" spans="1:33" ht="15" customHeight="1" x14ac:dyDescent="0.35">
      <c r="A267" s="61" t="s">
        <v>1635</v>
      </c>
      <c r="B267" s="85" t="s">
        <v>1803</v>
      </c>
      <c r="C267" s="58" t="s">
        <v>995</v>
      </c>
      <c r="D267" s="85" t="s">
        <v>13</v>
      </c>
      <c r="E267" s="70" t="s">
        <v>996</v>
      </c>
      <c r="F267" s="58" t="s">
        <v>1534</v>
      </c>
      <c r="G267" s="58" t="s">
        <v>1813</v>
      </c>
      <c r="H267" s="58" t="s">
        <v>1810</v>
      </c>
      <c r="I267" s="59">
        <v>13678</v>
      </c>
      <c r="J267" s="59">
        <v>1580</v>
      </c>
      <c r="K267" s="59">
        <v>15258</v>
      </c>
      <c r="L267" s="71"/>
      <c r="M267" s="71"/>
      <c r="N267" s="71"/>
      <c r="O267" s="47" t="s">
        <v>1810</v>
      </c>
      <c r="P267" s="47" t="s">
        <v>1810</v>
      </c>
      <c r="Q267" s="60" t="s">
        <v>1394</v>
      </c>
      <c r="R267" s="60" t="s">
        <v>1395</v>
      </c>
      <c r="S267" s="60" t="s">
        <v>1395</v>
      </c>
      <c r="T267" s="287" t="s">
        <v>1396</v>
      </c>
      <c r="V267" s="17" t="s">
        <v>1401</v>
      </c>
      <c r="W267" s="17" t="s">
        <v>1534</v>
      </c>
      <c r="X267" s="17" t="s">
        <v>1813</v>
      </c>
      <c r="Y267" s="62">
        <v>-15258</v>
      </c>
      <c r="Z267">
        <v>734</v>
      </c>
      <c r="AA267">
        <v>800</v>
      </c>
    </row>
    <row r="268" spans="1:33" ht="15" customHeight="1" x14ac:dyDescent="0.35">
      <c r="A268" s="61" t="s">
        <v>1635</v>
      </c>
      <c r="B268" s="85" t="s">
        <v>1803</v>
      </c>
      <c r="C268" s="58" t="s">
        <v>823</v>
      </c>
      <c r="D268" s="47" t="s">
        <v>13</v>
      </c>
      <c r="E268" s="70" t="s">
        <v>824</v>
      </c>
      <c r="F268" s="58" t="s">
        <v>1534</v>
      </c>
      <c r="G268" s="58" t="s">
        <v>1814</v>
      </c>
      <c r="H268" s="58" t="s">
        <v>1810</v>
      </c>
      <c r="I268" s="59">
        <v>16971</v>
      </c>
      <c r="J268" s="59">
        <v>400</v>
      </c>
      <c r="K268" s="59">
        <v>17371</v>
      </c>
      <c r="L268" s="71"/>
      <c r="M268" s="71"/>
      <c r="N268" s="71"/>
      <c r="O268" s="47" t="s">
        <v>1815</v>
      </c>
      <c r="P268" s="47" t="s">
        <v>1815</v>
      </c>
      <c r="Q268" s="60" t="s">
        <v>206</v>
      </c>
      <c r="R268" s="60" t="s">
        <v>1394</v>
      </c>
      <c r="S268" s="60" t="s">
        <v>206</v>
      </c>
      <c r="T268" s="287" t="s">
        <v>1816</v>
      </c>
      <c r="U268" s="39" t="s">
        <v>1394</v>
      </c>
      <c r="V268" s="17" t="s">
        <v>1401</v>
      </c>
      <c r="W268" s="17" t="s">
        <v>1534</v>
      </c>
      <c r="X268" s="17" t="s">
        <v>1814</v>
      </c>
      <c r="Y268" s="62">
        <v>-17371</v>
      </c>
      <c r="Z268">
        <v>734</v>
      </c>
      <c r="AA268">
        <v>810</v>
      </c>
      <c r="AB268">
        <v>800</v>
      </c>
    </row>
    <row r="269" spans="1:33" ht="15" customHeight="1" x14ac:dyDescent="0.35">
      <c r="A269" s="61" t="s">
        <v>1635</v>
      </c>
      <c r="B269" s="85" t="s">
        <v>1803</v>
      </c>
      <c r="C269" s="58" t="s">
        <v>823</v>
      </c>
      <c r="D269" s="47" t="s">
        <v>158</v>
      </c>
      <c r="E269" s="70" t="s">
        <v>824</v>
      </c>
      <c r="F269" s="58" t="s">
        <v>1534</v>
      </c>
      <c r="G269" s="58" t="s">
        <v>1814</v>
      </c>
      <c r="H269" s="58" t="s">
        <v>1810</v>
      </c>
      <c r="I269" s="59">
        <v>13614.479610024999</v>
      </c>
      <c r="J269" s="59">
        <v>400</v>
      </c>
      <c r="K269" s="59">
        <v>14014.479610024999</v>
      </c>
      <c r="L269" s="71"/>
      <c r="M269" s="71"/>
      <c r="N269" s="71"/>
      <c r="O269" s="47" t="s">
        <v>1815</v>
      </c>
      <c r="P269" s="47" t="s">
        <v>1815</v>
      </c>
      <c r="Q269" s="60" t="s">
        <v>206</v>
      </c>
      <c r="R269" s="60" t="s">
        <v>1394</v>
      </c>
      <c r="S269" s="60" t="s">
        <v>206</v>
      </c>
      <c r="T269" s="287" t="s">
        <v>1816</v>
      </c>
      <c r="V269" s="63">
        <v>43668</v>
      </c>
      <c r="W269" s="17" t="s">
        <v>1534</v>
      </c>
      <c r="X269" s="17" t="s">
        <v>1814</v>
      </c>
      <c r="Y269" s="62">
        <v>-14014.479610024999</v>
      </c>
    </row>
    <row r="270" spans="1:33" ht="15" customHeight="1" x14ac:dyDescent="0.35">
      <c r="A270" s="61" t="s">
        <v>1635</v>
      </c>
      <c r="B270" s="58" t="s">
        <v>1803</v>
      </c>
      <c r="C270" s="58" t="s">
        <v>997</v>
      </c>
      <c r="D270" s="47" t="s">
        <v>13</v>
      </c>
      <c r="E270" s="70" t="s">
        <v>998</v>
      </c>
      <c r="F270" s="58" t="s">
        <v>1534</v>
      </c>
      <c r="G270" s="58" t="s">
        <v>1817</v>
      </c>
      <c r="H270" s="58" t="s">
        <v>1818</v>
      </c>
      <c r="I270" s="59">
        <v>49579</v>
      </c>
      <c r="J270" s="59">
        <v>3450</v>
      </c>
      <c r="K270" s="59">
        <v>53029</v>
      </c>
      <c r="L270" s="71"/>
      <c r="M270" s="71"/>
      <c r="N270" s="71"/>
      <c r="O270" s="47" t="s">
        <v>1818</v>
      </c>
      <c r="P270" s="47" t="s">
        <v>1818</v>
      </c>
      <c r="Q270" s="60" t="s">
        <v>1394</v>
      </c>
      <c r="R270" s="60" t="s">
        <v>1395</v>
      </c>
      <c r="S270" s="60" t="s">
        <v>1395</v>
      </c>
      <c r="T270" s="287" t="s">
        <v>1396</v>
      </c>
      <c r="V270" s="17" t="s">
        <v>1401</v>
      </c>
      <c r="W270" s="17" t="s">
        <v>1534</v>
      </c>
      <c r="X270" s="17" t="s">
        <v>1817</v>
      </c>
      <c r="Y270" s="62">
        <v>-53029</v>
      </c>
      <c r="Z270">
        <v>734</v>
      </c>
      <c r="AA270" t="s">
        <v>180</v>
      </c>
      <c r="AB270">
        <v>800</v>
      </c>
    </row>
    <row r="271" spans="1:33" ht="15" customHeight="1" x14ac:dyDescent="0.35">
      <c r="A271" s="61" t="s">
        <v>1635</v>
      </c>
      <c r="B271" s="58" t="s">
        <v>1803</v>
      </c>
      <c r="C271" s="58" t="s">
        <v>825</v>
      </c>
      <c r="D271" s="47" t="s">
        <v>158</v>
      </c>
      <c r="E271" s="70" t="s">
        <v>826</v>
      </c>
      <c r="F271" s="58" t="s">
        <v>1534</v>
      </c>
      <c r="G271" s="58" t="s">
        <v>1819</v>
      </c>
      <c r="H271" s="58" t="s">
        <v>1818</v>
      </c>
      <c r="I271" s="59">
        <v>28739.735759084997</v>
      </c>
      <c r="J271" s="59">
        <v>2750</v>
      </c>
      <c r="K271" s="59">
        <v>31489.735759084997</v>
      </c>
      <c r="L271" s="71"/>
      <c r="M271" s="71"/>
      <c r="N271" s="71"/>
      <c r="O271" s="47" t="s">
        <v>1818</v>
      </c>
      <c r="P271" s="47" t="s">
        <v>1818</v>
      </c>
      <c r="Q271" s="60" t="s">
        <v>1394</v>
      </c>
      <c r="R271" s="60" t="s">
        <v>1395</v>
      </c>
      <c r="S271" s="60" t="s">
        <v>1395</v>
      </c>
      <c r="T271" s="287" t="s">
        <v>1396</v>
      </c>
      <c r="V271" s="63">
        <v>43668</v>
      </c>
      <c r="W271" s="17" t="s">
        <v>1534</v>
      </c>
      <c r="X271" s="17" t="s">
        <v>1819</v>
      </c>
      <c r="Y271" s="62">
        <v>8167.264240915003</v>
      </c>
      <c r="Z271">
        <v>734</v>
      </c>
      <c r="AA271" t="s">
        <v>180</v>
      </c>
      <c r="AB271">
        <v>800</v>
      </c>
      <c r="AE271" t="s">
        <v>1426</v>
      </c>
      <c r="AF271">
        <v>39657</v>
      </c>
      <c r="AG271" s="64">
        <v>8167.264240915003</v>
      </c>
    </row>
    <row r="272" spans="1:33" ht="15" customHeight="1" x14ac:dyDescent="0.35">
      <c r="A272" s="61" t="s">
        <v>1635</v>
      </c>
      <c r="B272" s="58" t="s">
        <v>1803</v>
      </c>
      <c r="C272" s="58" t="s">
        <v>999</v>
      </c>
      <c r="D272" s="47" t="s">
        <v>13</v>
      </c>
      <c r="E272" s="70" t="s">
        <v>1000</v>
      </c>
      <c r="F272" s="58" t="s">
        <v>1534</v>
      </c>
      <c r="G272" s="58" t="s">
        <v>1820</v>
      </c>
      <c r="H272" s="58" t="s">
        <v>1821</v>
      </c>
      <c r="I272" s="59">
        <v>40222</v>
      </c>
      <c r="J272" s="59">
        <v>7232</v>
      </c>
      <c r="K272" s="59">
        <v>47454</v>
      </c>
      <c r="L272" s="71"/>
      <c r="M272" s="71"/>
      <c r="N272" s="71"/>
      <c r="O272" s="47" t="s">
        <v>1821</v>
      </c>
      <c r="P272" s="47" t="s">
        <v>1818</v>
      </c>
      <c r="Q272" s="60" t="s">
        <v>206</v>
      </c>
      <c r="R272" s="60" t="s">
        <v>206</v>
      </c>
      <c r="S272" s="60" t="s">
        <v>1394</v>
      </c>
      <c r="T272" s="287" t="s">
        <v>1425</v>
      </c>
      <c r="V272" s="17" t="s">
        <v>1465</v>
      </c>
      <c r="W272" s="17" t="s">
        <v>1534</v>
      </c>
      <c r="X272" s="17" t="s">
        <v>1820</v>
      </c>
      <c r="Y272" s="62">
        <v>-47454</v>
      </c>
      <c r="Z272" t="s">
        <v>180</v>
      </c>
      <c r="AA272">
        <v>734</v>
      </c>
      <c r="AB272">
        <v>810</v>
      </c>
      <c r="AE272" t="s">
        <v>1426</v>
      </c>
      <c r="AF272" s="49">
        <v>49211</v>
      </c>
      <c r="AG272" s="64">
        <v>-1757</v>
      </c>
    </row>
    <row r="273" spans="1:33" ht="15" customHeight="1" x14ac:dyDescent="0.35">
      <c r="A273" s="61" t="s">
        <v>1635</v>
      </c>
      <c r="B273" s="58" t="s">
        <v>1803</v>
      </c>
      <c r="C273" s="58" t="s">
        <v>827</v>
      </c>
      <c r="D273" s="47" t="s">
        <v>158</v>
      </c>
      <c r="E273" s="70" t="s">
        <v>828</v>
      </c>
      <c r="F273" s="58" t="s">
        <v>1534</v>
      </c>
      <c r="G273" s="58" t="s">
        <v>1822</v>
      </c>
      <c r="H273" s="58" t="s">
        <v>1821</v>
      </c>
      <c r="I273" s="59">
        <v>31047</v>
      </c>
      <c r="J273" s="59">
        <v>3332</v>
      </c>
      <c r="K273" s="59">
        <v>34379</v>
      </c>
      <c r="L273" s="71"/>
      <c r="M273" s="71"/>
      <c r="N273" s="71"/>
      <c r="O273" s="47" t="s">
        <v>1821</v>
      </c>
      <c r="P273" s="47" t="s">
        <v>1821</v>
      </c>
      <c r="Q273" s="60" t="s">
        <v>1394</v>
      </c>
      <c r="R273" s="60" t="s">
        <v>1395</v>
      </c>
      <c r="S273" s="60" t="s">
        <v>1395</v>
      </c>
      <c r="T273" s="287" t="s">
        <v>1396</v>
      </c>
      <c r="V273" s="63">
        <v>43664</v>
      </c>
      <c r="W273" s="17" t="s">
        <v>1534</v>
      </c>
      <c r="X273" s="17" t="s">
        <v>1822</v>
      </c>
      <c r="Y273" s="62">
        <v>9180</v>
      </c>
      <c r="Z273" t="s">
        <v>180</v>
      </c>
      <c r="AA273">
        <v>734</v>
      </c>
      <c r="AB273">
        <v>810</v>
      </c>
      <c r="AE273" t="s">
        <v>1426</v>
      </c>
      <c r="AF273" s="49">
        <v>43559</v>
      </c>
      <c r="AG273" s="64">
        <v>9180</v>
      </c>
    </row>
    <row r="274" spans="1:33" ht="15" customHeight="1" x14ac:dyDescent="0.35">
      <c r="A274" s="61" t="s">
        <v>1635</v>
      </c>
      <c r="B274" s="58" t="s">
        <v>1803</v>
      </c>
      <c r="C274" s="58" t="s">
        <v>1001</v>
      </c>
      <c r="D274" s="47" t="s">
        <v>13</v>
      </c>
      <c r="E274" s="70" t="s">
        <v>1002</v>
      </c>
      <c r="F274" s="58" t="s">
        <v>1534</v>
      </c>
      <c r="G274" s="58" t="s">
        <v>1823</v>
      </c>
      <c r="H274" s="58" t="s">
        <v>1824</v>
      </c>
      <c r="I274" s="59">
        <v>4664</v>
      </c>
      <c r="J274" s="59">
        <v>2656</v>
      </c>
      <c r="K274" s="59">
        <v>7320</v>
      </c>
      <c r="L274" s="71"/>
      <c r="M274" s="71"/>
      <c r="N274" s="71"/>
      <c r="O274" s="47" t="s">
        <v>1824</v>
      </c>
      <c r="P274" s="47" t="s">
        <v>1825</v>
      </c>
      <c r="Q274" s="60" t="s">
        <v>206</v>
      </c>
      <c r="R274" s="60" t="s">
        <v>206</v>
      </c>
      <c r="S274" s="60" t="s">
        <v>1394</v>
      </c>
      <c r="T274" s="287" t="s">
        <v>1425</v>
      </c>
      <c r="V274" s="17" t="s">
        <v>1401</v>
      </c>
      <c r="W274" s="17" t="s">
        <v>1534</v>
      </c>
      <c r="X274" s="17" t="s">
        <v>1823</v>
      </c>
      <c r="Y274" s="62">
        <v>-7320</v>
      </c>
      <c r="Z274">
        <v>734</v>
      </c>
      <c r="AA274">
        <v>800</v>
      </c>
      <c r="AF274" s="49"/>
    </row>
    <row r="275" spans="1:33" ht="15" customHeight="1" x14ac:dyDescent="0.35">
      <c r="A275" s="61" t="s">
        <v>1635</v>
      </c>
      <c r="B275" s="58" t="s">
        <v>1803</v>
      </c>
      <c r="C275" s="58" t="s">
        <v>829</v>
      </c>
      <c r="D275" s="47" t="s">
        <v>158</v>
      </c>
      <c r="E275" s="70" t="s">
        <v>830</v>
      </c>
      <c r="F275" s="69" t="s">
        <v>1534</v>
      </c>
      <c r="G275" s="58">
        <v>10302046</v>
      </c>
      <c r="H275" s="58" t="s">
        <v>1826</v>
      </c>
      <c r="I275" s="59">
        <v>11937.539370363749</v>
      </c>
      <c r="J275" s="59">
        <v>66</v>
      </c>
      <c r="K275" s="59">
        <v>12003.539370363749</v>
      </c>
      <c r="L275" s="71"/>
      <c r="M275" s="71"/>
      <c r="N275" s="71"/>
      <c r="O275" s="47" t="s">
        <v>1826</v>
      </c>
      <c r="P275" s="47" t="s">
        <v>1826</v>
      </c>
      <c r="Q275" s="60" t="s">
        <v>1394</v>
      </c>
      <c r="R275" s="60" t="s">
        <v>1395</v>
      </c>
      <c r="S275" s="60" t="s">
        <v>1395</v>
      </c>
      <c r="T275" s="287" t="s">
        <v>1396</v>
      </c>
      <c r="V275" s="63">
        <v>43668</v>
      </c>
      <c r="W275" s="17" t="s">
        <v>1534</v>
      </c>
      <c r="X275" s="17">
        <v>10302046</v>
      </c>
      <c r="Y275" s="62">
        <v>-12003.539370363749</v>
      </c>
      <c r="Z275" t="s">
        <v>180</v>
      </c>
      <c r="AA275">
        <v>734</v>
      </c>
      <c r="AF275" s="49"/>
    </row>
    <row r="276" spans="1:33" ht="15" customHeight="1" x14ac:dyDescent="0.35">
      <c r="A276" s="61" t="s">
        <v>1635</v>
      </c>
      <c r="B276" s="58" t="s">
        <v>1803</v>
      </c>
      <c r="C276" s="70" t="s">
        <v>1003</v>
      </c>
      <c r="D276" s="47" t="s">
        <v>13</v>
      </c>
      <c r="E276" s="70" t="s">
        <v>1004</v>
      </c>
      <c r="F276" s="58" t="s">
        <v>1534</v>
      </c>
      <c r="G276" s="58" t="s">
        <v>1827</v>
      </c>
      <c r="H276" s="58" t="s">
        <v>1821</v>
      </c>
      <c r="I276" s="59">
        <v>16930</v>
      </c>
      <c r="J276" s="59">
        <v>600</v>
      </c>
      <c r="K276" s="59">
        <v>17530</v>
      </c>
      <c r="L276" s="71"/>
      <c r="M276" s="71"/>
      <c r="N276" s="71"/>
      <c r="O276" s="47" t="s">
        <v>1821</v>
      </c>
      <c r="P276" s="47" t="s">
        <v>1821</v>
      </c>
      <c r="Q276" s="60" t="s">
        <v>1394</v>
      </c>
      <c r="R276" s="60" t="s">
        <v>1395</v>
      </c>
      <c r="S276" s="60" t="s">
        <v>1395</v>
      </c>
      <c r="T276" s="287" t="s">
        <v>1396</v>
      </c>
      <c r="V276" s="17" t="s">
        <v>1465</v>
      </c>
      <c r="W276" s="17" t="s">
        <v>1534</v>
      </c>
      <c r="X276" s="17" t="s">
        <v>1827</v>
      </c>
      <c r="Y276" s="62">
        <v>-17530</v>
      </c>
      <c r="Z276">
        <v>734</v>
      </c>
      <c r="AA276" t="s">
        <v>180</v>
      </c>
      <c r="AE276" t="s">
        <v>1426</v>
      </c>
      <c r="AF276" s="49">
        <v>14617</v>
      </c>
      <c r="AG276" s="64">
        <v>2913</v>
      </c>
    </row>
    <row r="277" spans="1:33" ht="15" customHeight="1" x14ac:dyDescent="0.35">
      <c r="A277" s="61" t="s">
        <v>1635</v>
      </c>
      <c r="B277" s="58" t="s">
        <v>1803</v>
      </c>
      <c r="C277" s="70" t="s">
        <v>831</v>
      </c>
      <c r="D277" s="47" t="s">
        <v>158</v>
      </c>
      <c r="E277" s="70" t="s">
        <v>832</v>
      </c>
      <c r="F277" s="58" t="s">
        <v>1534</v>
      </c>
      <c r="G277" s="58" t="s">
        <v>1828</v>
      </c>
      <c r="H277" s="58" t="s">
        <v>1821</v>
      </c>
      <c r="I277" s="59">
        <v>13931</v>
      </c>
      <c r="J277" s="59">
        <v>1632</v>
      </c>
      <c r="K277" s="59">
        <v>15563</v>
      </c>
      <c r="L277" s="71"/>
      <c r="M277" s="71"/>
      <c r="N277" s="71"/>
      <c r="O277" s="47" t="s">
        <v>1821</v>
      </c>
      <c r="P277" s="47" t="s">
        <v>1821</v>
      </c>
      <c r="Q277" s="60" t="s">
        <v>1394</v>
      </c>
      <c r="R277" s="60" t="s">
        <v>1395</v>
      </c>
      <c r="S277" s="60" t="s">
        <v>1395</v>
      </c>
      <c r="T277" s="287" t="s">
        <v>1396</v>
      </c>
      <c r="V277" s="63">
        <v>43664</v>
      </c>
      <c r="W277" s="17" t="s">
        <v>1534</v>
      </c>
      <c r="X277" s="17" t="s">
        <v>1828</v>
      </c>
      <c r="Y277" s="62">
        <v>13783</v>
      </c>
      <c r="Z277" t="s">
        <v>180</v>
      </c>
      <c r="AA277">
        <v>734</v>
      </c>
      <c r="AB277">
        <v>810</v>
      </c>
      <c r="AE277" t="s">
        <v>1426</v>
      </c>
      <c r="AF277" s="49">
        <v>29346</v>
      </c>
      <c r="AG277" s="64">
        <v>13783</v>
      </c>
    </row>
    <row r="278" spans="1:33" ht="15" customHeight="1" x14ac:dyDescent="0.35">
      <c r="A278" s="61" t="s">
        <v>1635</v>
      </c>
      <c r="B278" s="65" t="s">
        <v>1803</v>
      </c>
      <c r="C278" s="85" t="s">
        <v>1005</v>
      </c>
      <c r="D278" s="66" t="s">
        <v>13</v>
      </c>
      <c r="E278" s="85" t="s">
        <v>1006</v>
      </c>
      <c r="F278" s="58" t="s">
        <v>1534</v>
      </c>
      <c r="G278" s="58" t="s">
        <v>1829</v>
      </c>
      <c r="H278" s="58" t="s">
        <v>1821</v>
      </c>
      <c r="I278" s="59">
        <v>0</v>
      </c>
      <c r="J278" s="59">
        <v>0</v>
      </c>
      <c r="K278" s="59">
        <v>0</v>
      </c>
      <c r="L278" s="71"/>
      <c r="M278" s="71"/>
      <c r="N278" s="71"/>
      <c r="O278" s="47" t="s">
        <v>1830</v>
      </c>
      <c r="P278" s="47" t="s">
        <v>1830</v>
      </c>
      <c r="Q278" s="60" t="s">
        <v>206</v>
      </c>
      <c r="R278" s="60" t="s">
        <v>1394</v>
      </c>
      <c r="S278" s="60" t="s">
        <v>206</v>
      </c>
      <c r="T278" s="287" t="s">
        <v>1831</v>
      </c>
      <c r="U278" s="39" t="s">
        <v>1394</v>
      </c>
      <c r="W278" s="17"/>
      <c r="X278" s="17"/>
      <c r="Y278" s="17"/>
      <c r="Z278" t="s">
        <v>1418</v>
      </c>
    </row>
    <row r="279" spans="1:33" ht="15" customHeight="1" x14ac:dyDescent="0.35">
      <c r="A279" s="61" t="s">
        <v>1635</v>
      </c>
      <c r="B279" s="58" t="s">
        <v>1803</v>
      </c>
      <c r="C279" s="70" t="s">
        <v>1007</v>
      </c>
      <c r="D279" s="47" t="s">
        <v>13</v>
      </c>
      <c r="E279" s="70" t="s">
        <v>1008</v>
      </c>
      <c r="F279" s="58" t="s">
        <v>1534</v>
      </c>
      <c r="G279" s="58" t="s">
        <v>1832</v>
      </c>
      <c r="H279" s="58" t="s">
        <v>1821</v>
      </c>
      <c r="I279" s="59"/>
      <c r="J279" s="59"/>
      <c r="K279" s="59">
        <v>0</v>
      </c>
      <c r="L279" s="71"/>
      <c r="M279" s="71"/>
      <c r="N279" s="71"/>
      <c r="O279" s="47"/>
      <c r="P279" s="47" t="s">
        <v>1833</v>
      </c>
      <c r="Q279" s="60" t="s">
        <v>206</v>
      </c>
      <c r="R279" s="60" t="s">
        <v>206</v>
      </c>
      <c r="S279" s="60" t="s">
        <v>206</v>
      </c>
      <c r="T279" s="287" t="s">
        <v>1390</v>
      </c>
      <c r="V279" s="17"/>
      <c r="W279" s="17"/>
      <c r="X279" s="17"/>
      <c r="Y279" s="17"/>
    </row>
    <row r="280" spans="1:33" ht="15" customHeight="1" x14ac:dyDescent="0.35">
      <c r="A280" s="61" t="s">
        <v>1635</v>
      </c>
      <c r="B280" s="58" t="s">
        <v>1803</v>
      </c>
      <c r="C280" s="70" t="s">
        <v>1009</v>
      </c>
      <c r="D280" s="47" t="s">
        <v>13</v>
      </c>
      <c r="E280" s="70" t="s">
        <v>1010</v>
      </c>
      <c r="F280" s="58" t="s">
        <v>1534</v>
      </c>
      <c r="G280" s="58" t="s">
        <v>1616</v>
      </c>
      <c r="H280" s="58" t="s">
        <v>1821</v>
      </c>
      <c r="I280" s="59">
        <v>0</v>
      </c>
      <c r="J280" s="59">
        <v>0</v>
      </c>
      <c r="K280" s="59">
        <v>0</v>
      </c>
      <c r="L280" s="71"/>
      <c r="M280" s="71"/>
      <c r="N280" s="71"/>
      <c r="O280" s="47" t="s">
        <v>1834</v>
      </c>
      <c r="P280" s="47" t="s">
        <v>1834</v>
      </c>
      <c r="Q280" s="60" t="s">
        <v>206</v>
      </c>
      <c r="R280" s="60" t="s">
        <v>1394</v>
      </c>
      <c r="S280" s="60" t="s">
        <v>206</v>
      </c>
      <c r="T280" s="287" t="s">
        <v>1835</v>
      </c>
      <c r="U280" s="39" t="s">
        <v>1394</v>
      </c>
      <c r="W280" s="17"/>
      <c r="X280" s="17"/>
      <c r="Y280" s="17"/>
      <c r="Z280" t="s">
        <v>1418</v>
      </c>
    </row>
    <row r="281" spans="1:33" ht="15" customHeight="1" x14ac:dyDescent="0.35">
      <c r="A281" s="61" t="s">
        <v>1635</v>
      </c>
      <c r="B281" s="58" t="s">
        <v>1803</v>
      </c>
      <c r="C281" s="70" t="s">
        <v>1011</v>
      </c>
      <c r="D281" s="47" t="s">
        <v>13</v>
      </c>
      <c r="E281" s="70" t="s">
        <v>1012</v>
      </c>
      <c r="F281" s="58" t="s">
        <v>1534</v>
      </c>
      <c r="G281" s="58" t="s">
        <v>1836</v>
      </c>
      <c r="H281" s="58" t="s">
        <v>1834</v>
      </c>
      <c r="I281" s="59">
        <v>0</v>
      </c>
      <c r="J281" s="59">
        <v>0</v>
      </c>
      <c r="K281" s="59">
        <v>0</v>
      </c>
      <c r="L281" s="71"/>
      <c r="M281" s="71"/>
      <c r="N281" s="71"/>
      <c r="O281" s="47" t="s">
        <v>1837</v>
      </c>
      <c r="P281" s="47" t="s">
        <v>1837</v>
      </c>
      <c r="Q281" s="60" t="s">
        <v>206</v>
      </c>
      <c r="R281" s="60" t="s">
        <v>1394</v>
      </c>
      <c r="S281" s="60" t="s">
        <v>206</v>
      </c>
      <c r="T281" s="287" t="s">
        <v>1838</v>
      </c>
      <c r="U281" s="39" t="s">
        <v>1394</v>
      </c>
      <c r="W281" s="17"/>
      <c r="X281" s="17"/>
      <c r="Y281" s="17"/>
    </row>
    <row r="282" spans="1:33" ht="15" customHeight="1" x14ac:dyDescent="0.35">
      <c r="A282" s="61" t="s">
        <v>1635</v>
      </c>
      <c r="B282" s="58" t="s">
        <v>1803</v>
      </c>
      <c r="C282" s="70" t="s">
        <v>841</v>
      </c>
      <c r="D282" s="47" t="s">
        <v>158</v>
      </c>
      <c r="E282" s="70" t="s">
        <v>842</v>
      </c>
      <c r="F282" s="58" t="s">
        <v>1534</v>
      </c>
      <c r="G282" s="58" t="s">
        <v>1839</v>
      </c>
      <c r="H282" s="58" t="s">
        <v>1821</v>
      </c>
      <c r="I282" s="59">
        <v>0</v>
      </c>
      <c r="J282" s="59">
        <v>0</v>
      </c>
      <c r="K282" s="59">
        <v>0</v>
      </c>
      <c r="L282" s="71"/>
      <c r="M282" s="71"/>
      <c r="N282" s="71"/>
      <c r="O282" s="47" t="s">
        <v>1837</v>
      </c>
      <c r="P282" s="47" t="s">
        <v>1837</v>
      </c>
      <c r="Q282" s="60" t="s">
        <v>206</v>
      </c>
      <c r="R282" s="60" t="s">
        <v>1394</v>
      </c>
      <c r="S282" s="60" t="s">
        <v>206</v>
      </c>
      <c r="T282" s="287" t="s">
        <v>1838</v>
      </c>
      <c r="U282" s="39" t="s">
        <v>1394</v>
      </c>
      <c r="W282" s="17"/>
      <c r="X282" s="17"/>
      <c r="Y282" s="17"/>
    </row>
    <row r="283" spans="1:33" ht="15" customHeight="1" x14ac:dyDescent="0.35">
      <c r="A283" s="61" t="s">
        <v>1635</v>
      </c>
      <c r="B283" s="58" t="s">
        <v>1803</v>
      </c>
      <c r="C283" s="70" t="s">
        <v>847</v>
      </c>
      <c r="D283" s="47" t="s">
        <v>158</v>
      </c>
      <c r="E283" s="70" t="s">
        <v>848</v>
      </c>
      <c r="F283" s="58" t="s">
        <v>1534</v>
      </c>
      <c r="G283" s="58" t="s">
        <v>1840</v>
      </c>
      <c r="H283" s="58" t="s">
        <v>1821</v>
      </c>
      <c r="I283" s="59">
        <v>0</v>
      </c>
      <c r="J283" s="59">
        <v>0</v>
      </c>
      <c r="K283" s="59">
        <v>0</v>
      </c>
      <c r="L283" s="71"/>
      <c r="M283" s="71"/>
      <c r="N283" s="71"/>
      <c r="O283" s="47" t="s">
        <v>1830</v>
      </c>
      <c r="P283" s="47" t="s">
        <v>1830</v>
      </c>
      <c r="Q283" s="60" t="s">
        <v>206</v>
      </c>
      <c r="R283" s="60" t="s">
        <v>1394</v>
      </c>
      <c r="S283" s="60" t="s">
        <v>206</v>
      </c>
      <c r="T283" s="287" t="s">
        <v>1831</v>
      </c>
      <c r="U283" s="39" t="s">
        <v>1394</v>
      </c>
      <c r="W283" s="17"/>
      <c r="X283" s="17"/>
      <c r="Y283" s="17"/>
      <c r="Z283" t="s">
        <v>1418</v>
      </c>
    </row>
    <row r="284" spans="1:33" ht="15" customHeight="1" x14ac:dyDescent="0.35">
      <c r="A284" s="61" t="s">
        <v>1635</v>
      </c>
      <c r="B284" s="58" t="s">
        <v>1803</v>
      </c>
      <c r="C284" s="70" t="s">
        <v>861</v>
      </c>
      <c r="D284" s="47" t="s">
        <v>158</v>
      </c>
      <c r="E284" s="70" t="s">
        <v>862</v>
      </c>
      <c r="F284" s="58" t="s">
        <v>1534</v>
      </c>
      <c r="G284" s="58" t="s">
        <v>1841</v>
      </c>
      <c r="H284" s="58" t="s">
        <v>1821</v>
      </c>
      <c r="I284" s="59">
        <v>0</v>
      </c>
      <c r="J284" s="59">
        <v>0</v>
      </c>
      <c r="K284" s="59">
        <v>0</v>
      </c>
      <c r="L284" s="71"/>
      <c r="M284" s="71"/>
      <c r="N284" s="71"/>
      <c r="O284" s="47" t="s">
        <v>1842</v>
      </c>
      <c r="P284" s="47" t="s">
        <v>1842</v>
      </c>
      <c r="Q284" s="60" t="s">
        <v>206</v>
      </c>
      <c r="R284" s="60" t="s">
        <v>1394</v>
      </c>
      <c r="S284" s="60" t="s">
        <v>206</v>
      </c>
      <c r="T284" s="287" t="s">
        <v>1843</v>
      </c>
      <c r="U284" s="39" t="s">
        <v>1394</v>
      </c>
      <c r="W284" s="17"/>
      <c r="X284" s="17"/>
      <c r="Y284" s="17"/>
      <c r="Z284" t="s">
        <v>1418</v>
      </c>
    </row>
    <row r="285" spans="1:33" ht="15" customHeight="1" x14ac:dyDescent="0.35">
      <c r="A285" s="61" t="s">
        <v>1635</v>
      </c>
      <c r="B285" s="58" t="s">
        <v>1803</v>
      </c>
      <c r="C285" s="70" t="s">
        <v>1015</v>
      </c>
      <c r="D285" s="47" t="s">
        <v>13</v>
      </c>
      <c r="E285" s="70" t="s">
        <v>1016</v>
      </c>
      <c r="F285" s="58" t="s">
        <v>1534</v>
      </c>
      <c r="G285" s="58" t="s">
        <v>1844</v>
      </c>
      <c r="H285" s="58" t="s">
        <v>1805</v>
      </c>
      <c r="I285" s="59">
        <v>11701</v>
      </c>
      <c r="J285" s="59">
        <v>1925</v>
      </c>
      <c r="K285" s="59">
        <v>13626</v>
      </c>
      <c r="L285" s="71"/>
      <c r="M285" s="71"/>
      <c r="N285" s="71"/>
      <c r="O285" s="47" t="s">
        <v>1805</v>
      </c>
      <c r="P285" s="47" t="s">
        <v>1805</v>
      </c>
      <c r="Q285" s="60" t="s">
        <v>1394</v>
      </c>
      <c r="R285" s="60" t="s">
        <v>1395</v>
      </c>
      <c r="S285" s="60" t="s">
        <v>1395</v>
      </c>
      <c r="T285" s="287" t="s">
        <v>1396</v>
      </c>
      <c r="V285" s="17" t="s">
        <v>1401</v>
      </c>
      <c r="W285" s="17" t="s">
        <v>1534</v>
      </c>
      <c r="X285" s="17" t="s">
        <v>1844</v>
      </c>
      <c r="Y285" s="62">
        <v>-13626</v>
      </c>
      <c r="Z285">
        <v>725</v>
      </c>
      <c r="AA285">
        <v>726</v>
      </c>
      <c r="AB285">
        <v>724</v>
      </c>
      <c r="AC285">
        <v>723</v>
      </c>
    </row>
    <row r="286" spans="1:33" ht="15" customHeight="1" x14ac:dyDescent="0.35">
      <c r="A286" s="61" t="s">
        <v>1635</v>
      </c>
      <c r="B286" s="58" t="s">
        <v>1803</v>
      </c>
      <c r="C286" s="70" t="s">
        <v>889</v>
      </c>
      <c r="D286" s="47" t="s">
        <v>158</v>
      </c>
      <c r="E286" s="70" t="s">
        <v>890</v>
      </c>
      <c r="F286" s="58" t="s">
        <v>1534</v>
      </c>
      <c r="G286" s="58" t="s">
        <v>1845</v>
      </c>
      <c r="H286" s="58" t="s">
        <v>1805</v>
      </c>
      <c r="I286" s="59">
        <v>23406</v>
      </c>
      <c r="J286" s="59">
        <v>0</v>
      </c>
      <c r="K286" s="59">
        <v>23406</v>
      </c>
      <c r="L286" s="71"/>
      <c r="M286" s="71"/>
      <c r="N286" s="71"/>
      <c r="O286" s="47" t="s">
        <v>1805</v>
      </c>
      <c r="P286" s="47" t="s">
        <v>1805</v>
      </c>
      <c r="Q286" s="60" t="s">
        <v>1394</v>
      </c>
      <c r="R286" s="60" t="s">
        <v>1395</v>
      </c>
      <c r="S286" s="60" t="s">
        <v>1395</v>
      </c>
      <c r="T286" s="287" t="s">
        <v>1396</v>
      </c>
      <c r="V286" s="63">
        <v>43636</v>
      </c>
      <c r="W286" s="17" t="s">
        <v>1534</v>
      </c>
      <c r="X286" s="17" t="s">
        <v>1845</v>
      </c>
      <c r="Y286" s="62">
        <v>-23406</v>
      </c>
      <c r="Z286">
        <v>725</v>
      </c>
      <c r="AA286">
        <v>724</v>
      </c>
    </row>
    <row r="287" spans="1:33" ht="15" customHeight="1" x14ac:dyDescent="0.35">
      <c r="A287" s="61" t="s">
        <v>1635</v>
      </c>
      <c r="B287" s="58" t="s">
        <v>1803</v>
      </c>
      <c r="C287" s="70" t="s">
        <v>891</v>
      </c>
      <c r="D287" s="47" t="s">
        <v>158</v>
      </c>
      <c r="E287" s="70" t="s">
        <v>892</v>
      </c>
      <c r="F287" s="58" t="s">
        <v>1534</v>
      </c>
      <c r="G287" s="58" t="s">
        <v>1846</v>
      </c>
      <c r="H287" s="58" t="s">
        <v>1805</v>
      </c>
      <c r="I287" s="59">
        <v>16478</v>
      </c>
      <c r="J287" s="59">
        <v>0</v>
      </c>
      <c r="K287" s="59">
        <v>16478</v>
      </c>
      <c r="L287" s="71"/>
      <c r="M287" s="71"/>
      <c r="N287" s="71"/>
      <c r="O287" s="47" t="s">
        <v>1805</v>
      </c>
      <c r="P287" s="47" t="s">
        <v>1805</v>
      </c>
      <c r="Q287" s="60" t="s">
        <v>1394</v>
      </c>
      <c r="R287" s="60" t="s">
        <v>1395</v>
      </c>
      <c r="S287" s="60" t="s">
        <v>1395</v>
      </c>
      <c r="T287" s="287" t="s">
        <v>1396</v>
      </c>
      <c r="V287" s="63">
        <v>43636</v>
      </c>
      <c r="W287" s="17" t="s">
        <v>1534</v>
      </c>
      <c r="X287" s="17" t="s">
        <v>1846</v>
      </c>
      <c r="Y287" s="62">
        <v>-16478</v>
      </c>
      <c r="Z287">
        <v>724</v>
      </c>
      <c r="AA287">
        <v>734</v>
      </c>
    </row>
    <row r="288" spans="1:33" ht="15" customHeight="1" x14ac:dyDescent="0.35">
      <c r="A288" s="61" t="s">
        <v>1635</v>
      </c>
      <c r="B288" s="58" t="s">
        <v>1803</v>
      </c>
      <c r="C288" s="70" t="s">
        <v>1017</v>
      </c>
      <c r="D288" s="47" t="s">
        <v>13</v>
      </c>
      <c r="E288" s="70" t="s">
        <v>1018</v>
      </c>
      <c r="F288" s="58" t="s">
        <v>1534</v>
      </c>
      <c r="G288" s="58" t="s">
        <v>1847</v>
      </c>
      <c r="H288" s="58" t="s">
        <v>1805</v>
      </c>
      <c r="I288" s="59">
        <v>0</v>
      </c>
      <c r="J288" s="59">
        <v>4435</v>
      </c>
      <c r="K288" s="59">
        <v>4435</v>
      </c>
      <c r="L288" s="71"/>
      <c r="M288" s="71"/>
      <c r="N288" s="71"/>
      <c r="O288" s="47"/>
      <c r="P288" s="47" t="s">
        <v>1805</v>
      </c>
      <c r="Q288" s="60" t="s">
        <v>1394</v>
      </c>
      <c r="R288" s="60" t="s">
        <v>1395</v>
      </c>
      <c r="S288" s="60" t="s">
        <v>1395</v>
      </c>
      <c r="T288" s="287" t="s">
        <v>1396</v>
      </c>
      <c r="V288" s="17" t="s">
        <v>1404</v>
      </c>
      <c r="W288" s="17" t="s">
        <v>1534</v>
      </c>
      <c r="X288" s="17" t="s">
        <v>1847</v>
      </c>
      <c r="Y288" s="62">
        <v>-4435</v>
      </c>
    </row>
    <row r="289" spans="1:32" ht="15" customHeight="1" x14ac:dyDescent="0.35">
      <c r="A289" s="61" t="s">
        <v>1635</v>
      </c>
      <c r="B289" s="58" t="s">
        <v>1803</v>
      </c>
      <c r="C289" s="70" t="s">
        <v>1019</v>
      </c>
      <c r="D289" s="47" t="s">
        <v>13</v>
      </c>
      <c r="E289" s="70" t="s">
        <v>1020</v>
      </c>
      <c r="F289" s="58" t="s">
        <v>1534</v>
      </c>
      <c r="G289" s="58" t="s">
        <v>1848</v>
      </c>
      <c r="H289" s="58" t="s">
        <v>1810</v>
      </c>
      <c r="I289" s="59">
        <v>550</v>
      </c>
      <c r="J289" s="59">
        <v>0</v>
      </c>
      <c r="K289" s="59">
        <v>550</v>
      </c>
      <c r="L289" s="71"/>
      <c r="M289" s="71"/>
      <c r="N289" s="71"/>
      <c r="O289" s="47" t="s">
        <v>1810</v>
      </c>
      <c r="P289" s="47" t="s">
        <v>1810</v>
      </c>
      <c r="Q289" s="60" t="s">
        <v>1394</v>
      </c>
      <c r="R289" s="60" t="s">
        <v>1395</v>
      </c>
      <c r="S289" s="60" t="s">
        <v>1395</v>
      </c>
      <c r="T289" s="287" t="s">
        <v>1396</v>
      </c>
      <c r="V289" s="17" t="s">
        <v>1401</v>
      </c>
      <c r="W289" s="17" t="s">
        <v>1534</v>
      </c>
      <c r="X289" s="17" t="s">
        <v>1848</v>
      </c>
      <c r="Y289" s="62">
        <v>-550</v>
      </c>
      <c r="Z289">
        <v>810</v>
      </c>
      <c r="AA289">
        <v>800</v>
      </c>
    </row>
    <row r="290" spans="1:32" ht="15" customHeight="1" x14ac:dyDescent="0.35">
      <c r="A290" s="61" t="s">
        <v>1635</v>
      </c>
      <c r="B290" s="58" t="s">
        <v>1803</v>
      </c>
      <c r="C290" s="70" t="s">
        <v>1021</v>
      </c>
      <c r="D290" s="47" t="s">
        <v>13</v>
      </c>
      <c r="E290" s="70" t="s">
        <v>1849</v>
      </c>
      <c r="F290" s="58" t="s">
        <v>1534</v>
      </c>
      <c r="G290" s="58" t="s">
        <v>1850</v>
      </c>
      <c r="H290" s="58" t="s">
        <v>1830</v>
      </c>
      <c r="I290" s="59"/>
      <c r="J290" s="59"/>
      <c r="K290" s="59">
        <v>0</v>
      </c>
      <c r="L290" s="71"/>
      <c r="M290" s="71"/>
      <c r="N290" s="71"/>
      <c r="O290" s="47"/>
      <c r="P290" s="47" t="s">
        <v>1851</v>
      </c>
      <c r="Q290" s="60" t="s">
        <v>206</v>
      </c>
      <c r="R290" s="60" t="s">
        <v>206</v>
      </c>
      <c r="S290" s="60" t="s">
        <v>206</v>
      </c>
      <c r="T290" s="287" t="s">
        <v>1390</v>
      </c>
      <c r="V290" s="17"/>
      <c r="W290" s="17"/>
      <c r="X290" s="17"/>
      <c r="Y290" s="17"/>
    </row>
    <row r="291" spans="1:32" ht="15" customHeight="1" x14ac:dyDescent="0.35">
      <c r="A291" s="61" t="s">
        <v>1635</v>
      </c>
      <c r="B291" s="58" t="s">
        <v>1803</v>
      </c>
      <c r="C291" s="70" t="s">
        <v>907</v>
      </c>
      <c r="D291" s="47" t="s">
        <v>158</v>
      </c>
      <c r="E291" s="70" t="s">
        <v>1852</v>
      </c>
      <c r="F291" s="58" t="s">
        <v>1534</v>
      </c>
      <c r="G291" s="58" t="s">
        <v>1853</v>
      </c>
      <c r="H291" s="58" t="s">
        <v>1854</v>
      </c>
      <c r="I291" s="59">
        <v>0</v>
      </c>
      <c r="J291" s="59">
        <v>0</v>
      </c>
      <c r="K291" s="59">
        <v>0</v>
      </c>
      <c r="L291" s="71"/>
      <c r="M291" s="71"/>
      <c r="N291" s="71"/>
      <c r="O291" s="47" t="s">
        <v>1826</v>
      </c>
      <c r="P291" s="47" t="s">
        <v>1826</v>
      </c>
      <c r="Q291" s="60" t="s">
        <v>206</v>
      </c>
      <c r="R291" s="60" t="s">
        <v>1394</v>
      </c>
      <c r="S291" s="60" t="s">
        <v>206</v>
      </c>
      <c r="T291" s="287" t="s">
        <v>1855</v>
      </c>
      <c r="U291" s="39" t="s">
        <v>1394</v>
      </c>
      <c r="W291" s="17"/>
      <c r="X291" s="17"/>
      <c r="Y291" s="17"/>
      <c r="Z291" t="s">
        <v>1418</v>
      </c>
    </row>
    <row r="292" spans="1:32" ht="15" customHeight="1" x14ac:dyDescent="0.35">
      <c r="A292" s="61" t="s">
        <v>1635</v>
      </c>
      <c r="B292" s="58" t="s">
        <v>1803</v>
      </c>
      <c r="C292" s="70" t="s">
        <v>909</v>
      </c>
      <c r="D292" s="47" t="s">
        <v>158</v>
      </c>
      <c r="E292" s="70" t="s">
        <v>910</v>
      </c>
      <c r="F292" s="58" t="s">
        <v>1534</v>
      </c>
      <c r="G292" s="58" t="s">
        <v>1856</v>
      </c>
      <c r="H292" s="58" t="s">
        <v>1826</v>
      </c>
      <c r="I292" s="59">
        <v>5148.3670523999999</v>
      </c>
      <c r="J292" s="59">
        <v>0</v>
      </c>
      <c r="K292" s="59">
        <v>5148.3670523999999</v>
      </c>
      <c r="L292" s="71"/>
      <c r="M292" s="71"/>
      <c r="N292" s="71"/>
      <c r="O292" s="47" t="s">
        <v>1826</v>
      </c>
      <c r="P292" s="47" t="s">
        <v>1851</v>
      </c>
      <c r="Q292" s="60" t="s">
        <v>206</v>
      </c>
      <c r="R292" s="60" t="s">
        <v>206</v>
      </c>
      <c r="S292" s="60" t="s">
        <v>1394</v>
      </c>
      <c r="T292" s="287" t="s">
        <v>1425</v>
      </c>
      <c r="V292" s="63">
        <v>43703</v>
      </c>
      <c r="W292" s="17" t="s">
        <v>1534</v>
      </c>
      <c r="X292" s="17" t="s">
        <v>1856</v>
      </c>
      <c r="Y292" s="62">
        <v>-5148.3670523999999</v>
      </c>
      <c r="Z292">
        <v>734</v>
      </c>
      <c r="AA292" t="s">
        <v>180</v>
      </c>
    </row>
    <row r="293" spans="1:32" ht="15" customHeight="1" x14ac:dyDescent="0.35">
      <c r="A293" s="61" t="s">
        <v>1635</v>
      </c>
      <c r="B293" s="58" t="s">
        <v>1803</v>
      </c>
      <c r="C293" s="70" t="s">
        <v>1023</v>
      </c>
      <c r="D293" s="47" t="s">
        <v>13</v>
      </c>
      <c r="E293" s="70" t="s">
        <v>1024</v>
      </c>
      <c r="F293" s="58" t="s">
        <v>1534</v>
      </c>
      <c r="G293" s="58" t="s">
        <v>1857</v>
      </c>
      <c r="H293" s="58" t="s">
        <v>1858</v>
      </c>
      <c r="I293" s="59">
        <v>17547</v>
      </c>
      <c r="J293" s="59">
        <v>5025</v>
      </c>
      <c r="K293" s="59">
        <v>22572</v>
      </c>
      <c r="L293" s="59"/>
      <c r="M293" s="59"/>
      <c r="N293" s="59"/>
      <c r="O293" s="47" t="s">
        <v>1858</v>
      </c>
      <c r="P293" s="47" t="s">
        <v>1858</v>
      </c>
      <c r="Q293" s="60" t="s">
        <v>1394</v>
      </c>
      <c r="R293" s="60" t="s">
        <v>1395</v>
      </c>
      <c r="S293" s="60" t="s">
        <v>1395</v>
      </c>
      <c r="T293" s="287" t="s">
        <v>1396</v>
      </c>
      <c r="V293" s="17" t="s">
        <v>1401</v>
      </c>
      <c r="W293" s="17" t="s">
        <v>1534</v>
      </c>
      <c r="X293" s="17" t="s">
        <v>1857</v>
      </c>
      <c r="Y293" s="62">
        <v>-22572</v>
      </c>
      <c r="Z293">
        <v>734</v>
      </c>
      <c r="AA293" t="s">
        <v>180</v>
      </c>
    </row>
    <row r="294" spans="1:32" ht="15" customHeight="1" x14ac:dyDescent="0.35">
      <c r="A294" s="61" t="s">
        <v>1635</v>
      </c>
      <c r="B294" s="58" t="s">
        <v>1803</v>
      </c>
      <c r="C294" s="70" t="s">
        <v>703</v>
      </c>
      <c r="D294" s="47" t="s">
        <v>158</v>
      </c>
      <c r="E294" s="70" t="s">
        <v>704</v>
      </c>
      <c r="F294" s="58" t="s">
        <v>1534</v>
      </c>
      <c r="G294" s="58" t="s">
        <v>1859</v>
      </c>
      <c r="H294" s="58" t="s">
        <v>1860</v>
      </c>
      <c r="I294" s="59">
        <v>18865</v>
      </c>
      <c r="J294" s="59">
        <v>6600</v>
      </c>
      <c r="K294" s="59">
        <v>25465</v>
      </c>
      <c r="L294" s="59"/>
      <c r="M294" s="59"/>
      <c r="N294" s="59"/>
      <c r="O294" s="47" t="s">
        <v>1860</v>
      </c>
      <c r="P294" s="47" t="s">
        <v>1860</v>
      </c>
      <c r="Q294" s="60" t="s">
        <v>1394</v>
      </c>
      <c r="R294" s="60" t="s">
        <v>1395</v>
      </c>
      <c r="S294" s="60" t="s">
        <v>1395</v>
      </c>
      <c r="T294" s="287" t="s">
        <v>1396</v>
      </c>
      <c r="V294" s="17" t="s">
        <v>1401</v>
      </c>
      <c r="W294" s="17" t="s">
        <v>1534</v>
      </c>
      <c r="X294" s="17" t="s">
        <v>1859</v>
      </c>
      <c r="Y294" s="62">
        <v>-25465</v>
      </c>
      <c r="Z294" t="s">
        <v>180</v>
      </c>
      <c r="AA294">
        <v>734</v>
      </c>
    </row>
    <row r="295" spans="1:32" ht="15" customHeight="1" x14ac:dyDescent="0.35">
      <c r="A295" s="61" t="s">
        <v>1635</v>
      </c>
      <c r="B295" s="58" t="s">
        <v>1803</v>
      </c>
      <c r="C295" s="70" t="s">
        <v>703</v>
      </c>
      <c r="D295" s="47" t="s">
        <v>1645</v>
      </c>
      <c r="E295" s="70" t="s">
        <v>704</v>
      </c>
      <c r="F295" s="58" t="s">
        <v>1534</v>
      </c>
      <c r="G295" s="58" t="s">
        <v>1859</v>
      </c>
      <c r="H295" s="58" t="s">
        <v>1860</v>
      </c>
      <c r="I295" s="59"/>
      <c r="J295" s="59"/>
      <c r="K295" s="59">
        <v>0</v>
      </c>
      <c r="L295" s="59"/>
      <c r="M295" s="59"/>
      <c r="N295" s="59"/>
      <c r="O295" s="47"/>
      <c r="P295" s="47" t="s">
        <v>1860</v>
      </c>
      <c r="Q295" s="60" t="s">
        <v>1394</v>
      </c>
      <c r="R295" s="60" t="s">
        <v>1395</v>
      </c>
      <c r="S295" s="60" t="s">
        <v>1395</v>
      </c>
      <c r="T295" s="287" t="s">
        <v>1396</v>
      </c>
      <c r="V295" s="17"/>
      <c r="W295" s="17"/>
      <c r="X295" s="17"/>
      <c r="Y295" s="17"/>
    </row>
    <row r="296" spans="1:32" ht="15" customHeight="1" x14ac:dyDescent="0.35">
      <c r="A296" s="61" t="s">
        <v>1635</v>
      </c>
      <c r="B296" s="58" t="s">
        <v>1803</v>
      </c>
      <c r="C296" s="70" t="s">
        <v>1025</v>
      </c>
      <c r="D296" s="47" t="s">
        <v>13</v>
      </c>
      <c r="E296" s="70" t="s">
        <v>1026</v>
      </c>
      <c r="F296" s="58" t="s">
        <v>1534</v>
      </c>
      <c r="G296" s="58" t="s">
        <v>1861</v>
      </c>
      <c r="H296" s="58" t="s">
        <v>1826</v>
      </c>
      <c r="I296" s="59">
        <v>7045</v>
      </c>
      <c r="J296" s="59">
        <v>0</v>
      </c>
      <c r="K296" s="59">
        <v>7045</v>
      </c>
      <c r="L296" s="59"/>
      <c r="M296" s="59"/>
      <c r="N296" s="59"/>
      <c r="O296" s="47" t="s">
        <v>1826</v>
      </c>
      <c r="P296" s="47" t="s">
        <v>1826</v>
      </c>
      <c r="Q296" s="60" t="s">
        <v>1394</v>
      </c>
      <c r="R296" s="60" t="s">
        <v>1395</v>
      </c>
      <c r="S296" s="60" t="s">
        <v>1395</v>
      </c>
      <c r="T296" s="287" t="s">
        <v>1396</v>
      </c>
      <c r="V296" s="17" t="s">
        <v>1401</v>
      </c>
      <c r="W296" s="17" t="s">
        <v>1534</v>
      </c>
      <c r="X296" s="17" t="s">
        <v>1861</v>
      </c>
      <c r="Y296" s="62">
        <v>-7045</v>
      </c>
      <c r="Z296">
        <v>700</v>
      </c>
      <c r="AA296" t="s">
        <v>180</v>
      </c>
    </row>
    <row r="297" spans="1:32" ht="15" customHeight="1" x14ac:dyDescent="0.35">
      <c r="A297" s="61" t="s">
        <v>1635</v>
      </c>
      <c r="B297" s="58" t="s">
        <v>1803</v>
      </c>
      <c r="C297" s="85" t="s">
        <v>925</v>
      </c>
      <c r="D297" s="47" t="s">
        <v>158</v>
      </c>
      <c r="E297" s="85" t="s">
        <v>1862</v>
      </c>
      <c r="F297" s="58" t="s">
        <v>1534</v>
      </c>
      <c r="G297" s="58" t="s">
        <v>1863</v>
      </c>
      <c r="H297" s="58" t="s">
        <v>1648</v>
      </c>
      <c r="I297" s="59"/>
      <c r="J297" s="59"/>
      <c r="K297" s="59">
        <v>0</v>
      </c>
      <c r="L297" s="59"/>
      <c r="M297" s="59"/>
      <c r="N297" s="59"/>
      <c r="O297" s="47"/>
      <c r="P297" s="47" t="s">
        <v>1826</v>
      </c>
      <c r="Q297" s="60" t="s">
        <v>206</v>
      </c>
      <c r="R297" s="60" t="s">
        <v>206</v>
      </c>
      <c r="S297" s="60" t="s">
        <v>206</v>
      </c>
      <c r="T297" s="287" t="s">
        <v>1390</v>
      </c>
      <c r="V297" s="17"/>
      <c r="W297" s="17"/>
      <c r="X297" s="17"/>
      <c r="Y297" s="17"/>
    </row>
    <row r="298" spans="1:32" ht="15" customHeight="1" x14ac:dyDescent="0.35">
      <c r="A298" s="61" t="s">
        <v>1635</v>
      </c>
      <c r="B298" s="58" t="s">
        <v>1803</v>
      </c>
      <c r="C298" s="85" t="s">
        <v>926</v>
      </c>
      <c r="D298" s="47" t="s">
        <v>158</v>
      </c>
      <c r="E298" s="85" t="s">
        <v>1864</v>
      </c>
      <c r="F298" s="58" t="e">
        <v>#N/A</v>
      </c>
      <c r="G298" s="58" t="e">
        <v>#N/A</v>
      </c>
      <c r="H298" s="58" t="e">
        <v>#N/A</v>
      </c>
      <c r="I298" s="59"/>
      <c r="J298" s="59"/>
      <c r="K298" s="59">
        <v>0</v>
      </c>
      <c r="L298" s="59"/>
      <c r="M298" s="59"/>
      <c r="N298" s="59"/>
      <c r="O298" s="47"/>
      <c r="P298" s="47" t="s">
        <v>1826</v>
      </c>
      <c r="Q298" s="60" t="e">
        <v>#N/A</v>
      </c>
      <c r="R298" s="60" t="e">
        <v>#N/A</v>
      </c>
      <c r="S298" s="60" t="e">
        <v>#N/A</v>
      </c>
      <c r="T298" s="287" t="e">
        <v>#N/A</v>
      </c>
      <c r="V298" s="17"/>
      <c r="W298" s="17"/>
      <c r="X298" s="17"/>
      <c r="Y298" s="17"/>
    </row>
    <row r="299" spans="1:32" ht="15" customHeight="1" x14ac:dyDescent="0.35">
      <c r="A299" s="61" t="s">
        <v>199</v>
      </c>
      <c r="B299" s="58" t="s">
        <v>1515</v>
      </c>
      <c r="C299" s="85" t="s">
        <v>435</v>
      </c>
      <c r="D299" s="47" t="s">
        <v>1576</v>
      </c>
      <c r="E299" s="58" t="s">
        <v>436</v>
      </c>
      <c r="F299" s="58" t="s">
        <v>1421</v>
      </c>
      <c r="G299" s="58" t="s">
        <v>1865</v>
      </c>
      <c r="H299" s="58" t="s">
        <v>1608</v>
      </c>
      <c r="I299" s="59">
        <v>10965.742451234999</v>
      </c>
      <c r="J299" s="59">
        <v>0</v>
      </c>
      <c r="K299" s="59">
        <v>10965.742451234999</v>
      </c>
      <c r="L299" s="59"/>
      <c r="M299" s="59"/>
      <c r="N299" s="59"/>
      <c r="O299" s="47" t="s">
        <v>1608</v>
      </c>
      <c r="P299" s="47" t="s">
        <v>1608</v>
      </c>
      <c r="Q299" s="60" t="s">
        <v>1394</v>
      </c>
      <c r="R299" s="60" t="s">
        <v>1395</v>
      </c>
      <c r="S299" s="60" t="s">
        <v>1395</v>
      </c>
      <c r="T299" s="287" t="s">
        <v>1396</v>
      </c>
      <c r="V299" s="63">
        <v>43678</v>
      </c>
      <c r="W299" s="17" t="s">
        <v>1421</v>
      </c>
      <c r="X299" s="17" t="s">
        <v>1865</v>
      </c>
      <c r="Y299" s="62">
        <v>-10965.742451234999</v>
      </c>
      <c r="Z299">
        <v>700</v>
      </c>
    </row>
    <row r="301" spans="1:32" x14ac:dyDescent="0.35">
      <c r="H301" t="s">
        <v>71</v>
      </c>
      <c r="I301" s="49">
        <v>3178781.8385594534</v>
      </c>
      <c r="J301" s="49">
        <v>360858.32</v>
      </c>
      <c r="K301" s="49">
        <v>3539640.1585594541</v>
      </c>
      <c r="Y301" s="49">
        <v>-3045907.5426474186</v>
      </c>
    </row>
    <row r="302" spans="1:32" x14ac:dyDescent="0.35">
      <c r="Y302" s="49">
        <v>-3045907.5426474186</v>
      </c>
      <c r="AF302" s="49"/>
    </row>
    <row r="303" spans="1:32" x14ac:dyDescent="0.35">
      <c r="H303" t="s">
        <v>1866</v>
      </c>
      <c r="I303" s="49">
        <v>3178781.8385594534</v>
      </c>
      <c r="J303" s="49">
        <v>360858.32</v>
      </c>
      <c r="K303" s="49">
        <v>3539640.1585594541</v>
      </c>
      <c r="AF303" s="49">
        <v>608996.61591203499</v>
      </c>
    </row>
    <row r="305" spans="8:32" x14ac:dyDescent="0.35">
      <c r="H305" t="s">
        <v>1867</v>
      </c>
      <c r="I305" s="87">
        <v>238</v>
      </c>
      <c r="AF305" s="49">
        <v>2930643.542647419</v>
      </c>
    </row>
  </sheetData>
  <autoFilter ref="A2:AH2" xr:uid="{00000000-0009-0000-0000-000007000000}"/>
  <mergeCells count="2">
    <mergeCell ref="I1:K1"/>
    <mergeCell ref="L1:N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U396"/>
  <sheetViews>
    <sheetView zoomScale="80" zoomScaleNormal="80" zoomScaleSheetLayoutView="80" workbookViewId="0">
      <pane xSplit="9" ySplit="3" topLeftCell="J54" activePane="bottomRight" state="frozen"/>
      <selection pane="topRight" activeCell="C98" sqref="C98"/>
      <selection pane="bottomLeft" activeCell="C98" sqref="C98"/>
      <selection pane="bottomRight" activeCell="C98" sqref="C98"/>
    </sheetView>
  </sheetViews>
  <sheetFormatPr defaultColWidth="9.1796875" defaultRowHeight="14.5" x14ac:dyDescent="0.35"/>
  <cols>
    <col min="1" max="1" width="4.7265625" style="115" customWidth="1"/>
    <col min="2" max="2" width="9.453125" style="115" customWidth="1"/>
    <col min="3" max="3" width="9.26953125" style="115" customWidth="1"/>
    <col min="4" max="4" width="12.7265625" style="115" customWidth="1"/>
    <col min="5" max="5" width="12.1796875" style="115" customWidth="1"/>
    <col min="6" max="6" width="16.453125" style="115" customWidth="1"/>
    <col min="7" max="7" width="13.1796875" style="115" customWidth="1"/>
    <col min="8" max="8" width="33.26953125" style="115" hidden="1" customWidth="1"/>
    <col min="9" max="9" width="43.81640625" style="115" customWidth="1"/>
    <col min="10" max="10" width="11.453125" style="115" bestFit="1" customWidth="1"/>
    <col min="11" max="11" width="6.81640625" style="116" bestFit="1" customWidth="1"/>
    <col min="12" max="12" width="6.7265625" style="116" bestFit="1" customWidth="1"/>
    <col min="13" max="13" width="9.81640625" style="116" bestFit="1" customWidth="1"/>
    <col min="14" max="14" width="25.81640625" style="116" bestFit="1" customWidth="1"/>
    <col min="15" max="15" width="18.26953125" style="116" customWidth="1"/>
    <col min="16" max="16" width="7.7265625" style="116" customWidth="1"/>
    <col min="17" max="17" width="21.26953125" style="116" hidden="1" customWidth="1"/>
    <col min="18" max="18" width="27.1796875" style="115" bestFit="1" customWidth="1"/>
    <col min="19" max="19" width="9.81640625" style="117" bestFit="1" customWidth="1"/>
    <col min="20" max="20" width="8.1796875" style="116" bestFit="1" customWidth="1"/>
    <col min="21" max="21" width="25.453125" style="115" bestFit="1" customWidth="1"/>
    <col min="22" max="22" width="9.81640625" style="117" bestFit="1" customWidth="1"/>
    <col min="23" max="23" width="8.1796875" style="116" bestFit="1" customWidth="1"/>
    <col min="24" max="24" width="25.7265625" style="115" bestFit="1" customWidth="1"/>
    <col min="25" max="25" width="9.81640625" style="117" bestFit="1" customWidth="1"/>
    <col min="26" max="26" width="8.1796875" style="116" bestFit="1" customWidth="1"/>
    <col min="27" max="27" width="22" style="115" bestFit="1" customWidth="1"/>
    <col min="28" max="28" width="6.7265625" style="117" bestFit="1" customWidth="1"/>
    <col min="29" max="29" width="5.1796875" style="116" bestFit="1" customWidth="1"/>
    <col min="30" max="30" width="30.453125" style="115" customWidth="1"/>
    <col min="31" max="31" width="6.7265625" style="117" bestFit="1" customWidth="1"/>
    <col min="32" max="32" width="5.1796875" style="116" bestFit="1" customWidth="1"/>
    <col min="33" max="33" width="30.7265625" style="115" customWidth="1"/>
    <col min="34" max="34" width="6.7265625" style="117" bestFit="1" customWidth="1"/>
    <col min="35" max="35" width="5.1796875" style="116" bestFit="1" customWidth="1"/>
    <col min="36" max="38" width="9.453125" style="117" hidden="1" customWidth="1"/>
    <col min="39" max="39" width="15" style="117" hidden="1" customWidth="1"/>
    <col min="40" max="40" width="11.453125" style="117" hidden="1" customWidth="1"/>
    <col min="41" max="41" width="12.1796875" style="117" hidden="1" customWidth="1"/>
    <col min="42" max="42" width="11.453125" style="117" hidden="1" customWidth="1"/>
    <col min="43" max="43" width="17.453125" style="117" hidden="1" customWidth="1"/>
    <col min="44" max="44" width="12.453125" style="117" hidden="1" customWidth="1"/>
    <col min="45" max="46" width="21.453125" style="117" hidden="1" customWidth="1"/>
    <col min="47" max="47" width="11.453125" style="117" hidden="1" customWidth="1"/>
    <col min="48" max="16384" width="9.1796875" style="115"/>
  </cols>
  <sheetData>
    <row r="1" spans="2:47" ht="18.5" x14ac:dyDescent="0.45">
      <c r="B1" s="114" t="s">
        <v>1868</v>
      </c>
    </row>
    <row r="3" spans="2:47" s="130" customFormat="1" x14ac:dyDescent="0.35">
      <c r="B3" s="46" t="s">
        <v>1357</v>
      </c>
      <c r="C3" s="118" t="s">
        <v>1869</v>
      </c>
      <c r="D3" s="119" t="s">
        <v>8</v>
      </c>
      <c r="E3" s="119" t="s">
        <v>1359</v>
      </c>
      <c r="F3" s="119" t="s">
        <v>1870</v>
      </c>
      <c r="G3" s="119" t="s">
        <v>1871</v>
      </c>
      <c r="H3" s="119" t="s">
        <v>1872</v>
      </c>
      <c r="I3" s="120" t="s">
        <v>1360</v>
      </c>
      <c r="J3" s="119" t="s">
        <v>1873</v>
      </c>
      <c r="K3" s="121" t="s">
        <v>143</v>
      </c>
      <c r="L3" s="121" t="s">
        <v>1874</v>
      </c>
      <c r="M3" s="122" t="s">
        <v>1875</v>
      </c>
      <c r="N3" s="123" t="s">
        <v>1876</v>
      </c>
      <c r="O3" s="121" t="s">
        <v>1877</v>
      </c>
      <c r="P3" s="122" t="s">
        <v>1878</v>
      </c>
      <c r="Q3" s="124" t="s">
        <v>1879</v>
      </c>
      <c r="R3" s="119" t="s">
        <v>1880</v>
      </c>
      <c r="S3" s="125" t="s">
        <v>1881</v>
      </c>
      <c r="T3" s="122" t="s">
        <v>1878</v>
      </c>
      <c r="U3" s="119" t="s">
        <v>1882</v>
      </c>
      <c r="V3" s="125" t="s">
        <v>1881</v>
      </c>
      <c r="W3" s="122" t="s">
        <v>1878</v>
      </c>
      <c r="X3" s="119" t="s">
        <v>1883</v>
      </c>
      <c r="Y3" s="125" t="s">
        <v>1881</v>
      </c>
      <c r="Z3" s="122" t="s">
        <v>1878</v>
      </c>
      <c r="AA3" s="119" t="s">
        <v>1884</v>
      </c>
      <c r="AB3" s="125" t="s">
        <v>1881</v>
      </c>
      <c r="AC3" s="122" t="s">
        <v>1878</v>
      </c>
      <c r="AD3" s="119" t="s">
        <v>1885</v>
      </c>
      <c r="AE3" s="125" t="s">
        <v>1881</v>
      </c>
      <c r="AF3" s="122" t="s">
        <v>1878</v>
      </c>
      <c r="AG3" s="119" t="s">
        <v>1886</v>
      </c>
      <c r="AH3" s="125" t="s">
        <v>1881</v>
      </c>
      <c r="AI3" s="122" t="s">
        <v>1878</v>
      </c>
      <c r="AJ3" s="126" t="s">
        <v>1887</v>
      </c>
      <c r="AK3" s="127" t="s">
        <v>1878</v>
      </c>
      <c r="AL3" s="127" t="s">
        <v>1888</v>
      </c>
      <c r="AM3" s="128" t="s">
        <v>1889</v>
      </c>
      <c r="AN3" s="128" t="s">
        <v>1890</v>
      </c>
      <c r="AO3" s="128" t="s">
        <v>1891</v>
      </c>
      <c r="AP3" s="128" t="s">
        <v>1892</v>
      </c>
      <c r="AQ3" s="128" t="s">
        <v>1893</v>
      </c>
      <c r="AR3" s="128" t="s">
        <v>1894</v>
      </c>
      <c r="AS3" s="128" t="s">
        <v>1895</v>
      </c>
      <c r="AT3" s="128" t="s">
        <v>1896</v>
      </c>
      <c r="AU3" s="129" t="s">
        <v>82</v>
      </c>
    </row>
    <row r="4" spans="2:47" x14ac:dyDescent="0.35">
      <c r="B4" s="131" t="s">
        <v>1897</v>
      </c>
      <c r="C4" s="115" t="s">
        <v>1440</v>
      </c>
      <c r="D4" s="115" t="s">
        <v>399</v>
      </c>
      <c r="E4" t="s">
        <v>13</v>
      </c>
      <c r="F4" t="s">
        <v>207</v>
      </c>
      <c r="G4" t="s">
        <v>205</v>
      </c>
      <c r="H4" t="s">
        <v>1898</v>
      </c>
      <c r="I4" s="132" t="s">
        <v>400</v>
      </c>
      <c r="J4" s="115">
        <v>145</v>
      </c>
      <c r="K4" s="116">
        <v>1</v>
      </c>
      <c r="L4" s="133"/>
      <c r="M4" s="134">
        <v>1</v>
      </c>
      <c r="N4" s="135" t="s">
        <v>1899</v>
      </c>
      <c r="P4" s="134"/>
      <c r="R4" s="115" t="s">
        <v>1899</v>
      </c>
      <c r="S4" s="117">
        <v>1</v>
      </c>
      <c r="T4" s="136">
        <v>1</v>
      </c>
      <c r="W4" s="134"/>
      <c r="Z4" s="134"/>
      <c r="AC4" s="134"/>
      <c r="AF4" s="134"/>
      <c r="AI4" s="134"/>
      <c r="AJ4" s="137">
        <v>1</v>
      </c>
      <c r="AK4" s="116">
        <v>1</v>
      </c>
      <c r="AL4" s="117" t="s">
        <v>1900</v>
      </c>
      <c r="AU4" s="137">
        <v>0</v>
      </c>
    </row>
    <row r="5" spans="2:47" x14ac:dyDescent="0.35">
      <c r="B5" s="131" t="s">
        <v>1897</v>
      </c>
      <c r="C5" s="115" t="s">
        <v>1440</v>
      </c>
      <c r="D5" s="115" t="s">
        <v>401</v>
      </c>
      <c r="E5" t="s">
        <v>13</v>
      </c>
      <c r="F5" t="s">
        <v>207</v>
      </c>
      <c r="G5" t="s">
        <v>205</v>
      </c>
      <c r="H5" t="s">
        <v>1901</v>
      </c>
      <c r="I5" s="138" t="s">
        <v>402</v>
      </c>
      <c r="J5" s="115">
        <v>132</v>
      </c>
      <c r="K5" s="116">
        <v>1</v>
      </c>
      <c r="L5" s="133"/>
      <c r="M5" s="134">
        <v>1</v>
      </c>
      <c r="N5" s="135" t="s">
        <v>1902</v>
      </c>
      <c r="P5" s="134"/>
      <c r="R5" s="115" t="s">
        <v>1902</v>
      </c>
      <c r="S5" s="117">
        <v>1</v>
      </c>
      <c r="T5" s="136">
        <v>1</v>
      </c>
      <c r="W5" s="134"/>
      <c r="Z5" s="134"/>
      <c r="AC5" s="134"/>
      <c r="AF5" s="134"/>
      <c r="AI5" s="134"/>
      <c r="AJ5" s="137">
        <v>1</v>
      </c>
      <c r="AK5" s="116">
        <v>1</v>
      </c>
      <c r="AL5" s="117" t="s">
        <v>1900</v>
      </c>
      <c r="AU5" s="137">
        <v>0</v>
      </c>
    </row>
    <row r="6" spans="2:47" x14ac:dyDescent="0.35">
      <c r="B6" s="131" t="s">
        <v>1897</v>
      </c>
      <c r="C6" s="115" t="s">
        <v>1440</v>
      </c>
      <c r="D6" s="115" t="s">
        <v>236</v>
      </c>
      <c r="E6" t="s">
        <v>158</v>
      </c>
      <c r="F6" t="s">
        <v>207</v>
      </c>
      <c r="G6" t="s">
        <v>205</v>
      </c>
      <c r="H6" t="s">
        <v>1903</v>
      </c>
      <c r="I6" s="138" t="s">
        <v>237</v>
      </c>
      <c r="J6" s="115">
        <v>122</v>
      </c>
      <c r="K6" s="116">
        <v>1</v>
      </c>
      <c r="L6" s="133"/>
      <c r="M6" s="134">
        <v>1</v>
      </c>
      <c r="N6" s="135" t="s">
        <v>1904</v>
      </c>
      <c r="P6" s="134"/>
      <c r="R6" s="115" t="s">
        <v>1904</v>
      </c>
      <c r="S6" s="117">
        <v>1</v>
      </c>
      <c r="T6" s="136">
        <v>1</v>
      </c>
      <c r="W6" s="134"/>
      <c r="Z6" s="134"/>
      <c r="AC6" s="134"/>
      <c r="AF6" s="134"/>
      <c r="AI6" s="134"/>
      <c r="AJ6" s="137">
        <v>1</v>
      </c>
      <c r="AK6" s="116">
        <v>1</v>
      </c>
      <c r="AL6" s="117" t="s">
        <v>1900</v>
      </c>
      <c r="AU6" s="137">
        <v>0</v>
      </c>
    </row>
    <row r="7" spans="2:47" x14ac:dyDescent="0.35">
      <c r="B7" s="131" t="s">
        <v>1897</v>
      </c>
      <c r="C7" s="115" t="s">
        <v>1440</v>
      </c>
      <c r="D7" s="115" t="s">
        <v>403</v>
      </c>
      <c r="E7" t="s">
        <v>13</v>
      </c>
      <c r="F7" t="s">
        <v>207</v>
      </c>
      <c r="G7" t="s">
        <v>205</v>
      </c>
      <c r="H7" t="s">
        <v>1905</v>
      </c>
      <c r="I7" s="138" t="s">
        <v>404</v>
      </c>
      <c r="J7" s="115">
        <v>128</v>
      </c>
      <c r="K7" s="116">
        <v>1</v>
      </c>
      <c r="L7" s="133"/>
      <c r="M7" s="134">
        <v>1</v>
      </c>
      <c r="N7" s="135" t="s">
        <v>1906</v>
      </c>
      <c r="P7" s="134"/>
      <c r="R7" s="115" t="s">
        <v>1906</v>
      </c>
      <c r="S7" s="117">
        <v>0.75</v>
      </c>
      <c r="T7" s="136">
        <v>0.75</v>
      </c>
      <c r="U7" s="115" t="s">
        <v>1907</v>
      </c>
      <c r="V7" s="117">
        <v>0.25</v>
      </c>
      <c r="W7" s="134">
        <v>0.25</v>
      </c>
      <c r="Z7" s="134"/>
      <c r="AC7" s="134"/>
      <c r="AF7" s="134"/>
      <c r="AI7" s="134"/>
      <c r="AJ7" s="137">
        <v>1</v>
      </c>
      <c r="AK7" s="116">
        <v>1</v>
      </c>
      <c r="AL7" s="117" t="s">
        <v>1900</v>
      </c>
      <c r="AU7" s="137">
        <v>0</v>
      </c>
    </row>
    <row r="8" spans="2:47" x14ac:dyDescent="0.35">
      <c r="B8" s="131" t="s">
        <v>1897</v>
      </c>
      <c r="C8" s="115" t="s">
        <v>1440</v>
      </c>
      <c r="D8" s="115" t="s">
        <v>238</v>
      </c>
      <c r="E8" t="s">
        <v>158</v>
      </c>
      <c r="F8" t="s">
        <v>207</v>
      </c>
      <c r="G8" t="s">
        <v>205</v>
      </c>
      <c r="H8" t="s">
        <v>1908</v>
      </c>
      <c r="I8" s="138" t="s">
        <v>239</v>
      </c>
      <c r="J8" s="115">
        <v>78</v>
      </c>
      <c r="K8" s="116">
        <v>1</v>
      </c>
      <c r="L8" s="139"/>
      <c r="M8" s="134">
        <v>1</v>
      </c>
      <c r="N8" s="140" t="s">
        <v>1909</v>
      </c>
      <c r="P8" s="134"/>
      <c r="R8" s="141" t="s">
        <v>1909</v>
      </c>
      <c r="S8" s="142">
        <v>0.5</v>
      </c>
      <c r="T8" s="136">
        <v>0.5</v>
      </c>
      <c r="U8" s="141" t="s">
        <v>1907</v>
      </c>
      <c r="V8" s="142">
        <v>0.5</v>
      </c>
      <c r="W8" s="136">
        <v>0.5</v>
      </c>
      <c r="X8" s="141"/>
      <c r="Y8" s="142"/>
      <c r="Z8" s="136"/>
      <c r="AA8" s="141"/>
      <c r="AB8" s="142"/>
      <c r="AC8" s="136"/>
      <c r="AD8" s="141"/>
      <c r="AE8" s="142"/>
      <c r="AF8" s="136"/>
      <c r="AG8" s="141"/>
      <c r="AH8" s="142"/>
      <c r="AI8" s="136"/>
      <c r="AJ8" s="137">
        <v>1</v>
      </c>
      <c r="AK8" s="116">
        <v>1</v>
      </c>
      <c r="AL8" s="117" t="s">
        <v>1900</v>
      </c>
      <c r="AU8" s="137">
        <v>0</v>
      </c>
    </row>
    <row r="9" spans="2:47" x14ac:dyDescent="0.35">
      <c r="B9" s="131" t="s">
        <v>1897</v>
      </c>
      <c r="C9" s="115" t="s">
        <v>1440</v>
      </c>
      <c r="D9" s="115" t="s">
        <v>405</v>
      </c>
      <c r="E9" t="s">
        <v>13</v>
      </c>
      <c r="F9" t="s">
        <v>207</v>
      </c>
      <c r="G9" t="s">
        <v>205</v>
      </c>
      <c r="H9" t="s">
        <v>1910</v>
      </c>
      <c r="I9" s="138" t="s">
        <v>406</v>
      </c>
      <c r="J9" s="115">
        <v>97</v>
      </c>
      <c r="K9" s="116">
        <v>1</v>
      </c>
      <c r="L9" s="139"/>
      <c r="M9" s="134">
        <v>1</v>
      </c>
      <c r="N9" s="140" t="s">
        <v>1911</v>
      </c>
      <c r="P9" s="134"/>
      <c r="R9" s="141" t="s">
        <v>1911</v>
      </c>
      <c r="S9" s="142">
        <v>1</v>
      </c>
      <c r="T9" s="136">
        <v>1</v>
      </c>
      <c r="U9" s="141"/>
      <c r="V9" s="142"/>
      <c r="W9" s="136"/>
      <c r="X9" s="141"/>
      <c r="Y9" s="142"/>
      <c r="Z9" s="136"/>
      <c r="AA9" s="141"/>
      <c r="AB9" s="142"/>
      <c r="AC9" s="136"/>
      <c r="AD9" s="141"/>
      <c r="AE9" s="142"/>
      <c r="AF9" s="136"/>
      <c r="AG9" s="141"/>
      <c r="AH9" s="142"/>
      <c r="AI9" s="136"/>
      <c r="AJ9" s="137">
        <v>1</v>
      </c>
      <c r="AK9" s="116">
        <v>1</v>
      </c>
      <c r="AL9" s="117" t="s">
        <v>1900</v>
      </c>
      <c r="AU9" s="137">
        <v>0</v>
      </c>
    </row>
    <row r="10" spans="2:47" x14ac:dyDescent="0.35">
      <c r="B10" s="131" t="s">
        <v>1897</v>
      </c>
      <c r="C10" s="115" t="s">
        <v>1440</v>
      </c>
      <c r="D10" s="115" t="s">
        <v>222</v>
      </c>
      <c r="E10" t="s">
        <v>160</v>
      </c>
      <c r="F10" t="s">
        <v>207</v>
      </c>
      <c r="G10" t="s">
        <v>205</v>
      </c>
      <c r="H10" t="s">
        <v>1912</v>
      </c>
      <c r="I10" s="138" t="s">
        <v>223</v>
      </c>
      <c r="J10" s="115">
        <v>49</v>
      </c>
      <c r="K10" s="116">
        <v>1</v>
      </c>
      <c r="L10" s="139"/>
      <c r="M10" s="134">
        <v>1</v>
      </c>
      <c r="N10" s="140" t="s">
        <v>1899</v>
      </c>
      <c r="P10" s="134"/>
      <c r="R10" s="141" t="s">
        <v>1899</v>
      </c>
      <c r="S10" s="142">
        <v>1</v>
      </c>
      <c r="T10" s="136">
        <v>1</v>
      </c>
      <c r="U10" s="141"/>
      <c r="V10" s="142"/>
      <c r="W10" s="136"/>
      <c r="X10" s="141"/>
      <c r="Y10" s="142"/>
      <c r="Z10" s="136"/>
      <c r="AA10" s="141"/>
      <c r="AB10" s="142"/>
      <c r="AC10" s="136"/>
      <c r="AD10" s="141"/>
      <c r="AE10" s="142"/>
      <c r="AF10" s="136"/>
      <c r="AG10" s="141"/>
      <c r="AH10" s="142"/>
      <c r="AI10" s="136"/>
      <c r="AJ10" s="137">
        <v>1</v>
      </c>
      <c r="AK10" s="116">
        <v>1</v>
      </c>
      <c r="AL10" s="117" t="s">
        <v>1900</v>
      </c>
      <c r="AU10" s="137">
        <v>0</v>
      </c>
    </row>
    <row r="11" spans="2:47" x14ac:dyDescent="0.35">
      <c r="B11" s="131" t="s">
        <v>1897</v>
      </c>
      <c r="C11" s="115" t="s">
        <v>1440</v>
      </c>
      <c r="D11" s="115" t="s">
        <v>208</v>
      </c>
      <c r="E11" t="s">
        <v>160</v>
      </c>
      <c r="F11" t="s">
        <v>207</v>
      </c>
      <c r="G11" t="s">
        <v>205</v>
      </c>
      <c r="H11" t="s">
        <v>1913</v>
      </c>
      <c r="I11" s="138" t="s">
        <v>209</v>
      </c>
      <c r="J11" s="115">
        <v>26</v>
      </c>
      <c r="K11" s="116">
        <v>0.67</v>
      </c>
      <c r="L11" s="139"/>
      <c r="M11" s="134">
        <v>0.67</v>
      </c>
      <c r="N11" s="143" t="s">
        <v>1914</v>
      </c>
      <c r="P11" s="134"/>
      <c r="R11" s="144" t="s">
        <v>1914</v>
      </c>
      <c r="S11" s="142">
        <v>0.5</v>
      </c>
      <c r="T11" s="136">
        <v>0.33500000000000002</v>
      </c>
      <c r="U11" s="141" t="s">
        <v>1915</v>
      </c>
      <c r="V11" s="142">
        <v>0.3</v>
      </c>
      <c r="W11" s="136">
        <v>0.20100000000000001</v>
      </c>
      <c r="X11" s="141" t="s">
        <v>1916</v>
      </c>
      <c r="Y11" s="142">
        <v>0.2</v>
      </c>
      <c r="Z11" s="136">
        <v>0.13400000000000001</v>
      </c>
      <c r="AA11" s="141"/>
      <c r="AB11" s="142"/>
      <c r="AC11" s="136"/>
      <c r="AD11" s="141"/>
      <c r="AE11" s="142"/>
      <c r="AF11" s="136"/>
      <c r="AG11" s="141"/>
      <c r="AH11" s="142"/>
      <c r="AI11" s="136"/>
      <c r="AJ11" s="137">
        <v>1</v>
      </c>
      <c r="AK11" s="116">
        <v>0.67</v>
      </c>
      <c r="AL11" s="117" t="s">
        <v>1900</v>
      </c>
      <c r="AU11" s="137">
        <v>0</v>
      </c>
    </row>
    <row r="12" spans="2:47" s="145" customFormat="1" x14ac:dyDescent="0.35">
      <c r="B12" s="131" t="s">
        <v>1897</v>
      </c>
      <c r="C12" s="115" t="s">
        <v>1440</v>
      </c>
      <c r="D12" s="115" t="s">
        <v>240</v>
      </c>
      <c r="E12" t="s">
        <v>158</v>
      </c>
      <c r="F12" t="s">
        <v>207</v>
      </c>
      <c r="G12" t="s">
        <v>205</v>
      </c>
      <c r="H12" t="s">
        <v>1917</v>
      </c>
      <c r="I12" s="138" t="s">
        <v>241</v>
      </c>
      <c r="J12" s="115">
        <v>147</v>
      </c>
      <c r="K12" s="116">
        <v>1</v>
      </c>
      <c r="L12" s="139"/>
      <c r="M12" s="134">
        <v>1</v>
      </c>
      <c r="N12" s="140" t="s">
        <v>1918</v>
      </c>
      <c r="O12" s="116"/>
      <c r="P12" s="134"/>
      <c r="Q12" s="116"/>
      <c r="R12" s="141" t="s">
        <v>1918</v>
      </c>
      <c r="S12" s="142">
        <v>1</v>
      </c>
      <c r="T12" s="136">
        <v>1</v>
      </c>
      <c r="U12" s="141"/>
      <c r="V12" s="142"/>
      <c r="W12" s="136"/>
      <c r="X12" s="141"/>
      <c r="Y12" s="142"/>
      <c r="Z12" s="136"/>
      <c r="AA12" s="141"/>
      <c r="AB12" s="142"/>
      <c r="AC12" s="136"/>
      <c r="AD12" s="141"/>
      <c r="AE12" s="142"/>
      <c r="AF12" s="136"/>
      <c r="AG12" s="141"/>
      <c r="AH12" s="142"/>
      <c r="AI12" s="136"/>
      <c r="AJ12" s="137">
        <v>1</v>
      </c>
      <c r="AK12" s="116">
        <v>1</v>
      </c>
      <c r="AL12" s="117" t="s">
        <v>1900</v>
      </c>
      <c r="AM12" s="117"/>
      <c r="AN12" s="117"/>
      <c r="AO12" s="117"/>
      <c r="AP12" s="117"/>
      <c r="AQ12" s="117"/>
      <c r="AR12" s="117"/>
      <c r="AS12" s="117"/>
      <c r="AT12" s="117"/>
      <c r="AU12" s="137">
        <v>0</v>
      </c>
    </row>
    <row r="13" spans="2:47" x14ac:dyDescent="0.35">
      <c r="B13" s="131" t="s">
        <v>1897</v>
      </c>
      <c r="C13" s="115" t="s">
        <v>1440</v>
      </c>
      <c r="D13" s="115" t="s">
        <v>407</v>
      </c>
      <c r="E13" t="s">
        <v>13</v>
      </c>
      <c r="F13" t="s">
        <v>207</v>
      </c>
      <c r="G13" t="s">
        <v>205</v>
      </c>
      <c r="H13" t="s">
        <v>1919</v>
      </c>
      <c r="I13" s="138" t="s">
        <v>408</v>
      </c>
      <c r="J13" s="115">
        <v>109</v>
      </c>
      <c r="K13" s="116">
        <v>1</v>
      </c>
      <c r="L13" s="139"/>
      <c r="M13" s="134">
        <v>1</v>
      </c>
      <c r="N13" s="140" t="s">
        <v>1902</v>
      </c>
      <c r="P13" s="134"/>
      <c r="R13" s="141" t="s">
        <v>1902</v>
      </c>
      <c r="S13" s="142">
        <v>0.25</v>
      </c>
      <c r="T13" s="136">
        <v>0.25</v>
      </c>
      <c r="U13" s="141" t="s">
        <v>1920</v>
      </c>
      <c r="V13" s="142">
        <v>0.75</v>
      </c>
      <c r="W13" s="136">
        <v>0.75</v>
      </c>
      <c r="X13" s="141"/>
      <c r="Y13" s="142"/>
      <c r="Z13" s="136"/>
      <c r="AA13" s="141"/>
      <c r="AB13" s="142"/>
      <c r="AC13" s="136"/>
      <c r="AD13" s="141"/>
      <c r="AE13" s="142"/>
      <c r="AF13" s="136"/>
      <c r="AG13" s="141"/>
      <c r="AH13" s="142"/>
      <c r="AI13" s="136"/>
      <c r="AJ13" s="137">
        <v>1</v>
      </c>
      <c r="AK13" s="116">
        <v>1</v>
      </c>
      <c r="AL13" s="117" t="s">
        <v>1900</v>
      </c>
      <c r="AU13" s="137">
        <v>0</v>
      </c>
    </row>
    <row r="14" spans="2:47" x14ac:dyDescent="0.35">
      <c r="B14" s="131" t="s">
        <v>1897</v>
      </c>
      <c r="C14" s="115" t="s">
        <v>1440</v>
      </c>
      <c r="D14" s="115" t="s">
        <v>242</v>
      </c>
      <c r="E14" t="s">
        <v>158</v>
      </c>
      <c r="F14" t="s">
        <v>207</v>
      </c>
      <c r="G14" t="s">
        <v>205</v>
      </c>
      <c r="H14" t="s">
        <v>1921</v>
      </c>
      <c r="I14" s="138" t="s">
        <v>243</v>
      </c>
      <c r="J14" s="115">
        <v>110</v>
      </c>
      <c r="K14" s="116">
        <v>1</v>
      </c>
      <c r="L14" s="139"/>
      <c r="M14" s="134">
        <v>1</v>
      </c>
      <c r="N14" s="140" t="s">
        <v>1906</v>
      </c>
      <c r="P14" s="134"/>
      <c r="R14" s="141" t="s">
        <v>1906</v>
      </c>
      <c r="S14" s="142">
        <v>1</v>
      </c>
      <c r="T14" s="136">
        <v>1</v>
      </c>
      <c r="U14" s="141"/>
      <c r="V14" s="142"/>
      <c r="W14" s="136"/>
      <c r="X14" s="141"/>
      <c r="Y14" s="142"/>
      <c r="Z14" s="136"/>
      <c r="AA14" s="141"/>
      <c r="AB14" s="142"/>
      <c r="AC14" s="136"/>
      <c r="AD14" s="141"/>
      <c r="AE14" s="142"/>
      <c r="AF14" s="136"/>
      <c r="AG14" s="141"/>
      <c r="AH14" s="142"/>
      <c r="AI14" s="136"/>
      <c r="AJ14" s="137">
        <v>1</v>
      </c>
      <c r="AK14" s="116">
        <v>1</v>
      </c>
      <c r="AL14" s="117" t="s">
        <v>1900</v>
      </c>
      <c r="AU14" s="137">
        <v>0</v>
      </c>
    </row>
    <row r="15" spans="2:47" x14ac:dyDescent="0.35">
      <c r="B15" s="131" t="s">
        <v>1897</v>
      </c>
      <c r="C15" s="115" t="s">
        <v>1440</v>
      </c>
      <c r="D15" s="115" t="s">
        <v>286</v>
      </c>
      <c r="E15" t="s">
        <v>158</v>
      </c>
      <c r="F15" t="s">
        <v>207</v>
      </c>
      <c r="G15" t="s">
        <v>205</v>
      </c>
      <c r="H15" t="s">
        <v>1922</v>
      </c>
      <c r="I15" s="138" t="s">
        <v>287</v>
      </c>
      <c r="J15" s="115">
        <v>85</v>
      </c>
      <c r="K15" s="116">
        <v>1</v>
      </c>
      <c r="L15" s="139"/>
      <c r="M15" s="134">
        <v>1</v>
      </c>
      <c r="N15" s="140" t="s">
        <v>1923</v>
      </c>
      <c r="P15" s="134"/>
      <c r="R15" s="141" t="s">
        <v>1923</v>
      </c>
      <c r="S15" s="142">
        <v>1</v>
      </c>
      <c r="T15" s="136">
        <v>1</v>
      </c>
      <c r="U15" s="141"/>
      <c r="V15" s="142"/>
      <c r="W15" s="136"/>
      <c r="X15" s="141"/>
      <c r="Y15" s="142"/>
      <c r="Z15" s="136"/>
      <c r="AA15" s="141"/>
      <c r="AB15" s="142"/>
      <c r="AC15" s="136"/>
      <c r="AD15" s="141"/>
      <c r="AE15" s="142"/>
      <c r="AF15" s="136"/>
      <c r="AG15" s="141"/>
      <c r="AH15" s="142"/>
      <c r="AI15" s="136"/>
      <c r="AJ15" s="137">
        <v>1</v>
      </c>
      <c r="AK15" s="116">
        <v>1</v>
      </c>
      <c r="AL15" s="117" t="s">
        <v>1900</v>
      </c>
      <c r="AU15" s="137">
        <v>0</v>
      </c>
    </row>
    <row r="16" spans="2:47" x14ac:dyDescent="0.35">
      <c r="B16" s="131" t="s">
        <v>1897</v>
      </c>
      <c r="C16" s="115" t="s">
        <v>1440</v>
      </c>
      <c r="D16" s="115" t="s">
        <v>429</v>
      </c>
      <c r="E16" t="s">
        <v>13</v>
      </c>
      <c r="F16" t="s">
        <v>207</v>
      </c>
      <c r="G16" t="s">
        <v>205</v>
      </c>
      <c r="H16" t="s">
        <v>1924</v>
      </c>
      <c r="I16" s="138" t="s">
        <v>430</v>
      </c>
      <c r="J16" s="115">
        <v>104</v>
      </c>
      <c r="K16" s="116">
        <v>1</v>
      </c>
      <c r="L16" s="139"/>
      <c r="M16" s="134">
        <v>1</v>
      </c>
      <c r="N16" s="140" t="s">
        <v>1925</v>
      </c>
      <c r="P16" s="134"/>
      <c r="R16" s="141" t="s">
        <v>1925</v>
      </c>
      <c r="S16" s="142">
        <v>1</v>
      </c>
      <c r="T16" s="136">
        <v>1</v>
      </c>
      <c r="U16" s="141"/>
      <c r="V16" s="142"/>
      <c r="W16" s="136"/>
      <c r="X16" s="141"/>
      <c r="Y16" s="142"/>
      <c r="Z16" s="136"/>
      <c r="AA16" s="141"/>
      <c r="AB16" s="142"/>
      <c r="AC16" s="136"/>
      <c r="AD16" s="141"/>
      <c r="AE16" s="142"/>
      <c r="AF16" s="136"/>
      <c r="AG16" s="141"/>
      <c r="AH16" s="142"/>
      <c r="AI16" s="136"/>
      <c r="AJ16" s="137">
        <v>1</v>
      </c>
      <c r="AK16" s="116">
        <v>1</v>
      </c>
      <c r="AL16" s="117" t="s">
        <v>1900</v>
      </c>
      <c r="AU16" s="137">
        <v>0</v>
      </c>
    </row>
    <row r="17" spans="2:47" x14ac:dyDescent="0.35">
      <c r="B17" s="131" t="s">
        <v>1897</v>
      </c>
      <c r="C17" s="115" t="s">
        <v>1440</v>
      </c>
      <c r="D17" s="115" t="s">
        <v>288</v>
      </c>
      <c r="E17" t="s">
        <v>158</v>
      </c>
      <c r="F17" t="s">
        <v>207</v>
      </c>
      <c r="G17" t="s">
        <v>205</v>
      </c>
      <c r="H17" t="s">
        <v>1926</v>
      </c>
      <c r="I17" s="138" t="s">
        <v>289</v>
      </c>
      <c r="J17" s="115">
        <v>89</v>
      </c>
      <c r="K17" s="116">
        <v>1</v>
      </c>
      <c r="L17" s="139"/>
      <c r="M17" s="134">
        <v>1</v>
      </c>
      <c r="N17" s="140" t="s">
        <v>1927</v>
      </c>
      <c r="P17" s="134"/>
      <c r="R17" s="141" t="s">
        <v>1927</v>
      </c>
      <c r="S17" s="142">
        <v>1</v>
      </c>
      <c r="T17" s="136">
        <v>1</v>
      </c>
      <c r="U17" s="141"/>
      <c r="V17" s="142"/>
      <c r="W17" s="136"/>
      <c r="X17" s="141"/>
      <c r="Y17" s="142"/>
      <c r="Z17" s="136"/>
      <c r="AA17" s="141"/>
      <c r="AB17" s="142"/>
      <c r="AC17" s="136"/>
      <c r="AD17" s="141"/>
      <c r="AE17" s="142"/>
      <c r="AF17" s="136"/>
      <c r="AG17" s="141"/>
      <c r="AH17" s="142"/>
      <c r="AI17" s="136"/>
      <c r="AJ17" s="137">
        <v>1</v>
      </c>
      <c r="AK17" s="116">
        <v>1</v>
      </c>
      <c r="AL17" s="117" t="s">
        <v>1900</v>
      </c>
      <c r="AU17" s="137">
        <v>0</v>
      </c>
    </row>
    <row r="18" spans="2:47" x14ac:dyDescent="0.35">
      <c r="B18" s="131" t="s">
        <v>1897</v>
      </c>
      <c r="C18" s="115" t="s">
        <v>1440</v>
      </c>
      <c r="D18" s="115" t="s">
        <v>290</v>
      </c>
      <c r="E18" t="s">
        <v>158</v>
      </c>
      <c r="F18" t="s">
        <v>207</v>
      </c>
      <c r="G18" t="s">
        <v>205</v>
      </c>
      <c r="H18" t="s">
        <v>1928</v>
      </c>
      <c r="I18" s="138" t="s">
        <v>1929</v>
      </c>
      <c r="J18" s="115">
        <v>95</v>
      </c>
      <c r="K18" s="116">
        <v>1</v>
      </c>
      <c r="L18" s="139"/>
      <c r="M18" s="134">
        <v>1</v>
      </c>
      <c r="N18" s="140" t="s">
        <v>1930</v>
      </c>
      <c r="P18" s="134"/>
      <c r="R18" s="141" t="s">
        <v>1930</v>
      </c>
      <c r="S18" s="142">
        <v>1</v>
      </c>
      <c r="T18" s="136">
        <v>1</v>
      </c>
      <c r="U18" s="141"/>
      <c r="V18" s="142"/>
      <c r="W18" s="136"/>
      <c r="X18" s="141"/>
      <c r="Y18" s="142"/>
      <c r="Z18" s="136"/>
      <c r="AA18" s="141"/>
      <c r="AB18" s="142"/>
      <c r="AC18" s="136"/>
      <c r="AD18" s="141"/>
      <c r="AE18" s="142"/>
      <c r="AF18" s="136"/>
      <c r="AG18" s="141"/>
      <c r="AH18" s="142"/>
      <c r="AI18" s="136"/>
      <c r="AJ18" s="137">
        <v>1</v>
      </c>
      <c r="AK18" s="116">
        <v>1</v>
      </c>
      <c r="AL18" s="117" t="s">
        <v>1900</v>
      </c>
      <c r="AU18" s="137">
        <v>0</v>
      </c>
    </row>
    <row r="19" spans="2:47" x14ac:dyDescent="0.35">
      <c r="B19" s="131" t="s">
        <v>1897</v>
      </c>
      <c r="C19" s="115" t="s">
        <v>1440</v>
      </c>
      <c r="D19" s="115" t="s">
        <v>290</v>
      </c>
      <c r="E19" t="s">
        <v>161</v>
      </c>
      <c r="F19" t="s">
        <v>1931</v>
      </c>
      <c r="G19" t="s">
        <v>342</v>
      </c>
      <c r="H19" t="s">
        <v>1932</v>
      </c>
      <c r="I19" s="138" t="s">
        <v>1929</v>
      </c>
      <c r="J19" s="115">
        <v>5</v>
      </c>
      <c r="K19" s="116">
        <v>0.3</v>
      </c>
      <c r="L19" s="139"/>
      <c r="M19" s="134">
        <v>0.3</v>
      </c>
      <c r="N19" s="140" t="s">
        <v>1930</v>
      </c>
      <c r="P19" s="134"/>
      <c r="R19" s="141" t="s">
        <v>1930</v>
      </c>
      <c r="S19" s="142">
        <v>1</v>
      </c>
      <c r="T19" s="136">
        <v>0.3</v>
      </c>
      <c r="U19" s="141"/>
      <c r="V19" s="142"/>
      <c r="W19" s="136"/>
      <c r="X19" s="141"/>
      <c r="Y19" s="142"/>
      <c r="Z19" s="136"/>
      <c r="AA19" s="141"/>
      <c r="AB19" s="142"/>
      <c r="AC19" s="136"/>
      <c r="AD19" s="141"/>
      <c r="AE19" s="142"/>
      <c r="AF19" s="136"/>
      <c r="AG19" s="141"/>
      <c r="AH19" s="142"/>
      <c r="AI19" s="136"/>
      <c r="AJ19" s="137">
        <v>1</v>
      </c>
      <c r="AK19" s="116">
        <v>0.3</v>
      </c>
      <c r="AL19" s="117" t="s">
        <v>1900</v>
      </c>
      <c r="AU19" s="137">
        <v>0</v>
      </c>
    </row>
    <row r="20" spans="2:47" x14ac:dyDescent="0.35">
      <c r="B20" s="131" t="s">
        <v>1897</v>
      </c>
      <c r="C20" s="115" t="s">
        <v>1440</v>
      </c>
      <c r="D20" s="115" t="s">
        <v>292</v>
      </c>
      <c r="E20" t="s">
        <v>158</v>
      </c>
      <c r="F20" t="s">
        <v>207</v>
      </c>
      <c r="G20" t="s">
        <v>205</v>
      </c>
      <c r="H20" t="s">
        <v>1933</v>
      </c>
      <c r="I20" s="138" t="s">
        <v>293</v>
      </c>
      <c r="J20" s="115">
        <v>51</v>
      </c>
      <c r="K20" s="116">
        <v>1</v>
      </c>
      <c r="L20" s="139"/>
      <c r="M20" s="134">
        <v>1</v>
      </c>
      <c r="N20" s="140" t="s">
        <v>1934</v>
      </c>
      <c r="P20" s="134"/>
      <c r="R20" s="141" t="s">
        <v>1934</v>
      </c>
      <c r="S20" s="142">
        <v>1</v>
      </c>
      <c r="T20" s="136">
        <v>1</v>
      </c>
      <c r="U20" s="141"/>
      <c r="V20" s="142"/>
      <c r="W20" s="136"/>
      <c r="X20" s="141"/>
      <c r="Y20" s="142"/>
      <c r="Z20" s="136"/>
      <c r="AA20" s="141"/>
      <c r="AB20" s="142"/>
      <c r="AC20" s="136"/>
      <c r="AD20" s="141"/>
      <c r="AE20" s="142"/>
      <c r="AF20" s="136"/>
      <c r="AG20" s="141"/>
      <c r="AH20" s="142"/>
      <c r="AI20" s="136"/>
      <c r="AJ20" s="137">
        <v>1</v>
      </c>
      <c r="AK20" s="116">
        <v>1</v>
      </c>
      <c r="AL20" s="117" t="s">
        <v>1900</v>
      </c>
      <c r="AU20" s="137">
        <v>0</v>
      </c>
    </row>
    <row r="21" spans="2:47" x14ac:dyDescent="0.35">
      <c r="B21" s="131" t="s">
        <v>1897</v>
      </c>
      <c r="C21" s="115" t="s">
        <v>1440</v>
      </c>
      <c r="D21" s="115" t="s">
        <v>431</v>
      </c>
      <c r="E21" t="s">
        <v>13</v>
      </c>
      <c r="F21" t="s">
        <v>207</v>
      </c>
      <c r="G21" t="s">
        <v>205</v>
      </c>
      <c r="H21" t="s">
        <v>1935</v>
      </c>
      <c r="I21" s="138" t="s">
        <v>432</v>
      </c>
      <c r="J21" s="115">
        <v>60</v>
      </c>
      <c r="K21" s="116">
        <v>1</v>
      </c>
      <c r="L21" s="139"/>
      <c r="M21" s="134">
        <v>1</v>
      </c>
      <c r="N21" s="140" t="s">
        <v>1936</v>
      </c>
      <c r="P21" s="134"/>
      <c r="R21" s="141" t="s">
        <v>1936</v>
      </c>
      <c r="S21" s="142">
        <v>1</v>
      </c>
      <c r="T21" s="136">
        <v>1</v>
      </c>
      <c r="U21" s="141"/>
      <c r="V21" s="142"/>
      <c r="W21" s="136"/>
      <c r="X21" s="141"/>
      <c r="Y21" s="142"/>
      <c r="Z21" s="136"/>
      <c r="AA21" s="141"/>
      <c r="AB21" s="142"/>
      <c r="AC21" s="136"/>
      <c r="AD21" s="141"/>
      <c r="AE21" s="142"/>
      <c r="AF21" s="136"/>
      <c r="AG21" s="141"/>
      <c r="AH21" s="142"/>
      <c r="AI21" s="136"/>
      <c r="AJ21" s="137">
        <v>1</v>
      </c>
      <c r="AK21" s="116">
        <v>1</v>
      </c>
      <c r="AL21" s="117" t="s">
        <v>1900</v>
      </c>
      <c r="AU21" s="137">
        <v>0</v>
      </c>
    </row>
    <row r="22" spans="2:47" x14ac:dyDescent="0.35">
      <c r="B22" s="131" t="s">
        <v>1897</v>
      </c>
      <c r="C22" s="115" t="s">
        <v>1440</v>
      </c>
      <c r="D22" s="115" t="s">
        <v>310</v>
      </c>
      <c r="E22" t="s">
        <v>158</v>
      </c>
      <c r="F22" t="s">
        <v>207</v>
      </c>
      <c r="G22" t="s">
        <v>205</v>
      </c>
      <c r="H22" t="s">
        <v>1937</v>
      </c>
      <c r="I22" s="138" t="s">
        <v>311</v>
      </c>
      <c r="J22" s="115">
        <v>29</v>
      </c>
      <c r="K22" s="116">
        <v>0.67</v>
      </c>
      <c r="L22" s="139"/>
      <c r="M22" s="134">
        <v>0.67</v>
      </c>
      <c r="N22" s="140" t="s">
        <v>1938</v>
      </c>
      <c r="P22" s="134"/>
      <c r="R22" s="141" t="s">
        <v>1938</v>
      </c>
      <c r="S22" s="142">
        <v>1</v>
      </c>
      <c r="T22" s="136">
        <v>0.67</v>
      </c>
      <c r="U22" s="141"/>
      <c r="V22" s="142"/>
      <c r="W22" s="136"/>
      <c r="X22" s="141"/>
      <c r="Y22" s="142"/>
      <c r="Z22" s="136"/>
      <c r="AA22" s="141"/>
      <c r="AB22" s="142"/>
      <c r="AC22" s="136"/>
      <c r="AD22" s="141"/>
      <c r="AE22" s="142"/>
      <c r="AF22" s="136"/>
      <c r="AG22" s="141"/>
      <c r="AH22" s="142"/>
      <c r="AI22" s="136"/>
      <c r="AJ22" s="137">
        <v>1</v>
      </c>
      <c r="AK22" s="116">
        <v>0.67</v>
      </c>
      <c r="AL22" s="117" t="s">
        <v>1900</v>
      </c>
      <c r="AU22" s="137">
        <v>0</v>
      </c>
    </row>
    <row r="23" spans="2:47" x14ac:dyDescent="0.35">
      <c r="B23" s="131" t="s">
        <v>1897</v>
      </c>
      <c r="C23" s="115" t="s">
        <v>1440</v>
      </c>
      <c r="D23" s="115" t="s">
        <v>438</v>
      </c>
      <c r="E23" t="s">
        <v>13</v>
      </c>
      <c r="F23" t="s">
        <v>207</v>
      </c>
      <c r="G23" t="s">
        <v>205</v>
      </c>
      <c r="H23" t="s">
        <v>1939</v>
      </c>
      <c r="I23" s="138" t="s">
        <v>439</v>
      </c>
      <c r="J23" s="115">
        <v>63</v>
      </c>
      <c r="K23" s="116">
        <v>1</v>
      </c>
      <c r="L23" s="139"/>
      <c r="M23" s="134">
        <v>1</v>
      </c>
      <c r="N23" s="140" t="s">
        <v>1940</v>
      </c>
      <c r="P23" s="134"/>
      <c r="R23" s="141" t="s">
        <v>1940</v>
      </c>
      <c r="S23" s="142">
        <v>1</v>
      </c>
      <c r="T23" s="136">
        <v>1</v>
      </c>
      <c r="U23" s="141"/>
      <c r="V23" s="142"/>
      <c r="W23" s="136"/>
      <c r="X23" s="141"/>
      <c r="Y23" s="142"/>
      <c r="Z23" s="136"/>
      <c r="AA23" s="141"/>
      <c r="AB23" s="142"/>
      <c r="AC23" s="136"/>
      <c r="AD23" s="141"/>
      <c r="AE23" s="142"/>
      <c r="AF23" s="136"/>
      <c r="AG23" s="141"/>
      <c r="AH23" s="142"/>
      <c r="AI23" s="136"/>
      <c r="AJ23" s="137">
        <v>1</v>
      </c>
      <c r="AK23" s="116">
        <v>1</v>
      </c>
      <c r="AL23" s="117" t="s">
        <v>1900</v>
      </c>
      <c r="AU23" s="137">
        <v>0</v>
      </c>
    </row>
    <row r="24" spans="2:47" x14ac:dyDescent="0.35">
      <c r="B24" s="131" t="s">
        <v>1897</v>
      </c>
      <c r="C24" s="115" t="s">
        <v>1440</v>
      </c>
      <c r="D24" s="115" t="s">
        <v>440</v>
      </c>
      <c r="E24" t="s">
        <v>13</v>
      </c>
      <c r="F24" t="s">
        <v>207</v>
      </c>
      <c r="G24" t="s">
        <v>205</v>
      </c>
      <c r="H24" t="s">
        <v>1941</v>
      </c>
      <c r="I24" s="138" t="s">
        <v>441</v>
      </c>
      <c r="J24" s="115">
        <v>29</v>
      </c>
      <c r="K24" s="116">
        <v>0.67</v>
      </c>
      <c r="L24" s="139"/>
      <c r="M24" s="134">
        <v>0.67</v>
      </c>
      <c r="N24" s="140" t="s">
        <v>1942</v>
      </c>
      <c r="P24" s="134"/>
      <c r="R24" s="141" t="s">
        <v>1942</v>
      </c>
      <c r="S24" s="142">
        <v>1</v>
      </c>
      <c r="T24" s="136">
        <v>0.67</v>
      </c>
      <c r="U24" s="141"/>
      <c r="V24" s="142"/>
      <c r="W24" s="136"/>
      <c r="X24" s="141"/>
      <c r="Y24" s="142"/>
      <c r="Z24" s="136"/>
      <c r="AA24" s="141"/>
      <c r="AB24" s="142"/>
      <c r="AC24" s="136"/>
      <c r="AD24" s="141"/>
      <c r="AE24" s="142"/>
      <c r="AF24" s="136"/>
      <c r="AG24" s="141"/>
      <c r="AH24" s="142"/>
      <c r="AI24" s="136"/>
      <c r="AJ24" s="137">
        <v>1</v>
      </c>
      <c r="AK24" s="116">
        <v>0.67</v>
      </c>
      <c r="AL24" s="117" t="s">
        <v>1900</v>
      </c>
      <c r="AU24" s="137">
        <v>0</v>
      </c>
    </row>
    <row r="25" spans="2:47" x14ac:dyDescent="0.35">
      <c r="B25" s="131" t="s">
        <v>1897</v>
      </c>
      <c r="C25" s="115" t="s">
        <v>1440</v>
      </c>
      <c r="D25" s="115" t="s">
        <v>442</v>
      </c>
      <c r="E25" t="s">
        <v>13</v>
      </c>
      <c r="F25" t="s">
        <v>207</v>
      </c>
      <c r="G25" t="s">
        <v>205</v>
      </c>
      <c r="H25" t="s">
        <v>1943</v>
      </c>
      <c r="I25" s="138" t="s">
        <v>443</v>
      </c>
      <c r="J25" s="115">
        <v>55</v>
      </c>
      <c r="K25" s="116">
        <v>1</v>
      </c>
      <c r="L25" s="139"/>
      <c r="M25" s="134">
        <v>1</v>
      </c>
      <c r="N25" s="140" t="s">
        <v>1944</v>
      </c>
      <c r="P25" s="134"/>
      <c r="R25" s="141" t="s">
        <v>1944</v>
      </c>
      <c r="S25" s="142">
        <v>1</v>
      </c>
      <c r="T25" s="136">
        <v>1</v>
      </c>
      <c r="U25" s="141"/>
      <c r="V25" s="142"/>
      <c r="W25" s="136"/>
      <c r="X25" s="141"/>
      <c r="Y25" s="142"/>
      <c r="Z25" s="136"/>
      <c r="AA25" s="141"/>
      <c r="AB25" s="142"/>
      <c r="AC25" s="136"/>
      <c r="AD25" s="141"/>
      <c r="AE25" s="142"/>
      <c r="AF25" s="136"/>
      <c r="AG25" s="141"/>
      <c r="AH25" s="142"/>
      <c r="AI25" s="136"/>
      <c r="AJ25" s="137">
        <v>1</v>
      </c>
      <c r="AK25" s="116">
        <v>1</v>
      </c>
      <c r="AL25" s="117" t="s">
        <v>1900</v>
      </c>
      <c r="AU25" s="137">
        <v>0</v>
      </c>
    </row>
    <row r="26" spans="2:47" x14ac:dyDescent="0.35">
      <c r="B26" s="131" t="s">
        <v>1897</v>
      </c>
      <c r="C26" s="115" t="s">
        <v>1440</v>
      </c>
      <c r="D26" s="115" t="s">
        <v>212</v>
      </c>
      <c r="E26" t="s">
        <v>160</v>
      </c>
      <c r="F26" t="s">
        <v>207</v>
      </c>
      <c r="G26" t="s">
        <v>205</v>
      </c>
      <c r="H26" t="s">
        <v>1945</v>
      </c>
      <c r="I26" s="138" t="s">
        <v>213</v>
      </c>
      <c r="J26" s="115">
        <v>76</v>
      </c>
      <c r="K26" s="116">
        <v>1</v>
      </c>
      <c r="L26" s="139"/>
      <c r="M26" s="134">
        <v>1</v>
      </c>
      <c r="N26" s="135" t="s">
        <v>1944</v>
      </c>
      <c r="P26" s="134"/>
      <c r="R26" s="141" t="s">
        <v>1944</v>
      </c>
      <c r="S26" s="142">
        <v>1</v>
      </c>
      <c r="T26" s="136">
        <v>1</v>
      </c>
      <c r="U26" s="141"/>
      <c r="V26" s="142"/>
      <c r="W26" s="136"/>
      <c r="X26" s="141"/>
      <c r="Y26" s="142"/>
      <c r="Z26" s="136"/>
      <c r="AA26" s="141"/>
      <c r="AB26" s="142"/>
      <c r="AC26" s="136"/>
      <c r="AD26" s="141"/>
      <c r="AE26" s="142"/>
      <c r="AF26" s="136"/>
      <c r="AG26" s="141"/>
      <c r="AH26" s="142"/>
      <c r="AI26" s="136"/>
      <c r="AJ26" s="137">
        <v>1</v>
      </c>
      <c r="AK26" s="116">
        <v>1</v>
      </c>
      <c r="AL26" s="117" t="s">
        <v>1900</v>
      </c>
      <c r="AU26" s="137">
        <v>0</v>
      </c>
    </row>
    <row r="27" spans="2:47" x14ac:dyDescent="0.35">
      <c r="B27" s="131" t="s">
        <v>1897</v>
      </c>
      <c r="C27" s="115" t="s">
        <v>1440</v>
      </c>
      <c r="D27" s="115" t="s">
        <v>312</v>
      </c>
      <c r="E27" t="s">
        <v>158</v>
      </c>
      <c r="F27" t="s">
        <v>207</v>
      </c>
      <c r="G27" t="s">
        <v>205</v>
      </c>
      <c r="H27" t="s">
        <v>1946</v>
      </c>
      <c r="I27" s="138" t="s">
        <v>313</v>
      </c>
      <c r="J27" s="115">
        <v>23</v>
      </c>
      <c r="K27" s="116">
        <v>0.67</v>
      </c>
      <c r="L27" s="133"/>
      <c r="M27" s="134">
        <v>0.67</v>
      </c>
      <c r="N27" s="135" t="s">
        <v>1947</v>
      </c>
      <c r="P27" s="134"/>
      <c r="R27" s="115" t="s">
        <v>1947</v>
      </c>
      <c r="S27" s="117">
        <v>0.75</v>
      </c>
      <c r="T27" s="134">
        <v>0.50250000000000006</v>
      </c>
      <c r="U27" s="115" t="s">
        <v>1938</v>
      </c>
      <c r="V27" s="117">
        <v>0.25</v>
      </c>
      <c r="W27" s="134">
        <v>0.16750000000000001</v>
      </c>
      <c r="Z27" s="134"/>
      <c r="AC27" s="134"/>
      <c r="AF27" s="134"/>
      <c r="AI27" s="134"/>
      <c r="AJ27" s="137">
        <v>1</v>
      </c>
      <c r="AK27" s="116">
        <v>0.67</v>
      </c>
      <c r="AL27" s="117" t="s">
        <v>1900</v>
      </c>
      <c r="AU27" s="137">
        <v>0</v>
      </c>
    </row>
    <row r="28" spans="2:47" x14ac:dyDescent="0.35">
      <c r="B28" s="131" t="s">
        <v>1897</v>
      </c>
      <c r="C28" s="115" t="s">
        <v>1440</v>
      </c>
      <c r="D28" s="115" t="s">
        <v>444</v>
      </c>
      <c r="E28" t="s">
        <v>13</v>
      </c>
      <c r="F28" t="s">
        <v>207</v>
      </c>
      <c r="G28" t="s">
        <v>205</v>
      </c>
      <c r="H28" t="s">
        <v>1948</v>
      </c>
      <c r="I28" s="138" t="s">
        <v>445</v>
      </c>
      <c r="J28" s="115">
        <v>28</v>
      </c>
      <c r="K28" s="116">
        <v>0.67</v>
      </c>
      <c r="L28" s="139"/>
      <c r="M28" s="134">
        <v>0.67</v>
      </c>
      <c r="N28" s="140" t="s">
        <v>1938</v>
      </c>
      <c r="P28" s="134"/>
      <c r="R28" s="141" t="s">
        <v>1938</v>
      </c>
      <c r="S28" s="142">
        <v>1</v>
      </c>
      <c r="T28" s="136">
        <v>0.67</v>
      </c>
      <c r="U28" s="141"/>
      <c r="V28" s="142"/>
      <c r="W28" s="136"/>
      <c r="X28" s="141"/>
      <c r="Y28" s="142"/>
      <c r="Z28" s="136"/>
      <c r="AA28" s="141"/>
      <c r="AB28" s="142"/>
      <c r="AC28" s="136"/>
      <c r="AD28" s="141"/>
      <c r="AE28" s="142"/>
      <c r="AF28" s="136"/>
      <c r="AG28" s="141"/>
      <c r="AH28" s="142"/>
      <c r="AI28" s="136"/>
      <c r="AJ28" s="137">
        <v>1</v>
      </c>
      <c r="AK28" s="116">
        <v>0.67</v>
      </c>
      <c r="AL28" s="117" t="s">
        <v>1900</v>
      </c>
      <c r="AU28" s="137">
        <v>0</v>
      </c>
    </row>
    <row r="29" spans="2:47" x14ac:dyDescent="0.35">
      <c r="B29" s="131" t="s">
        <v>1897</v>
      </c>
      <c r="C29" s="115" t="s">
        <v>1440</v>
      </c>
      <c r="D29" s="115" t="s">
        <v>336</v>
      </c>
      <c r="E29" t="s">
        <v>158</v>
      </c>
      <c r="F29" s="115" t="s">
        <v>207</v>
      </c>
      <c r="G29" s="115" t="s">
        <v>205</v>
      </c>
      <c r="H29" t="s">
        <v>1949</v>
      </c>
      <c r="I29" s="138" t="s">
        <v>337</v>
      </c>
      <c r="J29" s="115">
        <v>313</v>
      </c>
      <c r="K29" s="116">
        <v>1</v>
      </c>
      <c r="L29" s="139"/>
      <c r="M29" s="134">
        <v>1</v>
      </c>
      <c r="N29" s="140" t="s">
        <v>1909</v>
      </c>
      <c r="P29" s="134"/>
      <c r="R29" s="141" t="s">
        <v>1909</v>
      </c>
      <c r="S29" s="142">
        <v>0.5</v>
      </c>
      <c r="T29" s="136">
        <v>0.5</v>
      </c>
      <c r="U29" s="144" t="s">
        <v>1950</v>
      </c>
      <c r="V29" s="142">
        <v>0.5</v>
      </c>
      <c r="W29" s="136">
        <v>0.5</v>
      </c>
      <c r="X29" s="141"/>
      <c r="Y29" s="142"/>
      <c r="Z29" s="136"/>
      <c r="AA29" s="141"/>
      <c r="AB29" s="142"/>
      <c r="AC29" s="136"/>
      <c r="AD29" s="141"/>
      <c r="AE29" s="142"/>
      <c r="AF29" s="136"/>
      <c r="AG29" s="141"/>
      <c r="AH29" s="142"/>
      <c r="AI29" s="136"/>
      <c r="AJ29" s="137">
        <v>1</v>
      </c>
      <c r="AK29" s="116">
        <v>1</v>
      </c>
      <c r="AL29" s="117" t="s">
        <v>1900</v>
      </c>
      <c r="AU29" s="137">
        <v>0</v>
      </c>
    </row>
    <row r="30" spans="2:47" s="145" customFormat="1" x14ac:dyDescent="0.35">
      <c r="B30" s="131" t="s">
        <v>1897</v>
      </c>
      <c r="C30" s="115" t="s">
        <v>1440</v>
      </c>
      <c r="D30" s="115" t="s">
        <v>448</v>
      </c>
      <c r="E30" t="s">
        <v>13</v>
      </c>
      <c r="F30" t="s">
        <v>207</v>
      </c>
      <c r="G30" t="s">
        <v>205</v>
      </c>
      <c r="H30" t="s">
        <v>1951</v>
      </c>
      <c r="I30" s="138" t="s">
        <v>449</v>
      </c>
      <c r="J30" s="115">
        <v>77</v>
      </c>
      <c r="K30" s="116">
        <v>1</v>
      </c>
      <c r="L30" s="139"/>
      <c r="M30" s="134">
        <v>1</v>
      </c>
      <c r="N30" s="135" t="s">
        <v>1952</v>
      </c>
      <c r="O30" s="116"/>
      <c r="P30" s="134"/>
      <c r="Q30" s="116"/>
      <c r="R30" s="141" t="s">
        <v>1952</v>
      </c>
      <c r="S30" s="142">
        <v>1</v>
      </c>
      <c r="T30" s="136">
        <v>1</v>
      </c>
      <c r="U30" s="141"/>
      <c r="V30" s="142"/>
      <c r="W30" s="136"/>
      <c r="X30" s="141"/>
      <c r="Y30" s="142"/>
      <c r="Z30" s="136"/>
      <c r="AA30" s="141"/>
      <c r="AB30" s="142"/>
      <c r="AC30" s="136"/>
      <c r="AD30" s="141"/>
      <c r="AE30" s="142"/>
      <c r="AF30" s="136"/>
      <c r="AG30" s="141"/>
      <c r="AH30" s="142"/>
      <c r="AI30" s="136"/>
      <c r="AJ30" s="137">
        <v>1</v>
      </c>
      <c r="AK30" s="116">
        <v>1</v>
      </c>
      <c r="AL30" s="117" t="s">
        <v>1900</v>
      </c>
      <c r="AM30" s="117"/>
      <c r="AN30" s="117"/>
      <c r="AO30" s="117"/>
      <c r="AP30" s="117"/>
      <c r="AQ30" s="117"/>
      <c r="AR30" s="117"/>
      <c r="AS30" s="117"/>
      <c r="AT30" s="117"/>
      <c r="AU30" s="137">
        <v>0</v>
      </c>
    </row>
    <row r="31" spans="2:47" x14ac:dyDescent="0.35">
      <c r="B31" s="131" t="s">
        <v>1897</v>
      </c>
      <c r="C31" s="115" t="s">
        <v>1440</v>
      </c>
      <c r="D31" s="115" t="s">
        <v>349</v>
      </c>
      <c r="E31" t="s">
        <v>158</v>
      </c>
      <c r="F31" t="s">
        <v>207</v>
      </c>
      <c r="G31" t="s">
        <v>205</v>
      </c>
      <c r="H31" t="s">
        <v>1953</v>
      </c>
      <c r="I31" s="138" t="s">
        <v>350</v>
      </c>
      <c r="J31" s="115">
        <v>61</v>
      </c>
      <c r="K31" s="116">
        <v>1</v>
      </c>
      <c r="L31" s="139"/>
      <c r="M31" s="134">
        <v>1</v>
      </c>
      <c r="N31" s="140" t="s">
        <v>1954</v>
      </c>
      <c r="P31" s="134"/>
      <c r="R31" s="141" t="s">
        <v>1954</v>
      </c>
      <c r="S31" s="142">
        <v>0.84</v>
      </c>
      <c r="T31" s="136">
        <v>0.84</v>
      </c>
      <c r="U31" s="141" t="s">
        <v>1952</v>
      </c>
      <c r="V31" s="142">
        <v>0.16</v>
      </c>
      <c r="W31" s="136">
        <v>0.16</v>
      </c>
      <c r="X31" s="141"/>
      <c r="Y31" s="142"/>
      <c r="Z31" s="136"/>
      <c r="AA31" s="141"/>
      <c r="AB31" s="142"/>
      <c r="AC31" s="136"/>
      <c r="AD31" s="141"/>
      <c r="AE31" s="142"/>
      <c r="AF31" s="136"/>
      <c r="AG31" s="141"/>
      <c r="AH31" s="142"/>
      <c r="AI31" s="136"/>
      <c r="AJ31" s="137">
        <v>1</v>
      </c>
      <c r="AK31" s="116">
        <v>1</v>
      </c>
      <c r="AL31" s="117" t="s">
        <v>1900</v>
      </c>
      <c r="AU31" s="137">
        <v>0</v>
      </c>
    </row>
    <row r="32" spans="2:47" x14ac:dyDescent="0.35">
      <c r="B32" s="131" t="s">
        <v>1897</v>
      </c>
      <c r="C32" s="115" t="s">
        <v>1440</v>
      </c>
      <c r="D32" s="115" t="s">
        <v>466</v>
      </c>
      <c r="E32" t="s">
        <v>13</v>
      </c>
      <c r="F32" t="s">
        <v>207</v>
      </c>
      <c r="G32" t="s">
        <v>205</v>
      </c>
      <c r="H32" t="s">
        <v>1955</v>
      </c>
      <c r="I32" s="138" t="s">
        <v>467</v>
      </c>
      <c r="J32" s="115">
        <v>21</v>
      </c>
      <c r="K32" s="116">
        <v>0.67</v>
      </c>
      <c r="L32" s="139"/>
      <c r="M32" s="134">
        <v>0.67</v>
      </c>
      <c r="N32" s="140" t="s">
        <v>1956</v>
      </c>
      <c r="P32" s="134"/>
      <c r="R32" s="141" t="s">
        <v>1956</v>
      </c>
      <c r="S32" s="142">
        <v>1</v>
      </c>
      <c r="T32" s="136">
        <v>0.67</v>
      </c>
      <c r="U32" s="141"/>
      <c r="V32" s="142"/>
      <c r="W32" s="136"/>
      <c r="X32" s="141"/>
      <c r="Y32" s="142"/>
      <c r="Z32" s="136"/>
      <c r="AA32" s="141"/>
      <c r="AB32" s="142"/>
      <c r="AC32" s="136"/>
      <c r="AD32" s="141"/>
      <c r="AE32" s="142"/>
      <c r="AF32" s="136"/>
      <c r="AG32" s="141"/>
      <c r="AH32" s="142"/>
      <c r="AI32" s="136"/>
      <c r="AJ32" s="137">
        <v>1</v>
      </c>
      <c r="AK32" s="116">
        <v>0.67</v>
      </c>
      <c r="AL32" s="117" t="s">
        <v>1900</v>
      </c>
      <c r="AU32" s="137">
        <v>0</v>
      </c>
    </row>
    <row r="33" spans="2:47" x14ac:dyDescent="0.35">
      <c r="B33" s="131" t="s">
        <v>1897</v>
      </c>
      <c r="C33" s="115" t="s">
        <v>1440</v>
      </c>
      <c r="D33" s="115" t="s">
        <v>378</v>
      </c>
      <c r="E33" t="s">
        <v>158</v>
      </c>
      <c r="F33" t="s">
        <v>207</v>
      </c>
      <c r="G33" t="s">
        <v>205</v>
      </c>
      <c r="H33" t="s">
        <v>1957</v>
      </c>
      <c r="I33" s="138" t="s">
        <v>379</v>
      </c>
      <c r="J33" s="115">
        <v>18</v>
      </c>
      <c r="K33" s="116">
        <v>0.67</v>
      </c>
      <c r="L33" s="139"/>
      <c r="M33" s="134">
        <v>0.67</v>
      </c>
      <c r="N33" s="135" t="s">
        <v>1909</v>
      </c>
      <c r="P33" s="134"/>
      <c r="R33" s="141" t="s">
        <v>1909</v>
      </c>
      <c r="S33" s="142">
        <v>0.67</v>
      </c>
      <c r="T33" s="136">
        <v>0.44890000000000008</v>
      </c>
      <c r="U33" s="141" t="s">
        <v>1956</v>
      </c>
      <c r="V33" s="142">
        <v>0.33</v>
      </c>
      <c r="W33" s="136">
        <v>0.22110000000000002</v>
      </c>
      <c r="X33" s="141"/>
      <c r="Y33" s="142"/>
      <c r="Z33" s="136"/>
      <c r="AA33" s="141"/>
      <c r="AB33" s="142"/>
      <c r="AC33" s="136"/>
      <c r="AD33" s="141"/>
      <c r="AE33" s="142"/>
      <c r="AF33" s="136"/>
      <c r="AG33" s="141"/>
      <c r="AH33" s="142"/>
      <c r="AI33" s="136"/>
      <c r="AJ33" s="137">
        <v>1</v>
      </c>
      <c r="AK33" s="116">
        <v>0.67000000000000015</v>
      </c>
      <c r="AL33" s="117" t="s">
        <v>1900</v>
      </c>
      <c r="AU33" s="137">
        <v>0</v>
      </c>
    </row>
    <row r="34" spans="2:47" x14ac:dyDescent="0.35">
      <c r="B34" s="131" t="s">
        <v>1897</v>
      </c>
      <c r="C34" s="115" t="s">
        <v>1440</v>
      </c>
      <c r="D34" s="115" t="s">
        <v>468</v>
      </c>
      <c r="E34" t="s">
        <v>13</v>
      </c>
      <c r="F34" t="s">
        <v>207</v>
      </c>
      <c r="G34" t="s">
        <v>205</v>
      </c>
      <c r="H34" t="s">
        <v>1958</v>
      </c>
      <c r="I34" s="138" t="s">
        <v>469</v>
      </c>
      <c r="J34" s="115">
        <v>20</v>
      </c>
      <c r="K34" s="116">
        <v>0.67</v>
      </c>
      <c r="L34" s="139"/>
      <c r="M34" s="134">
        <v>0.67</v>
      </c>
      <c r="N34" s="140" t="s">
        <v>1930</v>
      </c>
      <c r="P34" s="134"/>
      <c r="R34" s="141" t="s">
        <v>1930</v>
      </c>
      <c r="S34" s="142">
        <v>0.51</v>
      </c>
      <c r="T34" s="136">
        <v>0.3417</v>
      </c>
      <c r="U34" s="141" t="s">
        <v>1959</v>
      </c>
      <c r="V34" s="142">
        <v>0.28000000000000003</v>
      </c>
      <c r="W34" s="136">
        <v>0.18760000000000002</v>
      </c>
      <c r="X34" s="141" t="s">
        <v>1960</v>
      </c>
      <c r="Y34" s="142">
        <v>0.21</v>
      </c>
      <c r="Z34" s="136">
        <v>0.14069999999999999</v>
      </c>
      <c r="AA34" s="141"/>
      <c r="AB34" s="142"/>
      <c r="AC34" s="136"/>
      <c r="AD34" s="141"/>
      <c r="AE34" s="142"/>
      <c r="AF34" s="136"/>
      <c r="AG34" s="141"/>
      <c r="AH34" s="142"/>
      <c r="AI34" s="136"/>
      <c r="AJ34" s="137">
        <v>1</v>
      </c>
      <c r="AK34" s="116">
        <v>0.66999999999999993</v>
      </c>
      <c r="AL34" s="117" t="s">
        <v>1900</v>
      </c>
      <c r="AU34" s="137">
        <v>0</v>
      </c>
    </row>
    <row r="35" spans="2:47" x14ac:dyDescent="0.35">
      <c r="B35" s="131" t="s">
        <v>1897</v>
      </c>
      <c r="C35" s="115" t="s">
        <v>1440</v>
      </c>
      <c r="D35" s="115" t="s">
        <v>214</v>
      </c>
      <c r="E35" t="s">
        <v>160</v>
      </c>
      <c r="F35" t="s">
        <v>207</v>
      </c>
      <c r="G35" t="s">
        <v>205</v>
      </c>
      <c r="H35" t="s">
        <v>1961</v>
      </c>
      <c r="I35" s="138" t="s">
        <v>215</v>
      </c>
      <c r="J35" s="115">
        <v>29</v>
      </c>
      <c r="K35" s="116">
        <v>0.67</v>
      </c>
      <c r="L35" s="139"/>
      <c r="M35" s="134">
        <v>0.67</v>
      </c>
      <c r="N35" s="135" t="s">
        <v>1954</v>
      </c>
      <c r="P35" s="134"/>
      <c r="R35" s="115" t="s">
        <v>1954</v>
      </c>
      <c r="S35" s="142">
        <v>1</v>
      </c>
      <c r="T35" s="136">
        <v>0.67</v>
      </c>
      <c r="U35" s="141"/>
      <c r="V35" s="142"/>
      <c r="W35" s="136"/>
      <c r="X35" s="141"/>
      <c r="Y35" s="142"/>
      <c r="Z35" s="136"/>
      <c r="AA35" s="141"/>
      <c r="AB35" s="142"/>
      <c r="AC35" s="136"/>
      <c r="AD35" s="141"/>
      <c r="AE35" s="142"/>
      <c r="AF35" s="136"/>
      <c r="AG35" s="141"/>
      <c r="AH35" s="142"/>
      <c r="AI35" s="136"/>
      <c r="AJ35" s="137">
        <v>1</v>
      </c>
      <c r="AK35" s="116">
        <v>0.67</v>
      </c>
      <c r="AL35" s="117" t="s">
        <v>1900</v>
      </c>
      <c r="AU35" s="137">
        <v>0</v>
      </c>
    </row>
    <row r="36" spans="2:47" x14ac:dyDescent="0.35">
      <c r="B36" s="131" t="s">
        <v>1897</v>
      </c>
      <c r="C36" s="115" t="s">
        <v>1440</v>
      </c>
      <c r="D36" s="115" t="s">
        <v>470</v>
      </c>
      <c r="E36" t="s">
        <v>13</v>
      </c>
      <c r="F36" t="s">
        <v>207</v>
      </c>
      <c r="G36" t="s">
        <v>205</v>
      </c>
      <c r="H36" t="s">
        <v>1962</v>
      </c>
      <c r="I36" s="138" t="s">
        <v>471</v>
      </c>
      <c r="J36" s="115">
        <v>19</v>
      </c>
      <c r="K36" s="116">
        <v>0.67</v>
      </c>
      <c r="L36" s="139"/>
      <c r="M36" s="134">
        <v>0.67</v>
      </c>
      <c r="N36" s="135" t="s">
        <v>1963</v>
      </c>
      <c r="P36" s="134"/>
      <c r="R36" s="115" t="s">
        <v>1963</v>
      </c>
      <c r="S36" s="142">
        <v>0.9</v>
      </c>
      <c r="T36" s="136">
        <v>0.60300000000000009</v>
      </c>
      <c r="U36" s="141" t="s">
        <v>1920</v>
      </c>
      <c r="V36" s="142">
        <v>0.1</v>
      </c>
      <c r="W36" s="136">
        <v>6.7000000000000004E-2</v>
      </c>
      <c r="X36" s="141"/>
      <c r="Y36" s="142"/>
      <c r="Z36" s="136"/>
      <c r="AA36" s="141"/>
      <c r="AB36" s="142"/>
      <c r="AC36" s="136"/>
      <c r="AD36" s="141"/>
      <c r="AE36" s="142"/>
      <c r="AF36" s="136"/>
      <c r="AG36" s="141"/>
      <c r="AH36" s="142"/>
      <c r="AI36" s="136"/>
      <c r="AJ36" s="137">
        <v>1</v>
      </c>
      <c r="AK36" s="116">
        <v>0.67000000000000015</v>
      </c>
      <c r="AL36" s="117" t="s">
        <v>1900</v>
      </c>
      <c r="AU36" s="137">
        <v>0</v>
      </c>
    </row>
    <row r="37" spans="2:47" x14ac:dyDescent="0.35">
      <c r="B37" s="131" t="s">
        <v>1897</v>
      </c>
      <c r="C37" s="115" t="s">
        <v>1440</v>
      </c>
      <c r="D37" s="115" t="s">
        <v>472</v>
      </c>
      <c r="E37" t="s">
        <v>13</v>
      </c>
      <c r="F37" t="s">
        <v>207</v>
      </c>
      <c r="G37" t="s">
        <v>205</v>
      </c>
      <c r="H37" t="s">
        <v>1964</v>
      </c>
      <c r="I37" s="138" t="s">
        <v>473</v>
      </c>
      <c r="J37" s="115">
        <v>16</v>
      </c>
      <c r="K37" s="116">
        <v>0.67</v>
      </c>
      <c r="L37" s="139"/>
      <c r="M37" s="134">
        <v>0.67</v>
      </c>
      <c r="N37" s="135" t="s">
        <v>1930</v>
      </c>
      <c r="P37" s="134"/>
      <c r="R37" s="115" t="s">
        <v>1930</v>
      </c>
      <c r="S37" s="142">
        <v>0.1</v>
      </c>
      <c r="T37" s="136">
        <v>6.7000000000000004E-2</v>
      </c>
      <c r="U37" s="141" t="s">
        <v>1965</v>
      </c>
      <c r="V37" s="142">
        <v>0.9</v>
      </c>
      <c r="W37" s="136">
        <v>0.60300000000000009</v>
      </c>
      <c r="X37" s="141"/>
      <c r="Y37" s="142"/>
      <c r="Z37" s="136"/>
      <c r="AA37" s="141"/>
      <c r="AB37" s="142"/>
      <c r="AC37" s="136"/>
      <c r="AD37" s="141"/>
      <c r="AE37" s="142"/>
      <c r="AF37" s="136"/>
      <c r="AG37" s="141"/>
      <c r="AH37" s="142"/>
      <c r="AI37" s="136"/>
      <c r="AJ37" s="137">
        <v>1</v>
      </c>
      <c r="AK37" s="116">
        <v>0.67000000000000015</v>
      </c>
      <c r="AL37" s="117" t="s">
        <v>1900</v>
      </c>
      <c r="AU37" s="137">
        <v>0</v>
      </c>
    </row>
    <row r="38" spans="2:47" x14ac:dyDescent="0.35">
      <c r="B38" s="131" t="s">
        <v>1897</v>
      </c>
      <c r="C38" s="115" t="s">
        <v>1440</v>
      </c>
      <c r="D38" s="115" t="s">
        <v>380</v>
      </c>
      <c r="E38" t="s">
        <v>158</v>
      </c>
      <c r="F38" t="s">
        <v>207</v>
      </c>
      <c r="G38" t="s">
        <v>205</v>
      </c>
      <c r="H38" t="s">
        <v>1966</v>
      </c>
      <c r="I38" s="138" t="s">
        <v>381</v>
      </c>
      <c r="J38" s="115">
        <v>22</v>
      </c>
      <c r="K38" s="116">
        <v>0.67</v>
      </c>
      <c r="L38" s="139"/>
      <c r="M38" s="134">
        <v>0.67</v>
      </c>
      <c r="N38" s="140" t="s">
        <v>1956</v>
      </c>
      <c r="P38" s="134"/>
      <c r="R38" s="141" t="s">
        <v>1956</v>
      </c>
      <c r="S38" s="142">
        <v>1</v>
      </c>
      <c r="T38" s="136">
        <v>0.67</v>
      </c>
      <c r="U38" s="141"/>
      <c r="V38" s="142"/>
      <c r="W38" s="136">
        <v>0</v>
      </c>
      <c r="X38" s="141"/>
      <c r="Y38" s="142"/>
      <c r="Z38" s="136"/>
      <c r="AA38" s="141"/>
      <c r="AB38" s="142"/>
      <c r="AC38" s="136"/>
      <c r="AD38" s="141"/>
      <c r="AE38" s="142"/>
      <c r="AF38" s="136"/>
      <c r="AG38" s="141"/>
      <c r="AH38" s="142"/>
      <c r="AI38" s="136"/>
      <c r="AJ38" s="137">
        <v>1</v>
      </c>
      <c r="AK38" s="116">
        <v>0.67</v>
      </c>
      <c r="AL38" s="117" t="s">
        <v>1900</v>
      </c>
      <c r="AU38" s="137">
        <v>0</v>
      </c>
    </row>
    <row r="39" spans="2:47" x14ac:dyDescent="0.35">
      <c r="B39" s="131" t="s">
        <v>1897</v>
      </c>
      <c r="C39" s="115" t="s">
        <v>1440</v>
      </c>
      <c r="D39" s="115" t="s">
        <v>382</v>
      </c>
      <c r="E39" t="s">
        <v>158</v>
      </c>
      <c r="F39" t="s">
        <v>207</v>
      </c>
      <c r="G39" t="s">
        <v>205</v>
      </c>
      <c r="H39" t="s">
        <v>1967</v>
      </c>
      <c r="I39" s="138" t="s">
        <v>383</v>
      </c>
      <c r="J39" s="115">
        <v>18</v>
      </c>
      <c r="K39" s="116">
        <v>0.67</v>
      </c>
      <c r="L39" s="139"/>
      <c r="M39" s="134">
        <v>0.67</v>
      </c>
      <c r="N39" s="140" t="s">
        <v>1930</v>
      </c>
      <c r="P39" s="134"/>
      <c r="R39" s="141" t="s">
        <v>1930</v>
      </c>
      <c r="S39" s="142">
        <v>1</v>
      </c>
      <c r="T39" s="136">
        <v>0.67</v>
      </c>
      <c r="U39" s="141"/>
      <c r="V39" s="142"/>
      <c r="W39" s="136"/>
      <c r="X39" s="141"/>
      <c r="Y39" s="142"/>
      <c r="Z39" s="136"/>
      <c r="AA39" s="141"/>
      <c r="AB39" s="142"/>
      <c r="AC39" s="136"/>
      <c r="AD39" s="141"/>
      <c r="AE39" s="142"/>
      <c r="AF39" s="136"/>
      <c r="AG39" s="141"/>
      <c r="AH39" s="142"/>
      <c r="AI39" s="136"/>
      <c r="AJ39" s="137">
        <v>1</v>
      </c>
      <c r="AK39" s="116">
        <v>0.67</v>
      </c>
      <c r="AL39" s="117" t="s">
        <v>1900</v>
      </c>
      <c r="AU39" s="137">
        <v>0</v>
      </c>
    </row>
    <row r="40" spans="2:47" x14ac:dyDescent="0.35">
      <c r="B40" s="131" t="s">
        <v>1897</v>
      </c>
      <c r="C40" s="115" t="s">
        <v>1440</v>
      </c>
      <c r="D40" s="115" t="s">
        <v>474</v>
      </c>
      <c r="E40" t="s">
        <v>13</v>
      </c>
      <c r="F40" t="s">
        <v>207</v>
      </c>
      <c r="G40" t="s">
        <v>205</v>
      </c>
      <c r="H40" t="s">
        <v>1968</v>
      </c>
      <c r="I40" s="138" t="s">
        <v>475</v>
      </c>
      <c r="J40" s="115">
        <v>12</v>
      </c>
      <c r="K40" s="116">
        <v>0.67</v>
      </c>
      <c r="L40" s="139"/>
      <c r="M40" s="134">
        <v>0.67</v>
      </c>
      <c r="N40" s="140" t="s">
        <v>1930</v>
      </c>
      <c r="P40" s="134"/>
      <c r="R40" s="141" t="s">
        <v>1930</v>
      </c>
      <c r="S40" s="142">
        <v>0.9</v>
      </c>
      <c r="T40" s="136">
        <v>0.60300000000000009</v>
      </c>
      <c r="U40" s="141" t="s">
        <v>1920</v>
      </c>
      <c r="V40" s="142">
        <v>0.1</v>
      </c>
      <c r="W40" s="136">
        <v>6.7000000000000004E-2</v>
      </c>
      <c r="X40" s="141"/>
      <c r="Y40" s="142"/>
      <c r="Z40" s="136"/>
      <c r="AA40" s="141"/>
      <c r="AB40" s="142"/>
      <c r="AC40" s="136"/>
      <c r="AD40" s="141"/>
      <c r="AE40" s="142"/>
      <c r="AF40" s="136"/>
      <c r="AG40" s="141"/>
      <c r="AH40" s="142"/>
      <c r="AI40" s="136"/>
      <c r="AJ40" s="137">
        <v>1</v>
      </c>
      <c r="AK40" s="116">
        <v>0.67000000000000015</v>
      </c>
      <c r="AL40" s="117" t="s">
        <v>1900</v>
      </c>
      <c r="AU40" s="137">
        <v>0</v>
      </c>
    </row>
    <row r="41" spans="2:47" x14ac:dyDescent="0.35">
      <c r="B41" s="131" t="s">
        <v>1897</v>
      </c>
      <c r="C41" s="115" t="s">
        <v>1969</v>
      </c>
      <c r="D41" s="115" t="s">
        <v>389</v>
      </c>
      <c r="E41" t="s">
        <v>13</v>
      </c>
      <c r="F41" t="s">
        <v>207</v>
      </c>
      <c r="G41" t="s">
        <v>205</v>
      </c>
      <c r="H41" t="s">
        <v>1970</v>
      </c>
      <c r="I41" s="138" t="s">
        <v>390</v>
      </c>
      <c r="J41" s="115">
        <v>77</v>
      </c>
      <c r="K41" s="116">
        <v>1</v>
      </c>
      <c r="L41" s="139"/>
      <c r="M41" s="134">
        <v>1</v>
      </c>
      <c r="N41" s="140" t="s">
        <v>1971</v>
      </c>
      <c r="P41" s="134"/>
      <c r="R41" s="141" t="s">
        <v>1971</v>
      </c>
      <c r="S41" s="142">
        <v>0.5</v>
      </c>
      <c r="T41" s="136">
        <v>0.5</v>
      </c>
      <c r="U41" s="141" t="s">
        <v>1972</v>
      </c>
      <c r="V41" s="142">
        <v>0.5</v>
      </c>
      <c r="W41" s="136">
        <v>0.5</v>
      </c>
      <c r="X41" s="141"/>
      <c r="Y41" s="142"/>
      <c r="Z41" s="136"/>
      <c r="AA41" s="141"/>
      <c r="AB41" s="142"/>
      <c r="AC41" s="136"/>
      <c r="AD41" s="141"/>
      <c r="AE41" s="142"/>
      <c r="AF41" s="136"/>
      <c r="AG41" s="141"/>
      <c r="AH41" s="142"/>
      <c r="AI41" s="136"/>
      <c r="AJ41" s="137">
        <v>1</v>
      </c>
      <c r="AK41" s="116">
        <v>1</v>
      </c>
      <c r="AL41" s="117" t="s">
        <v>1900</v>
      </c>
      <c r="AU41" s="137">
        <v>0</v>
      </c>
    </row>
    <row r="42" spans="2:47" x14ac:dyDescent="0.35">
      <c r="B42" s="131" t="s">
        <v>1897</v>
      </c>
      <c r="C42" s="115" t="s">
        <v>1969</v>
      </c>
      <c r="D42" s="115" t="s">
        <v>391</v>
      </c>
      <c r="E42" t="s">
        <v>13</v>
      </c>
      <c r="F42" t="s">
        <v>207</v>
      </c>
      <c r="G42" t="s">
        <v>205</v>
      </c>
      <c r="H42" t="s">
        <v>1973</v>
      </c>
      <c r="I42" s="138" t="s">
        <v>392</v>
      </c>
      <c r="J42" s="115">
        <v>72</v>
      </c>
      <c r="K42" s="116">
        <v>1</v>
      </c>
      <c r="L42" s="139"/>
      <c r="M42" s="134">
        <v>1</v>
      </c>
      <c r="N42" s="140" t="s">
        <v>1974</v>
      </c>
      <c r="P42" s="134"/>
      <c r="R42" s="141" t="s">
        <v>1974</v>
      </c>
      <c r="S42" s="142">
        <v>1</v>
      </c>
      <c r="T42" s="136">
        <v>1</v>
      </c>
      <c r="U42" s="141"/>
      <c r="V42" s="142"/>
      <c r="W42" s="136"/>
      <c r="X42" s="141"/>
      <c r="Y42" s="142"/>
      <c r="Z42" s="136"/>
      <c r="AA42" s="141"/>
      <c r="AB42" s="142"/>
      <c r="AC42" s="136"/>
      <c r="AD42" s="141"/>
      <c r="AE42" s="142"/>
      <c r="AF42" s="136"/>
      <c r="AG42" s="141"/>
      <c r="AH42" s="142"/>
      <c r="AI42" s="136"/>
      <c r="AJ42" s="137">
        <v>1</v>
      </c>
      <c r="AK42" s="116">
        <v>1</v>
      </c>
      <c r="AL42" s="117" t="s">
        <v>1900</v>
      </c>
      <c r="AU42" s="137">
        <v>0</v>
      </c>
    </row>
    <row r="43" spans="2:47" x14ac:dyDescent="0.35">
      <c r="B43" s="131" t="s">
        <v>1897</v>
      </c>
      <c r="C43" s="115" t="s">
        <v>1969</v>
      </c>
      <c r="D43" s="115" t="s">
        <v>228</v>
      </c>
      <c r="E43" t="s">
        <v>158</v>
      </c>
      <c r="F43" t="s">
        <v>207</v>
      </c>
      <c r="G43" t="s">
        <v>205</v>
      </c>
      <c r="H43" t="s">
        <v>1975</v>
      </c>
      <c r="I43" s="138" t="s">
        <v>229</v>
      </c>
      <c r="J43" s="115">
        <v>64</v>
      </c>
      <c r="K43" s="116">
        <v>1</v>
      </c>
      <c r="L43" s="139"/>
      <c r="M43" s="134">
        <v>1</v>
      </c>
      <c r="N43" s="140" t="s">
        <v>1974</v>
      </c>
      <c r="P43" s="134"/>
      <c r="R43" s="141" t="s">
        <v>1974</v>
      </c>
      <c r="S43" s="142">
        <v>1</v>
      </c>
      <c r="T43" s="136">
        <v>1</v>
      </c>
      <c r="U43" s="141"/>
      <c r="V43" s="142"/>
      <c r="W43" s="136"/>
      <c r="X43" s="141"/>
      <c r="Y43" s="142"/>
      <c r="Z43" s="136"/>
      <c r="AA43" s="141"/>
      <c r="AB43" s="142"/>
      <c r="AC43" s="136"/>
      <c r="AD43" s="141"/>
      <c r="AE43" s="142"/>
      <c r="AF43" s="136"/>
      <c r="AG43" s="141"/>
      <c r="AH43" s="142"/>
      <c r="AI43" s="136"/>
      <c r="AJ43" s="137">
        <v>1</v>
      </c>
      <c r="AK43" s="116">
        <v>1</v>
      </c>
      <c r="AL43" s="117" t="s">
        <v>1900</v>
      </c>
      <c r="AU43" s="137">
        <v>0</v>
      </c>
    </row>
    <row r="44" spans="2:47" x14ac:dyDescent="0.35">
      <c r="B44" s="131" t="s">
        <v>1897</v>
      </c>
      <c r="C44" s="115" t="s">
        <v>1969</v>
      </c>
      <c r="D44" s="115" t="s">
        <v>230</v>
      </c>
      <c r="E44" t="s">
        <v>158</v>
      </c>
      <c r="F44" t="s">
        <v>207</v>
      </c>
      <c r="G44" t="s">
        <v>205</v>
      </c>
      <c r="H44" t="s">
        <v>1976</v>
      </c>
      <c r="I44" s="138" t="s">
        <v>231</v>
      </c>
      <c r="J44" s="115">
        <v>60</v>
      </c>
      <c r="K44" s="116">
        <v>1</v>
      </c>
      <c r="L44" s="139"/>
      <c r="M44" s="134">
        <v>1</v>
      </c>
      <c r="N44" s="140" t="s">
        <v>1977</v>
      </c>
      <c r="P44" s="134"/>
      <c r="R44" s="141" t="s">
        <v>1977</v>
      </c>
      <c r="S44" s="142">
        <v>1</v>
      </c>
      <c r="T44" s="136">
        <v>1</v>
      </c>
      <c r="U44" s="141"/>
      <c r="V44" s="142"/>
      <c r="W44" s="136"/>
      <c r="X44" s="141"/>
      <c r="Y44" s="142"/>
      <c r="Z44" s="136"/>
      <c r="AA44" s="141"/>
      <c r="AB44" s="142"/>
      <c r="AC44" s="136"/>
      <c r="AD44" s="141"/>
      <c r="AE44" s="142"/>
      <c r="AF44" s="136"/>
      <c r="AG44" s="141"/>
      <c r="AH44" s="142"/>
      <c r="AI44" s="136"/>
      <c r="AJ44" s="137">
        <v>1</v>
      </c>
      <c r="AK44" s="116">
        <v>1</v>
      </c>
      <c r="AL44" s="117" t="s">
        <v>1900</v>
      </c>
      <c r="AU44" s="137">
        <v>0</v>
      </c>
    </row>
    <row r="45" spans="2:47" x14ac:dyDescent="0.35">
      <c r="B45" s="131" t="s">
        <v>1897</v>
      </c>
      <c r="C45" s="115" t="s">
        <v>1969</v>
      </c>
      <c r="D45" s="115" t="s">
        <v>393</v>
      </c>
      <c r="E45" t="s">
        <v>13</v>
      </c>
      <c r="F45" t="s">
        <v>207</v>
      </c>
      <c r="G45" t="s">
        <v>205</v>
      </c>
      <c r="H45" t="s">
        <v>1978</v>
      </c>
      <c r="I45" s="138" t="s">
        <v>394</v>
      </c>
      <c r="J45" s="115">
        <v>65</v>
      </c>
      <c r="K45" s="116">
        <v>1</v>
      </c>
      <c r="L45" s="139"/>
      <c r="M45" s="134">
        <v>1</v>
      </c>
      <c r="N45" s="140" t="s">
        <v>1979</v>
      </c>
      <c r="P45" s="134"/>
      <c r="R45" s="141" t="s">
        <v>1979</v>
      </c>
      <c r="S45" s="142">
        <v>0.8</v>
      </c>
      <c r="T45" s="136">
        <v>0.8</v>
      </c>
      <c r="U45" s="141" t="s">
        <v>1980</v>
      </c>
      <c r="V45" s="142">
        <v>0.2</v>
      </c>
      <c r="W45" s="136">
        <v>0.2</v>
      </c>
      <c r="X45" s="141"/>
      <c r="Y45" s="142"/>
      <c r="Z45" s="136"/>
      <c r="AA45" s="141"/>
      <c r="AB45" s="142"/>
      <c r="AC45" s="136"/>
      <c r="AD45" s="141"/>
      <c r="AE45" s="142"/>
      <c r="AF45" s="136"/>
      <c r="AG45" s="141"/>
      <c r="AH45" s="142"/>
      <c r="AI45" s="136"/>
      <c r="AJ45" s="137">
        <v>1</v>
      </c>
      <c r="AK45" s="116">
        <v>1</v>
      </c>
      <c r="AL45" s="117" t="s">
        <v>1900</v>
      </c>
      <c r="AU45" s="137">
        <v>0</v>
      </c>
    </row>
    <row r="46" spans="2:47" x14ac:dyDescent="0.35">
      <c r="B46" s="131" t="s">
        <v>1897</v>
      </c>
      <c r="C46" s="115" t="s">
        <v>1969</v>
      </c>
      <c r="D46" s="115" t="s">
        <v>202</v>
      </c>
      <c r="E46" t="s">
        <v>160</v>
      </c>
      <c r="F46" t="s">
        <v>207</v>
      </c>
      <c r="G46" t="s">
        <v>205</v>
      </c>
      <c r="H46" t="s">
        <v>1981</v>
      </c>
      <c r="I46" s="138" t="s">
        <v>203</v>
      </c>
      <c r="J46" s="115">
        <v>28</v>
      </c>
      <c r="K46" s="116">
        <v>0.67</v>
      </c>
      <c r="L46" s="139"/>
      <c r="M46" s="134">
        <v>0.67</v>
      </c>
      <c r="N46" s="140" t="s">
        <v>1982</v>
      </c>
      <c r="P46" s="134"/>
      <c r="R46" s="141" t="s">
        <v>1982</v>
      </c>
      <c r="S46" s="142">
        <v>1</v>
      </c>
      <c r="T46" s="136">
        <v>0.67</v>
      </c>
      <c r="U46" s="141"/>
      <c r="V46" s="142"/>
      <c r="W46" s="136"/>
      <c r="X46" s="141"/>
      <c r="Y46" s="142"/>
      <c r="Z46" s="136"/>
      <c r="AA46" s="141"/>
      <c r="AB46" s="142"/>
      <c r="AC46" s="136"/>
      <c r="AD46" s="141"/>
      <c r="AE46" s="142"/>
      <c r="AF46" s="136"/>
      <c r="AG46" s="141"/>
      <c r="AH46" s="142"/>
      <c r="AI46" s="136"/>
      <c r="AJ46" s="137">
        <v>1</v>
      </c>
      <c r="AK46" s="116">
        <v>0.67</v>
      </c>
      <c r="AL46" s="117" t="s">
        <v>1900</v>
      </c>
      <c r="AU46" s="137">
        <v>0</v>
      </c>
    </row>
    <row r="47" spans="2:47" x14ac:dyDescent="0.35">
      <c r="B47" s="131" t="s">
        <v>1897</v>
      </c>
      <c r="C47" s="115" t="s">
        <v>1969</v>
      </c>
      <c r="D47" s="115" t="s">
        <v>395</v>
      </c>
      <c r="E47" t="s">
        <v>13</v>
      </c>
      <c r="F47" t="s">
        <v>207</v>
      </c>
      <c r="G47" t="s">
        <v>205</v>
      </c>
      <c r="H47" t="s">
        <v>1983</v>
      </c>
      <c r="I47" s="138" t="s">
        <v>1984</v>
      </c>
      <c r="J47" s="115">
        <v>65</v>
      </c>
      <c r="K47" s="116">
        <v>1</v>
      </c>
      <c r="L47" s="139"/>
      <c r="M47" s="134">
        <v>1</v>
      </c>
      <c r="N47" s="140" t="s">
        <v>1985</v>
      </c>
      <c r="P47" s="134"/>
      <c r="R47" s="141" t="s">
        <v>1985</v>
      </c>
      <c r="S47" s="142">
        <v>1</v>
      </c>
      <c r="T47" s="136">
        <v>1</v>
      </c>
      <c r="U47" s="141"/>
      <c r="V47" s="142"/>
      <c r="W47" s="136"/>
      <c r="X47" s="141"/>
      <c r="Y47" s="142"/>
      <c r="Z47" s="136"/>
      <c r="AA47" s="141"/>
      <c r="AB47" s="142"/>
      <c r="AC47" s="136"/>
      <c r="AD47" s="141"/>
      <c r="AE47" s="142"/>
      <c r="AF47" s="136"/>
      <c r="AG47" s="141"/>
      <c r="AH47" s="142"/>
      <c r="AI47" s="136"/>
      <c r="AJ47" s="137">
        <v>1</v>
      </c>
      <c r="AK47" s="116">
        <v>1</v>
      </c>
      <c r="AL47" s="117" t="s">
        <v>1900</v>
      </c>
      <c r="AU47" s="137">
        <v>0</v>
      </c>
    </row>
    <row r="48" spans="2:47" x14ac:dyDescent="0.35">
      <c r="B48" s="131" t="s">
        <v>1897</v>
      </c>
      <c r="C48" s="115" t="s">
        <v>1969</v>
      </c>
      <c r="D48" s="115" t="s">
        <v>232</v>
      </c>
      <c r="E48" t="s">
        <v>158</v>
      </c>
      <c r="F48" t="s">
        <v>207</v>
      </c>
      <c r="G48" t="s">
        <v>205</v>
      </c>
      <c r="H48" t="s">
        <v>1986</v>
      </c>
      <c r="I48" s="138" t="s">
        <v>1987</v>
      </c>
      <c r="J48" s="115">
        <v>49</v>
      </c>
      <c r="K48" s="116">
        <v>1</v>
      </c>
      <c r="L48" s="139"/>
      <c r="M48" s="134">
        <v>1</v>
      </c>
      <c r="N48" s="140" t="s">
        <v>1971</v>
      </c>
      <c r="P48" s="134"/>
      <c r="R48" s="141" t="s">
        <v>1971</v>
      </c>
      <c r="S48" s="142">
        <v>0.5</v>
      </c>
      <c r="T48" s="136">
        <v>0.5</v>
      </c>
      <c r="U48" s="144" t="s">
        <v>1988</v>
      </c>
      <c r="V48" s="142">
        <v>0.5</v>
      </c>
      <c r="W48" s="136">
        <v>0.5</v>
      </c>
      <c r="X48" s="141"/>
      <c r="Y48" s="142"/>
      <c r="Z48" s="136"/>
      <c r="AA48" s="141"/>
      <c r="AB48" s="142"/>
      <c r="AC48" s="136"/>
      <c r="AD48" s="141"/>
      <c r="AE48" s="142"/>
      <c r="AF48" s="136"/>
      <c r="AG48" s="141"/>
      <c r="AH48" s="142"/>
      <c r="AI48" s="136"/>
      <c r="AJ48" s="137">
        <v>1</v>
      </c>
      <c r="AK48" s="116">
        <v>1</v>
      </c>
      <c r="AL48" s="117" t="s">
        <v>1900</v>
      </c>
      <c r="AU48" s="137">
        <v>0</v>
      </c>
    </row>
    <row r="49" spans="1:47" x14ac:dyDescent="0.35">
      <c r="B49" s="131" t="s">
        <v>1897</v>
      </c>
      <c r="C49" s="115" t="s">
        <v>1969</v>
      </c>
      <c r="D49" s="115" t="s">
        <v>397</v>
      </c>
      <c r="E49" t="s">
        <v>158</v>
      </c>
      <c r="F49" t="s">
        <v>207</v>
      </c>
      <c r="G49" t="s">
        <v>205</v>
      </c>
      <c r="H49" t="s">
        <v>1989</v>
      </c>
      <c r="I49" s="138" t="s">
        <v>398</v>
      </c>
      <c r="J49" s="115" t="e">
        <v>#N/A</v>
      </c>
      <c r="K49" s="116" t="e">
        <v>#N/A</v>
      </c>
      <c r="L49" s="139"/>
      <c r="M49" s="134" t="e">
        <v>#N/A</v>
      </c>
      <c r="N49" s="140" t="s">
        <v>1990</v>
      </c>
      <c r="P49" s="134"/>
      <c r="R49" s="141" t="s">
        <v>1990</v>
      </c>
      <c r="S49" s="142">
        <v>0.5</v>
      </c>
      <c r="T49" s="136" t="e">
        <v>#N/A</v>
      </c>
      <c r="U49" s="141" t="s">
        <v>1980</v>
      </c>
      <c r="V49" s="142">
        <v>0.5</v>
      </c>
      <c r="W49" s="136" t="e">
        <v>#N/A</v>
      </c>
      <c r="X49" s="141"/>
      <c r="Y49" s="142"/>
      <c r="Z49" s="136"/>
      <c r="AA49" s="141"/>
      <c r="AB49" s="142"/>
      <c r="AC49" s="136"/>
      <c r="AD49" s="141"/>
      <c r="AE49" s="142"/>
      <c r="AF49" s="136"/>
      <c r="AG49" s="141"/>
      <c r="AH49" s="142"/>
      <c r="AI49" s="136"/>
      <c r="AJ49" s="137">
        <v>1</v>
      </c>
      <c r="AK49" s="116" t="e">
        <v>#N/A</v>
      </c>
      <c r="AL49" s="117" t="e">
        <v>#N/A</v>
      </c>
      <c r="AU49" s="137">
        <v>0</v>
      </c>
    </row>
    <row r="50" spans="1:47" x14ac:dyDescent="0.35">
      <c r="B50" s="131" t="s">
        <v>1897</v>
      </c>
      <c r="C50" s="115" t="s">
        <v>1969</v>
      </c>
      <c r="D50" s="115" t="s">
        <v>234</v>
      </c>
      <c r="E50" t="s">
        <v>158</v>
      </c>
      <c r="F50" t="s">
        <v>207</v>
      </c>
      <c r="G50" t="s">
        <v>205</v>
      </c>
      <c r="H50" t="s">
        <v>1991</v>
      </c>
      <c r="I50" s="138" t="s">
        <v>235</v>
      </c>
      <c r="J50" s="115">
        <v>67</v>
      </c>
      <c r="K50" s="116">
        <v>1</v>
      </c>
      <c r="L50" s="139"/>
      <c r="M50" s="134">
        <v>1</v>
      </c>
      <c r="N50" s="140" t="s">
        <v>1990</v>
      </c>
      <c r="P50" s="134"/>
      <c r="R50" s="141" t="s">
        <v>1990</v>
      </c>
      <c r="S50" s="142">
        <v>0.5</v>
      </c>
      <c r="T50" s="136">
        <v>0.5</v>
      </c>
      <c r="U50" s="141" t="s">
        <v>1980</v>
      </c>
      <c r="V50" s="142">
        <v>0.5</v>
      </c>
      <c r="W50" s="136">
        <v>0.5</v>
      </c>
      <c r="X50" s="141"/>
      <c r="Y50" s="142"/>
      <c r="Z50" s="136"/>
      <c r="AA50" s="141"/>
      <c r="AB50" s="142"/>
      <c r="AC50" s="136"/>
      <c r="AD50" s="141"/>
      <c r="AE50" s="142"/>
      <c r="AF50" s="136"/>
      <c r="AG50" s="141"/>
      <c r="AH50" s="142"/>
      <c r="AI50" s="136"/>
      <c r="AJ50" s="137">
        <v>1</v>
      </c>
      <c r="AK50" s="116">
        <v>1</v>
      </c>
      <c r="AL50" s="117" t="s">
        <v>1900</v>
      </c>
      <c r="AU50" s="137">
        <v>0</v>
      </c>
    </row>
    <row r="51" spans="1:47" x14ac:dyDescent="0.35">
      <c r="B51" s="131" t="s">
        <v>1897</v>
      </c>
      <c r="C51" s="115" t="s">
        <v>1969</v>
      </c>
      <c r="D51" s="115" t="s">
        <v>282</v>
      </c>
      <c r="E51" t="s">
        <v>158</v>
      </c>
      <c r="F51" t="s">
        <v>207</v>
      </c>
      <c r="G51" t="s">
        <v>205</v>
      </c>
      <c r="H51" t="s">
        <v>1992</v>
      </c>
      <c r="I51" s="138" t="s">
        <v>283</v>
      </c>
      <c r="J51" s="115">
        <v>51</v>
      </c>
      <c r="K51" s="116">
        <v>1</v>
      </c>
      <c r="L51" s="139"/>
      <c r="M51" s="134">
        <v>1</v>
      </c>
      <c r="N51" s="140" t="s">
        <v>1977</v>
      </c>
      <c r="P51" s="134"/>
      <c r="R51" s="141" t="s">
        <v>1977</v>
      </c>
      <c r="S51" s="142">
        <v>0.5</v>
      </c>
      <c r="T51" s="136">
        <v>0.5</v>
      </c>
      <c r="U51" s="115" t="s">
        <v>1993</v>
      </c>
      <c r="V51" s="142">
        <v>0.5</v>
      </c>
      <c r="W51" s="136">
        <v>0.5</v>
      </c>
      <c r="X51" s="141"/>
      <c r="Y51" s="142"/>
      <c r="Z51" s="136"/>
      <c r="AA51" s="141"/>
      <c r="AB51" s="142"/>
      <c r="AC51" s="136"/>
      <c r="AD51" s="141"/>
      <c r="AE51" s="142"/>
      <c r="AF51" s="136"/>
      <c r="AG51" s="141"/>
      <c r="AH51" s="142"/>
      <c r="AI51" s="136"/>
      <c r="AJ51" s="137">
        <v>1</v>
      </c>
      <c r="AK51" s="116">
        <v>1</v>
      </c>
      <c r="AL51" s="117" t="s">
        <v>1900</v>
      </c>
      <c r="AU51" s="137">
        <v>0</v>
      </c>
    </row>
    <row r="52" spans="1:47" x14ac:dyDescent="0.35">
      <c r="B52" s="131" t="s">
        <v>1897</v>
      </c>
      <c r="C52" s="115" t="s">
        <v>1969</v>
      </c>
      <c r="D52" s="115" t="s">
        <v>427</v>
      </c>
      <c r="E52" t="s">
        <v>13</v>
      </c>
      <c r="F52" t="s">
        <v>207</v>
      </c>
      <c r="G52" t="s">
        <v>205</v>
      </c>
      <c r="H52" t="s">
        <v>1994</v>
      </c>
      <c r="I52" s="138" t="s">
        <v>428</v>
      </c>
      <c r="J52" s="115">
        <v>48</v>
      </c>
      <c r="K52" s="116">
        <v>1</v>
      </c>
      <c r="L52" s="139"/>
      <c r="M52" s="134">
        <v>1</v>
      </c>
      <c r="N52" s="140" t="s">
        <v>1990</v>
      </c>
      <c r="P52" s="134"/>
      <c r="R52" s="141" t="s">
        <v>1990</v>
      </c>
      <c r="S52" s="142">
        <v>1</v>
      </c>
      <c r="T52" s="136">
        <v>1</v>
      </c>
      <c r="U52" s="141"/>
      <c r="V52" s="142"/>
      <c r="W52" s="136"/>
      <c r="X52" s="141"/>
      <c r="Y52" s="142"/>
      <c r="Z52" s="136"/>
      <c r="AA52" s="141"/>
      <c r="AB52" s="142"/>
      <c r="AC52" s="136"/>
      <c r="AD52" s="141"/>
      <c r="AE52" s="142"/>
      <c r="AF52" s="136"/>
      <c r="AG52" s="141"/>
      <c r="AH52" s="142"/>
      <c r="AI52" s="136"/>
      <c r="AJ52" s="137">
        <v>1</v>
      </c>
      <c r="AK52" s="116">
        <v>1</v>
      </c>
      <c r="AL52" s="117" t="s">
        <v>1900</v>
      </c>
      <c r="AU52" s="137">
        <v>0</v>
      </c>
    </row>
    <row r="53" spans="1:47" x14ac:dyDescent="0.35">
      <c r="B53" s="131" t="s">
        <v>1897</v>
      </c>
      <c r="C53" s="115" t="s">
        <v>1969</v>
      </c>
      <c r="D53" s="115" t="s">
        <v>284</v>
      </c>
      <c r="E53" t="s">
        <v>158</v>
      </c>
      <c r="F53" t="s">
        <v>207</v>
      </c>
      <c r="G53" t="s">
        <v>205</v>
      </c>
      <c r="H53" t="s">
        <v>1995</v>
      </c>
      <c r="I53" s="138" t="s">
        <v>285</v>
      </c>
      <c r="J53" s="115">
        <v>172</v>
      </c>
      <c r="K53" s="116">
        <v>1</v>
      </c>
      <c r="L53" s="139"/>
      <c r="M53" s="134">
        <v>1</v>
      </c>
      <c r="N53" s="140" t="s">
        <v>1996</v>
      </c>
      <c r="P53" s="134"/>
      <c r="R53" s="141" t="s">
        <v>1996</v>
      </c>
      <c r="S53" s="142">
        <v>1</v>
      </c>
      <c r="T53" s="136">
        <v>1</v>
      </c>
      <c r="U53" s="141"/>
      <c r="V53" s="142"/>
      <c r="W53" s="136"/>
      <c r="X53" s="141"/>
      <c r="Y53" s="142"/>
      <c r="Z53" s="136"/>
      <c r="AA53" s="141"/>
      <c r="AB53" s="142"/>
      <c r="AC53" s="136"/>
      <c r="AD53" s="141"/>
      <c r="AE53" s="142"/>
      <c r="AF53" s="136"/>
      <c r="AG53" s="141"/>
      <c r="AH53" s="142"/>
      <c r="AI53" s="136"/>
      <c r="AJ53" s="137">
        <v>1</v>
      </c>
      <c r="AK53" s="116">
        <v>1</v>
      </c>
      <c r="AL53" s="117" t="s">
        <v>1900</v>
      </c>
      <c r="AU53" s="137">
        <v>0</v>
      </c>
    </row>
    <row r="54" spans="1:47" x14ac:dyDescent="0.35">
      <c r="B54" s="131" t="s">
        <v>1897</v>
      </c>
      <c r="C54" s="115" t="s">
        <v>1969</v>
      </c>
      <c r="D54" s="115" t="s">
        <v>298</v>
      </c>
      <c r="E54" t="s">
        <v>158</v>
      </c>
      <c r="F54" t="s">
        <v>207</v>
      </c>
      <c r="G54" t="s">
        <v>205</v>
      </c>
      <c r="H54" t="s">
        <v>1997</v>
      </c>
      <c r="I54" s="138" t="s">
        <v>299</v>
      </c>
      <c r="J54" s="115">
        <v>51</v>
      </c>
      <c r="K54" s="116">
        <v>1</v>
      </c>
      <c r="L54" s="139"/>
      <c r="M54" s="134">
        <v>1</v>
      </c>
      <c r="N54" s="140" t="s">
        <v>1980</v>
      </c>
      <c r="P54" s="134"/>
      <c r="R54" s="141" t="s">
        <v>1980</v>
      </c>
      <c r="S54" s="142">
        <v>0.8</v>
      </c>
      <c r="T54" s="136">
        <v>0.8</v>
      </c>
      <c r="U54" s="141" t="s">
        <v>1998</v>
      </c>
      <c r="V54" s="142">
        <v>0.2</v>
      </c>
      <c r="W54" s="136">
        <v>0.2</v>
      </c>
      <c r="X54" s="141"/>
      <c r="Y54" s="142"/>
      <c r="Z54" s="136"/>
      <c r="AA54" s="141"/>
      <c r="AB54" s="142"/>
      <c r="AC54" s="136"/>
      <c r="AD54" s="141"/>
      <c r="AE54" s="142"/>
      <c r="AF54" s="136"/>
      <c r="AG54" s="141"/>
      <c r="AH54" s="142"/>
      <c r="AI54" s="136"/>
      <c r="AJ54" s="137">
        <v>1</v>
      </c>
      <c r="AK54" s="116">
        <v>1</v>
      </c>
      <c r="AL54" s="117" t="s">
        <v>1900</v>
      </c>
      <c r="AU54" s="137">
        <v>0</v>
      </c>
    </row>
    <row r="55" spans="1:47" x14ac:dyDescent="0.35">
      <c r="B55" s="131" t="s">
        <v>1897</v>
      </c>
      <c r="C55" s="115" t="s">
        <v>1969</v>
      </c>
      <c r="D55" s="115" t="s">
        <v>300</v>
      </c>
      <c r="E55" t="s">
        <v>158</v>
      </c>
      <c r="F55" t="s">
        <v>207</v>
      </c>
      <c r="G55" t="s">
        <v>205</v>
      </c>
      <c r="H55" t="s">
        <v>1999</v>
      </c>
      <c r="I55" s="138" t="s">
        <v>301</v>
      </c>
      <c r="J55" s="115">
        <v>50</v>
      </c>
      <c r="K55" s="116">
        <v>1</v>
      </c>
      <c r="L55" s="139"/>
      <c r="M55" s="134">
        <v>1</v>
      </c>
      <c r="N55" s="140" t="s">
        <v>2000</v>
      </c>
      <c r="P55" s="134"/>
      <c r="R55" s="141" t="s">
        <v>2000</v>
      </c>
      <c r="S55" s="142">
        <v>0.5</v>
      </c>
      <c r="T55" s="136">
        <v>0.5</v>
      </c>
      <c r="U55" s="141" t="s">
        <v>2001</v>
      </c>
      <c r="V55" s="142">
        <v>0.5</v>
      </c>
      <c r="W55" s="136">
        <v>0.5</v>
      </c>
      <c r="X55" s="141"/>
      <c r="Y55" s="142"/>
      <c r="Z55" s="136"/>
      <c r="AA55" s="141"/>
      <c r="AB55" s="142"/>
      <c r="AC55" s="136"/>
      <c r="AD55" s="141"/>
      <c r="AE55" s="142"/>
      <c r="AF55" s="136"/>
      <c r="AG55" s="141"/>
      <c r="AH55" s="142"/>
      <c r="AI55" s="136"/>
      <c r="AJ55" s="137">
        <v>1</v>
      </c>
      <c r="AK55" s="116">
        <v>1</v>
      </c>
      <c r="AL55" s="117" t="s">
        <v>1900</v>
      </c>
      <c r="AU55" s="137">
        <v>0</v>
      </c>
    </row>
    <row r="56" spans="1:47" s="145" customFormat="1" x14ac:dyDescent="0.35">
      <c r="B56" s="131" t="s">
        <v>1897</v>
      </c>
      <c r="C56" s="115" t="s">
        <v>1969</v>
      </c>
      <c r="D56" s="115" t="s">
        <v>218</v>
      </c>
      <c r="E56" t="s">
        <v>158</v>
      </c>
      <c r="F56" t="s">
        <v>207</v>
      </c>
      <c r="G56" t="s">
        <v>205</v>
      </c>
      <c r="H56" t="s">
        <v>2002</v>
      </c>
      <c r="I56" s="138" t="s">
        <v>219</v>
      </c>
      <c r="J56" s="115" t="e">
        <v>#N/A</v>
      </c>
      <c r="K56" s="116" t="e">
        <v>#N/A</v>
      </c>
      <c r="L56" s="139"/>
      <c r="M56" s="134" t="e">
        <v>#N/A</v>
      </c>
      <c r="N56" s="140" t="s">
        <v>1985</v>
      </c>
      <c r="O56" s="116"/>
      <c r="P56" s="134"/>
      <c r="Q56" s="116"/>
      <c r="R56" s="141" t="s">
        <v>2003</v>
      </c>
      <c r="S56" s="142">
        <v>1</v>
      </c>
      <c r="T56" s="136" t="e">
        <v>#N/A</v>
      </c>
      <c r="U56" s="141"/>
      <c r="V56" s="142"/>
      <c r="W56" s="136"/>
      <c r="X56" s="141"/>
      <c r="Y56" s="142"/>
      <c r="Z56" s="136"/>
      <c r="AA56" s="141"/>
      <c r="AB56" s="142"/>
      <c r="AC56" s="136"/>
      <c r="AD56" s="141"/>
      <c r="AE56" s="142"/>
      <c r="AF56" s="136"/>
      <c r="AG56" s="141"/>
      <c r="AH56" s="142"/>
      <c r="AI56" s="136"/>
      <c r="AJ56" s="137">
        <v>1</v>
      </c>
      <c r="AK56" s="116" t="e">
        <v>#N/A</v>
      </c>
      <c r="AL56" s="117" t="e">
        <v>#N/A</v>
      </c>
      <c r="AM56" s="117"/>
      <c r="AN56" s="117"/>
      <c r="AO56" s="117"/>
      <c r="AP56" s="117"/>
      <c r="AQ56" s="117"/>
      <c r="AR56" s="117"/>
      <c r="AS56" s="117"/>
      <c r="AT56" s="117"/>
      <c r="AU56" s="137">
        <v>0</v>
      </c>
    </row>
    <row r="57" spans="1:47" x14ac:dyDescent="0.35">
      <c r="B57" s="131" t="s">
        <v>1897</v>
      </c>
      <c r="C57" s="115" t="s">
        <v>1969</v>
      </c>
      <c r="D57" s="115" t="s">
        <v>478</v>
      </c>
      <c r="E57" t="s">
        <v>13</v>
      </c>
      <c r="F57" t="s">
        <v>207</v>
      </c>
      <c r="G57" t="s">
        <v>205</v>
      </c>
      <c r="H57" t="s">
        <v>2004</v>
      </c>
      <c r="I57" s="138" t="s">
        <v>479</v>
      </c>
      <c r="J57" s="115">
        <v>18</v>
      </c>
      <c r="K57" s="116">
        <v>0.67</v>
      </c>
      <c r="L57" s="139"/>
      <c r="M57" s="134">
        <v>0.67</v>
      </c>
      <c r="N57" s="140" t="s">
        <v>2005</v>
      </c>
      <c r="P57" s="134"/>
      <c r="R57" s="141" t="s">
        <v>2005</v>
      </c>
      <c r="S57" s="142">
        <v>1</v>
      </c>
      <c r="T57" s="136">
        <v>0.67</v>
      </c>
      <c r="U57" s="141"/>
      <c r="V57" s="142"/>
      <c r="W57" s="136"/>
      <c r="X57" s="141"/>
      <c r="Y57" s="142"/>
      <c r="Z57" s="136"/>
      <c r="AA57" s="141"/>
      <c r="AB57" s="142"/>
      <c r="AC57" s="136"/>
      <c r="AD57" s="141"/>
      <c r="AE57" s="142"/>
      <c r="AF57" s="136"/>
      <c r="AG57" s="141"/>
      <c r="AH57" s="142"/>
      <c r="AI57" s="136"/>
      <c r="AJ57" s="137">
        <v>1</v>
      </c>
      <c r="AK57" s="116">
        <v>0.67</v>
      </c>
      <c r="AL57" s="117" t="s">
        <v>1900</v>
      </c>
      <c r="AU57" s="137">
        <v>0</v>
      </c>
    </row>
    <row r="58" spans="1:47" x14ac:dyDescent="0.35">
      <c r="B58" s="131" t="s">
        <v>1897</v>
      </c>
      <c r="C58" s="115" t="s">
        <v>1969</v>
      </c>
      <c r="D58" s="115" t="s">
        <v>384</v>
      </c>
      <c r="E58" t="s">
        <v>158</v>
      </c>
      <c r="F58" t="s">
        <v>207</v>
      </c>
      <c r="G58" t="s">
        <v>205</v>
      </c>
      <c r="H58" t="s">
        <v>2006</v>
      </c>
      <c r="I58" s="138" t="s">
        <v>385</v>
      </c>
      <c r="J58" s="115">
        <v>16</v>
      </c>
      <c r="K58" s="116">
        <v>0.67</v>
      </c>
      <c r="L58" s="139"/>
      <c r="M58" s="134">
        <v>0.67</v>
      </c>
      <c r="N58" s="140" t="s">
        <v>1985</v>
      </c>
      <c r="P58" s="134"/>
      <c r="R58" s="141" t="s">
        <v>1985</v>
      </c>
      <c r="S58" s="142">
        <v>1</v>
      </c>
      <c r="T58" s="136">
        <v>0.67</v>
      </c>
      <c r="U58" s="141"/>
      <c r="V58" s="142"/>
      <c r="W58" s="136"/>
      <c r="X58" s="141"/>
      <c r="Y58" s="142"/>
      <c r="Z58" s="136"/>
      <c r="AA58" s="141"/>
      <c r="AB58" s="142"/>
      <c r="AC58" s="136"/>
      <c r="AD58" s="141"/>
      <c r="AE58" s="142"/>
      <c r="AF58" s="136"/>
      <c r="AG58" s="141"/>
      <c r="AH58" s="142"/>
      <c r="AI58" s="136"/>
      <c r="AJ58" s="137">
        <v>1</v>
      </c>
      <c r="AK58" s="116">
        <v>0.67</v>
      </c>
      <c r="AL58" s="117" t="s">
        <v>1900</v>
      </c>
      <c r="AU58" s="137">
        <v>0</v>
      </c>
    </row>
    <row r="59" spans="1:47" x14ac:dyDescent="0.35">
      <c r="B59" s="131" t="s">
        <v>1897</v>
      </c>
      <c r="C59" s="115" t="s">
        <v>1969</v>
      </c>
      <c r="D59" s="115" t="s">
        <v>226</v>
      </c>
      <c r="E59" t="s">
        <v>13</v>
      </c>
      <c r="F59" t="s">
        <v>207</v>
      </c>
      <c r="G59" t="s">
        <v>205</v>
      </c>
      <c r="H59" t="s">
        <v>2007</v>
      </c>
      <c r="I59" s="138" t="s">
        <v>227</v>
      </c>
      <c r="J59" s="115" t="e">
        <v>#N/A</v>
      </c>
      <c r="K59" s="116" t="e">
        <v>#N/A</v>
      </c>
      <c r="L59" s="139"/>
      <c r="M59" s="134" t="e">
        <v>#N/A</v>
      </c>
      <c r="N59" s="140" t="s">
        <v>1985</v>
      </c>
      <c r="P59" s="134"/>
      <c r="R59" s="141" t="s">
        <v>1985</v>
      </c>
      <c r="S59" s="142">
        <v>0.1</v>
      </c>
      <c r="T59" s="136" t="e">
        <v>#N/A</v>
      </c>
      <c r="U59" s="141" t="s">
        <v>2003</v>
      </c>
      <c r="V59" s="142">
        <v>0.9</v>
      </c>
      <c r="W59" s="136" t="e">
        <v>#N/A</v>
      </c>
      <c r="X59" s="141"/>
      <c r="Y59" s="142"/>
      <c r="Z59" s="136"/>
      <c r="AA59" s="141"/>
      <c r="AB59" s="142"/>
      <c r="AC59" s="136"/>
      <c r="AD59" s="141"/>
      <c r="AE59" s="142"/>
      <c r="AF59" s="136"/>
      <c r="AG59" s="141"/>
      <c r="AH59" s="142"/>
      <c r="AI59" s="136"/>
      <c r="AJ59" s="137">
        <v>1</v>
      </c>
      <c r="AK59" s="116" t="e">
        <v>#N/A</v>
      </c>
      <c r="AL59" s="117" t="e">
        <v>#N/A</v>
      </c>
      <c r="AU59" s="137">
        <v>0</v>
      </c>
    </row>
    <row r="60" spans="1:47" s="146" customFormat="1" x14ac:dyDescent="0.35">
      <c r="A60" s="146" t="s">
        <v>2008</v>
      </c>
      <c r="B60" s="147" t="s">
        <v>1897</v>
      </c>
      <c r="C60" s="146" t="s">
        <v>1515</v>
      </c>
      <c r="D60" s="146" t="s">
        <v>2009</v>
      </c>
      <c r="E60" s="148" t="s">
        <v>158</v>
      </c>
      <c r="F60" s="148" t="s">
        <v>207</v>
      </c>
      <c r="G60" s="148" t="s">
        <v>205</v>
      </c>
      <c r="H60" s="148" t="s">
        <v>2010</v>
      </c>
      <c r="I60" s="149" t="s">
        <v>2011</v>
      </c>
      <c r="J60" s="146" t="e">
        <v>#N/A</v>
      </c>
      <c r="K60" s="150">
        <v>1</v>
      </c>
      <c r="L60" s="151"/>
      <c r="M60" s="152">
        <v>1</v>
      </c>
      <c r="N60" s="153" t="s">
        <v>2012</v>
      </c>
      <c r="O60" s="150"/>
      <c r="P60" s="152"/>
      <c r="Q60" s="150"/>
      <c r="R60" s="150" t="s">
        <v>2012</v>
      </c>
      <c r="S60" s="154">
        <v>1</v>
      </c>
      <c r="T60" s="155">
        <v>1</v>
      </c>
      <c r="U60" s="156"/>
      <c r="V60" s="154"/>
      <c r="W60" s="136"/>
      <c r="X60" s="156"/>
      <c r="Y60" s="154"/>
      <c r="Z60" s="155"/>
      <c r="AA60" s="156"/>
      <c r="AB60" s="154"/>
      <c r="AC60" s="155"/>
      <c r="AD60" s="156"/>
      <c r="AE60" s="154"/>
      <c r="AF60" s="155"/>
      <c r="AG60" s="156"/>
      <c r="AH60" s="154"/>
      <c r="AI60" s="155"/>
      <c r="AJ60" s="157">
        <v>1</v>
      </c>
      <c r="AK60" s="150">
        <v>1</v>
      </c>
      <c r="AL60" s="158" t="s">
        <v>1900</v>
      </c>
      <c r="AM60" s="158"/>
      <c r="AN60" s="158"/>
      <c r="AO60" s="158"/>
      <c r="AP60" s="158"/>
      <c r="AQ60" s="158"/>
      <c r="AR60" s="158"/>
      <c r="AS60" s="158"/>
      <c r="AT60" s="158"/>
      <c r="AU60" s="157">
        <v>0</v>
      </c>
    </row>
    <row r="61" spans="1:47" s="159" customFormat="1" x14ac:dyDescent="0.35">
      <c r="B61" s="160" t="s">
        <v>1897</v>
      </c>
      <c r="C61" s="159" t="s">
        <v>1515</v>
      </c>
      <c r="D61" s="159" t="s">
        <v>2013</v>
      </c>
      <c r="E61" s="161" t="s">
        <v>161</v>
      </c>
      <c r="F61" s="161" t="s">
        <v>1931</v>
      </c>
      <c r="G61" s="161" t="s">
        <v>342</v>
      </c>
      <c r="H61" s="161" t="s">
        <v>2014</v>
      </c>
      <c r="I61" s="162" t="s">
        <v>2015</v>
      </c>
      <c r="J61" s="159">
        <v>5</v>
      </c>
      <c r="K61" s="163">
        <v>0.3</v>
      </c>
      <c r="L61" s="164"/>
      <c r="M61" s="165">
        <v>0.3</v>
      </c>
      <c r="N61" s="166"/>
      <c r="O61" s="163"/>
      <c r="P61" s="165"/>
      <c r="Q61" s="163"/>
      <c r="R61" s="159" t="s">
        <v>1950</v>
      </c>
      <c r="S61" s="167">
        <v>1</v>
      </c>
      <c r="T61" s="168">
        <v>0.3</v>
      </c>
      <c r="U61" s="169"/>
      <c r="V61" s="167"/>
      <c r="W61" s="168"/>
      <c r="X61" s="169"/>
      <c r="Y61" s="167"/>
      <c r="Z61" s="168"/>
      <c r="AA61" s="169"/>
      <c r="AB61" s="167"/>
      <c r="AC61" s="168"/>
      <c r="AD61" s="169"/>
      <c r="AE61" s="167"/>
      <c r="AF61" s="168"/>
      <c r="AG61" s="169"/>
      <c r="AH61" s="167"/>
      <c r="AI61" s="168"/>
      <c r="AJ61" s="170">
        <v>1</v>
      </c>
      <c r="AK61" s="163">
        <v>0.3</v>
      </c>
      <c r="AL61" s="171" t="s">
        <v>1900</v>
      </c>
      <c r="AM61" s="171"/>
      <c r="AN61" s="171"/>
      <c r="AO61" s="171"/>
      <c r="AP61" s="171"/>
      <c r="AQ61" s="171"/>
      <c r="AR61" s="171"/>
      <c r="AS61" s="171"/>
      <c r="AT61" s="171"/>
      <c r="AU61" s="170">
        <v>0</v>
      </c>
    </row>
    <row r="62" spans="1:47" s="146" customFormat="1" x14ac:dyDescent="0.35">
      <c r="A62" s="146" t="s">
        <v>2008</v>
      </c>
      <c r="B62" s="147" t="s">
        <v>1897</v>
      </c>
      <c r="C62" s="146" t="s">
        <v>1515</v>
      </c>
      <c r="D62" s="146" t="s">
        <v>409</v>
      </c>
      <c r="E62" s="148" t="s">
        <v>13</v>
      </c>
      <c r="F62" s="148" t="s">
        <v>207</v>
      </c>
      <c r="G62" s="148" t="s">
        <v>205</v>
      </c>
      <c r="H62" s="148" t="s">
        <v>2016</v>
      </c>
      <c r="I62" s="172" t="s">
        <v>410</v>
      </c>
      <c r="J62" s="146">
        <v>178</v>
      </c>
      <c r="K62" s="150">
        <v>1</v>
      </c>
      <c r="L62" s="151"/>
      <c r="M62" s="152">
        <v>1</v>
      </c>
      <c r="N62" s="173" t="s">
        <v>2017</v>
      </c>
      <c r="O62" s="150"/>
      <c r="P62" s="152"/>
      <c r="Q62" s="150"/>
      <c r="R62" s="156" t="s">
        <v>2017</v>
      </c>
      <c r="S62" s="154">
        <v>1</v>
      </c>
      <c r="T62" s="155">
        <v>1</v>
      </c>
      <c r="U62" s="156"/>
      <c r="V62" s="154"/>
      <c r="W62" s="136"/>
      <c r="X62" s="156"/>
      <c r="Y62" s="154"/>
      <c r="Z62" s="155"/>
      <c r="AA62" s="156"/>
      <c r="AB62" s="154"/>
      <c r="AC62" s="155"/>
      <c r="AD62" s="156"/>
      <c r="AE62" s="154"/>
      <c r="AF62" s="155"/>
      <c r="AG62" s="156"/>
      <c r="AH62" s="154"/>
      <c r="AI62" s="155"/>
      <c r="AJ62" s="157">
        <v>1</v>
      </c>
      <c r="AK62" s="150">
        <v>1</v>
      </c>
      <c r="AL62" s="158" t="s">
        <v>1900</v>
      </c>
      <c r="AM62" s="158"/>
      <c r="AN62" s="158"/>
      <c r="AO62" s="158"/>
      <c r="AP62" s="158"/>
      <c r="AQ62" s="158"/>
      <c r="AR62" s="158"/>
      <c r="AS62" s="158"/>
      <c r="AT62" s="158"/>
      <c r="AU62" s="157">
        <v>0</v>
      </c>
    </row>
    <row r="63" spans="1:47" s="146" customFormat="1" x14ac:dyDescent="0.35">
      <c r="A63" s="146" t="s">
        <v>2008</v>
      </c>
      <c r="B63" s="147" t="s">
        <v>1897</v>
      </c>
      <c r="C63" s="146" t="s">
        <v>1515</v>
      </c>
      <c r="D63" s="146" t="s">
        <v>210</v>
      </c>
      <c r="E63" s="148" t="s">
        <v>160</v>
      </c>
      <c r="F63" s="148" t="s">
        <v>207</v>
      </c>
      <c r="G63" s="148" t="s">
        <v>205</v>
      </c>
      <c r="H63" s="148" t="s">
        <v>2018</v>
      </c>
      <c r="I63" s="172" t="s">
        <v>211</v>
      </c>
      <c r="J63" s="146">
        <v>131</v>
      </c>
      <c r="K63" s="150">
        <v>1</v>
      </c>
      <c r="L63" s="151"/>
      <c r="M63" s="152">
        <v>1</v>
      </c>
      <c r="N63" s="173" t="s">
        <v>2019</v>
      </c>
      <c r="O63" s="150"/>
      <c r="P63" s="152"/>
      <c r="Q63" s="150"/>
      <c r="R63" s="156" t="s">
        <v>2019</v>
      </c>
      <c r="S63" s="154">
        <v>1</v>
      </c>
      <c r="T63" s="155">
        <v>1</v>
      </c>
      <c r="U63" s="156"/>
      <c r="V63" s="154"/>
      <c r="W63" s="136"/>
      <c r="X63" s="156"/>
      <c r="Y63" s="154"/>
      <c r="Z63" s="155"/>
      <c r="AA63" s="156"/>
      <c r="AB63" s="154"/>
      <c r="AC63" s="155"/>
      <c r="AD63" s="156"/>
      <c r="AE63" s="154"/>
      <c r="AF63" s="155"/>
      <c r="AG63" s="156"/>
      <c r="AH63" s="154"/>
      <c r="AI63" s="155"/>
      <c r="AJ63" s="157">
        <v>1</v>
      </c>
      <c r="AK63" s="150">
        <v>1</v>
      </c>
      <c r="AL63" s="158" t="s">
        <v>1900</v>
      </c>
      <c r="AM63" s="158"/>
      <c r="AN63" s="158"/>
      <c r="AO63" s="158"/>
      <c r="AP63" s="158"/>
      <c r="AQ63" s="158"/>
      <c r="AR63" s="158"/>
      <c r="AS63" s="158"/>
      <c r="AT63" s="158"/>
      <c r="AU63" s="157">
        <v>0</v>
      </c>
    </row>
    <row r="64" spans="1:47" s="146" customFormat="1" x14ac:dyDescent="0.35">
      <c r="A64" s="146" t="s">
        <v>2008</v>
      </c>
      <c r="B64" s="147" t="s">
        <v>1897</v>
      </c>
      <c r="C64" s="146" t="s">
        <v>1515</v>
      </c>
      <c r="D64" s="146" t="s">
        <v>248</v>
      </c>
      <c r="E64" s="148" t="s">
        <v>158</v>
      </c>
      <c r="F64" s="148" t="s">
        <v>207</v>
      </c>
      <c r="G64" s="148" t="s">
        <v>205</v>
      </c>
      <c r="H64" s="148" t="s">
        <v>2020</v>
      </c>
      <c r="I64" s="172" t="s">
        <v>249</v>
      </c>
      <c r="J64" s="146">
        <v>109</v>
      </c>
      <c r="K64" s="150">
        <v>0.5</v>
      </c>
      <c r="L64" s="151"/>
      <c r="M64" s="152">
        <v>0.5</v>
      </c>
      <c r="N64" s="173" t="s">
        <v>1950</v>
      </c>
      <c r="O64" s="150"/>
      <c r="P64" s="152"/>
      <c r="Q64" s="150"/>
      <c r="R64" s="156" t="s">
        <v>2021</v>
      </c>
      <c r="S64" s="154">
        <v>1</v>
      </c>
      <c r="T64" s="155">
        <v>0.5</v>
      </c>
      <c r="U64" s="156"/>
      <c r="V64" s="154"/>
      <c r="W64" s="136"/>
      <c r="X64" s="156"/>
      <c r="Y64" s="154"/>
      <c r="Z64" s="155"/>
      <c r="AA64" s="156"/>
      <c r="AB64" s="154"/>
      <c r="AC64" s="155"/>
      <c r="AD64" s="156"/>
      <c r="AE64" s="154"/>
      <c r="AF64" s="155"/>
      <c r="AG64" s="156"/>
      <c r="AH64" s="154"/>
      <c r="AI64" s="155"/>
      <c r="AJ64" s="157">
        <v>1</v>
      </c>
      <c r="AK64" s="150">
        <v>0.5</v>
      </c>
      <c r="AL64" s="158" t="s">
        <v>1900</v>
      </c>
      <c r="AM64" s="158"/>
      <c r="AN64" s="158"/>
      <c r="AO64" s="158"/>
      <c r="AP64" s="158"/>
      <c r="AQ64" s="158"/>
      <c r="AR64" s="158"/>
      <c r="AS64" s="158"/>
      <c r="AT64" s="158"/>
      <c r="AU64" s="157">
        <v>0</v>
      </c>
    </row>
    <row r="65" spans="1:47" s="146" customFormat="1" x14ac:dyDescent="0.35">
      <c r="A65" s="146" t="s">
        <v>2008</v>
      </c>
      <c r="B65" s="147" t="s">
        <v>1897</v>
      </c>
      <c r="C65" s="146" t="s">
        <v>1515</v>
      </c>
      <c r="D65" s="146" t="s">
        <v>411</v>
      </c>
      <c r="E65" s="148" t="s">
        <v>13</v>
      </c>
      <c r="F65" s="148" t="s">
        <v>207</v>
      </c>
      <c r="G65" s="148" t="s">
        <v>205</v>
      </c>
      <c r="H65" s="148" t="s">
        <v>2022</v>
      </c>
      <c r="I65" s="172" t="s">
        <v>412</v>
      </c>
      <c r="J65" s="146">
        <v>149</v>
      </c>
      <c r="K65" s="150">
        <v>1</v>
      </c>
      <c r="L65" s="151"/>
      <c r="M65" s="152">
        <v>1</v>
      </c>
      <c r="N65" s="173" t="s">
        <v>2023</v>
      </c>
      <c r="O65" s="150"/>
      <c r="P65" s="152"/>
      <c r="Q65" s="150"/>
      <c r="R65" s="156" t="s">
        <v>2024</v>
      </c>
      <c r="S65" s="154">
        <v>1</v>
      </c>
      <c r="T65" s="155">
        <v>1</v>
      </c>
      <c r="U65" s="156"/>
      <c r="V65" s="154"/>
      <c r="W65" s="136"/>
      <c r="X65" s="156"/>
      <c r="Y65" s="154"/>
      <c r="Z65" s="155"/>
      <c r="AA65" s="156"/>
      <c r="AB65" s="154"/>
      <c r="AC65" s="155"/>
      <c r="AD65" s="156"/>
      <c r="AE65" s="154"/>
      <c r="AF65" s="155"/>
      <c r="AG65" s="156"/>
      <c r="AH65" s="154"/>
      <c r="AI65" s="155"/>
      <c r="AJ65" s="157">
        <v>1</v>
      </c>
      <c r="AK65" s="150">
        <v>1</v>
      </c>
      <c r="AL65" s="158" t="s">
        <v>1900</v>
      </c>
      <c r="AM65" s="158"/>
      <c r="AN65" s="158"/>
      <c r="AO65" s="158"/>
      <c r="AP65" s="158"/>
      <c r="AQ65" s="158"/>
      <c r="AR65" s="158"/>
      <c r="AS65" s="158"/>
      <c r="AT65" s="158"/>
      <c r="AU65" s="157">
        <v>0</v>
      </c>
    </row>
    <row r="66" spans="1:47" s="174" customFormat="1" x14ac:dyDescent="0.35">
      <c r="B66" s="175" t="s">
        <v>1897</v>
      </c>
      <c r="C66" s="174" t="s">
        <v>1515</v>
      </c>
      <c r="D66" s="174" t="s">
        <v>2025</v>
      </c>
      <c r="E66" s="176" t="s">
        <v>158</v>
      </c>
      <c r="F66" s="176" t="s">
        <v>207</v>
      </c>
      <c r="G66" s="176" t="s">
        <v>205</v>
      </c>
      <c r="H66" s="176" t="s">
        <v>2026</v>
      </c>
      <c r="I66" s="177" t="s">
        <v>2027</v>
      </c>
      <c r="J66" s="174" t="e">
        <v>#N/A</v>
      </c>
      <c r="K66" s="178" t="e">
        <v>#N/A</v>
      </c>
      <c r="L66" s="178"/>
      <c r="M66" s="179" t="e">
        <v>#N/A</v>
      </c>
      <c r="N66" s="180" t="s">
        <v>2028</v>
      </c>
      <c r="O66" s="178"/>
      <c r="P66" s="181"/>
      <c r="Q66" s="178"/>
      <c r="R66" s="174" t="s">
        <v>2028</v>
      </c>
      <c r="S66" s="182">
        <v>0.5</v>
      </c>
      <c r="T66" s="183" t="e">
        <v>#N/A</v>
      </c>
      <c r="U66" s="184" t="s">
        <v>2029</v>
      </c>
      <c r="V66" s="182">
        <v>0.5</v>
      </c>
      <c r="W66" s="183" t="e">
        <v>#N/A</v>
      </c>
      <c r="Y66" s="182"/>
      <c r="Z66" s="181"/>
      <c r="AB66" s="182"/>
      <c r="AC66" s="181"/>
      <c r="AE66" s="182"/>
      <c r="AF66" s="181"/>
      <c r="AH66" s="182"/>
      <c r="AI66" s="181"/>
      <c r="AJ66" s="185">
        <v>1</v>
      </c>
      <c r="AK66" s="186" t="e">
        <v>#N/A</v>
      </c>
      <c r="AL66" s="187" t="e">
        <v>#N/A</v>
      </c>
      <c r="AM66" s="187"/>
      <c r="AN66" s="187"/>
      <c r="AO66" s="187"/>
      <c r="AP66" s="187"/>
      <c r="AQ66" s="187"/>
      <c r="AR66" s="187"/>
      <c r="AS66" s="187"/>
      <c r="AT66" s="187"/>
      <c r="AU66" s="185">
        <v>0</v>
      </c>
    </row>
    <row r="67" spans="1:47" s="188" customFormat="1" x14ac:dyDescent="0.35">
      <c r="A67" s="188" t="s">
        <v>2008</v>
      </c>
      <c r="B67" s="189" t="s">
        <v>1897</v>
      </c>
      <c r="C67" s="188" t="s">
        <v>1515</v>
      </c>
      <c r="D67" s="188" t="s">
        <v>2030</v>
      </c>
      <c r="E67" s="190" t="s">
        <v>158</v>
      </c>
      <c r="F67" s="190" t="s">
        <v>207</v>
      </c>
      <c r="G67" s="190" t="s">
        <v>205</v>
      </c>
      <c r="H67" s="190" t="s">
        <v>2031</v>
      </c>
      <c r="I67" s="191" t="s">
        <v>2032</v>
      </c>
      <c r="J67" s="188" t="e">
        <v>#N/A</v>
      </c>
      <c r="K67" s="192">
        <v>1</v>
      </c>
      <c r="L67" s="193"/>
      <c r="M67" s="194">
        <v>1</v>
      </c>
      <c r="N67" s="195" t="s">
        <v>1950</v>
      </c>
      <c r="O67" s="192"/>
      <c r="P67" s="194"/>
      <c r="Q67" s="192"/>
      <c r="R67" s="196" t="s">
        <v>1950</v>
      </c>
      <c r="S67" s="197">
        <v>1</v>
      </c>
      <c r="T67" s="183">
        <v>1</v>
      </c>
      <c r="U67" s="198"/>
      <c r="V67" s="197"/>
      <c r="W67" s="183"/>
      <c r="X67" s="184"/>
      <c r="Y67" s="197"/>
      <c r="Z67" s="183"/>
      <c r="AA67" s="184"/>
      <c r="AB67" s="197"/>
      <c r="AC67" s="183"/>
      <c r="AD67" s="184"/>
      <c r="AE67" s="197"/>
      <c r="AF67" s="183"/>
      <c r="AG67" s="184"/>
      <c r="AH67" s="197"/>
      <c r="AI67" s="183"/>
      <c r="AJ67" s="199">
        <v>1</v>
      </c>
      <c r="AK67" s="192">
        <v>1</v>
      </c>
      <c r="AL67" s="200" t="s">
        <v>1900</v>
      </c>
      <c r="AM67" s="200"/>
      <c r="AN67" s="200"/>
      <c r="AO67" s="200"/>
      <c r="AP67" s="200"/>
      <c r="AQ67" s="200"/>
      <c r="AR67" s="200"/>
      <c r="AS67" s="200"/>
      <c r="AT67" s="200"/>
      <c r="AU67" s="199">
        <v>0</v>
      </c>
    </row>
    <row r="68" spans="1:47" s="146" customFormat="1" x14ac:dyDescent="0.35">
      <c r="A68" s="146" t="s">
        <v>2008</v>
      </c>
      <c r="B68" s="147" t="s">
        <v>1897</v>
      </c>
      <c r="C68" s="146" t="s">
        <v>1515</v>
      </c>
      <c r="D68" s="146" t="s">
        <v>250</v>
      </c>
      <c r="E68" s="148" t="s">
        <v>158</v>
      </c>
      <c r="F68" s="148" t="s">
        <v>207</v>
      </c>
      <c r="G68" s="148" t="s">
        <v>205</v>
      </c>
      <c r="H68" s="148" t="s">
        <v>2033</v>
      </c>
      <c r="I68" s="172" t="s">
        <v>251</v>
      </c>
      <c r="J68" s="146">
        <v>71</v>
      </c>
      <c r="K68" s="150">
        <v>1</v>
      </c>
      <c r="L68" s="151"/>
      <c r="M68" s="152">
        <v>1</v>
      </c>
      <c r="N68" s="173" t="s">
        <v>2019</v>
      </c>
      <c r="O68" s="150"/>
      <c r="P68" s="152"/>
      <c r="Q68" s="150"/>
      <c r="R68" s="156" t="s">
        <v>2034</v>
      </c>
      <c r="S68" s="154">
        <v>1</v>
      </c>
      <c r="T68" s="155">
        <v>1</v>
      </c>
      <c r="U68" s="156"/>
      <c r="V68" s="154"/>
      <c r="W68" s="155"/>
      <c r="X68" s="156"/>
      <c r="Y68" s="154"/>
      <c r="Z68" s="155"/>
      <c r="AA68" s="156"/>
      <c r="AB68" s="154"/>
      <c r="AC68" s="155"/>
      <c r="AD68" s="156"/>
      <c r="AE68" s="154"/>
      <c r="AF68" s="155"/>
      <c r="AG68" s="156"/>
      <c r="AH68" s="154"/>
      <c r="AI68" s="155"/>
      <c r="AJ68" s="157">
        <v>1</v>
      </c>
      <c r="AK68" s="150">
        <v>1</v>
      </c>
      <c r="AL68" s="158" t="s">
        <v>1900</v>
      </c>
      <c r="AM68" s="158"/>
      <c r="AN68" s="158"/>
      <c r="AO68" s="158"/>
      <c r="AP68" s="158"/>
      <c r="AQ68" s="158"/>
      <c r="AR68" s="158"/>
      <c r="AS68" s="158"/>
      <c r="AT68" s="158"/>
      <c r="AU68" s="157">
        <v>0</v>
      </c>
    </row>
    <row r="69" spans="1:47" s="146" customFormat="1" x14ac:dyDescent="0.35">
      <c r="A69" s="146" t="s">
        <v>2008</v>
      </c>
      <c r="B69" s="147" t="s">
        <v>1897</v>
      </c>
      <c r="C69" s="146" t="s">
        <v>1515</v>
      </c>
      <c r="D69" s="146" t="s">
        <v>413</v>
      </c>
      <c r="E69" s="148" t="s">
        <v>13</v>
      </c>
      <c r="F69" s="148" t="s">
        <v>207</v>
      </c>
      <c r="G69" s="148" t="s">
        <v>205</v>
      </c>
      <c r="H69" s="148" t="s">
        <v>2035</v>
      </c>
      <c r="I69" s="172" t="s">
        <v>414</v>
      </c>
      <c r="J69" s="146">
        <v>32</v>
      </c>
      <c r="K69" s="150">
        <v>1</v>
      </c>
      <c r="L69" s="151"/>
      <c r="M69" s="152">
        <v>1</v>
      </c>
      <c r="N69" s="173" t="s">
        <v>2036</v>
      </c>
      <c r="P69" s="152"/>
      <c r="Q69" s="150"/>
      <c r="R69" s="156" t="s">
        <v>2036</v>
      </c>
      <c r="S69" s="154">
        <v>1</v>
      </c>
      <c r="T69" s="155">
        <v>1</v>
      </c>
      <c r="U69" s="201"/>
      <c r="V69" s="154"/>
      <c r="W69" s="155"/>
      <c r="X69" s="156"/>
      <c r="Y69" s="154"/>
      <c r="Z69" s="155"/>
      <c r="AA69" s="156"/>
      <c r="AB69" s="154"/>
      <c r="AC69" s="155"/>
      <c r="AD69" s="156"/>
      <c r="AE69" s="154"/>
      <c r="AF69" s="155"/>
      <c r="AG69" s="156"/>
      <c r="AH69" s="154"/>
      <c r="AI69" s="155"/>
      <c r="AJ69" s="157">
        <v>1</v>
      </c>
      <c r="AK69" s="150">
        <v>1</v>
      </c>
      <c r="AL69" s="158" t="s">
        <v>1900</v>
      </c>
      <c r="AM69" s="158"/>
      <c r="AN69" s="158"/>
      <c r="AO69" s="158"/>
      <c r="AP69" s="158"/>
      <c r="AQ69" s="158"/>
      <c r="AR69" s="158"/>
      <c r="AS69" s="158"/>
      <c r="AT69" s="158"/>
      <c r="AU69" s="157">
        <v>0</v>
      </c>
    </row>
    <row r="70" spans="1:47" s="146" customFormat="1" x14ac:dyDescent="0.35">
      <c r="A70" s="146" t="s">
        <v>2008</v>
      </c>
      <c r="B70" s="147" t="s">
        <v>1897</v>
      </c>
      <c r="C70" s="146" t="s">
        <v>1515</v>
      </c>
      <c r="D70" s="146" t="s">
        <v>415</v>
      </c>
      <c r="E70" s="148" t="s">
        <v>13</v>
      </c>
      <c r="F70" s="148" t="s">
        <v>207</v>
      </c>
      <c r="G70" s="148" t="s">
        <v>205</v>
      </c>
      <c r="H70" s="148" t="s">
        <v>2037</v>
      </c>
      <c r="I70" s="172" t="s">
        <v>416</v>
      </c>
      <c r="J70" s="146">
        <v>90</v>
      </c>
      <c r="K70" s="150">
        <v>1</v>
      </c>
      <c r="L70" s="151"/>
      <c r="M70" s="152">
        <v>1</v>
      </c>
      <c r="N70" s="173" t="s">
        <v>2038</v>
      </c>
      <c r="P70" s="152"/>
      <c r="Q70" s="150"/>
      <c r="R70" s="156" t="s">
        <v>2038</v>
      </c>
      <c r="S70" s="154">
        <v>1</v>
      </c>
      <c r="T70" s="155">
        <v>1</v>
      </c>
      <c r="U70" s="156"/>
      <c r="V70" s="154"/>
      <c r="W70" s="155"/>
      <c r="X70" s="156"/>
      <c r="Y70" s="154"/>
      <c r="Z70" s="155"/>
      <c r="AA70" s="156"/>
      <c r="AB70" s="154"/>
      <c r="AC70" s="155"/>
      <c r="AD70" s="156"/>
      <c r="AE70" s="154"/>
      <c r="AF70" s="155"/>
      <c r="AG70" s="156"/>
      <c r="AH70" s="154"/>
      <c r="AI70" s="155"/>
      <c r="AJ70" s="157">
        <v>1</v>
      </c>
      <c r="AK70" s="150">
        <v>1</v>
      </c>
      <c r="AL70" s="158" t="s">
        <v>1900</v>
      </c>
      <c r="AM70" s="158"/>
      <c r="AN70" s="158"/>
      <c r="AO70" s="158"/>
      <c r="AP70" s="158"/>
      <c r="AQ70" s="158"/>
      <c r="AR70" s="158"/>
      <c r="AS70" s="158"/>
      <c r="AT70" s="158"/>
      <c r="AU70" s="157">
        <v>0</v>
      </c>
    </row>
    <row r="71" spans="1:47" s="202" customFormat="1" x14ac:dyDescent="0.35">
      <c r="B71" s="160" t="s">
        <v>1897</v>
      </c>
      <c r="C71" s="159" t="s">
        <v>1515</v>
      </c>
      <c r="D71" s="159" t="s">
        <v>415</v>
      </c>
      <c r="E71" s="161" t="s">
        <v>161</v>
      </c>
      <c r="F71" s="161" t="s">
        <v>1931</v>
      </c>
      <c r="G71" s="161" t="s">
        <v>342</v>
      </c>
      <c r="H71" s="161" t="s">
        <v>2039</v>
      </c>
      <c r="I71" s="162" t="s">
        <v>416</v>
      </c>
      <c r="J71" s="159">
        <v>5</v>
      </c>
      <c r="K71" s="163">
        <v>0.3</v>
      </c>
      <c r="L71" s="164"/>
      <c r="M71" s="165">
        <v>0.3</v>
      </c>
      <c r="N71" s="203"/>
      <c r="O71" s="163"/>
      <c r="P71" s="165"/>
      <c r="Q71" s="163"/>
      <c r="R71" s="169" t="s">
        <v>1950</v>
      </c>
      <c r="S71" s="167">
        <v>1</v>
      </c>
      <c r="T71" s="168">
        <v>0.3</v>
      </c>
      <c r="U71" s="169"/>
      <c r="V71" s="167"/>
      <c r="W71" s="168"/>
      <c r="X71" s="169"/>
      <c r="Y71" s="167"/>
      <c r="Z71" s="168"/>
      <c r="AA71" s="169"/>
      <c r="AB71" s="167"/>
      <c r="AC71" s="168"/>
      <c r="AD71" s="169"/>
      <c r="AE71" s="167"/>
      <c r="AF71" s="168"/>
      <c r="AG71" s="169"/>
      <c r="AH71" s="167"/>
      <c r="AI71" s="168"/>
      <c r="AJ71" s="170">
        <v>1</v>
      </c>
      <c r="AK71" s="163">
        <v>0.3</v>
      </c>
      <c r="AL71" s="171" t="s">
        <v>1900</v>
      </c>
      <c r="AM71" s="171"/>
      <c r="AN71" s="171"/>
      <c r="AO71" s="171"/>
      <c r="AP71" s="171"/>
      <c r="AQ71" s="171"/>
      <c r="AR71" s="171"/>
      <c r="AS71" s="171"/>
      <c r="AT71" s="171"/>
      <c r="AU71" s="170">
        <v>0</v>
      </c>
    </row>
    <row r="72" spans="1:47" s="146" customFormat="1" x14ac:dyDescent="0.35">
      <c r="A72" s="146" t="s">
        <v>2008</v>
      </c>
      <c r="B72" s="147" t="s">
        <v>1897</v>
      </c>
      <c r="C72" s="146" t="s">
        <v>1515</v>
      </c>
      <c r="D72" s="146" t="s">
        <v>254</v>
      </c>
      <c r="E72" s="148" t="s">
        <v>13</v>
      </c>
      <c r="F72" s="148" t="s">
        <v>207</v>
      </c>
      <c r="G72" s="148" t="s">
        <v>205</v>
      </c>
      <c r="H72" s="148" t="s">
        <v>2040</v>
      </c>
      <c r="I72" s="172" t="s">
        <v>255</v>
      </c>
      <c r="J72" s="146" t="e">
        <v>#N/A</v>
      </c>
      <c r="K72" s="150">
        <v>1</v>
      </c>
      <c r="L72" s="151"/>
      <c r="M72" s="152">
        <v>1</v>
      </c>
      <c r="N72" s="173" t="s">
        <v>2041</v>
      </c>
      <c r="O72" s="151"/>
      <c r="P72" s="152"/>
      <c r="Q72" s="150"/>
      <c r="R72" s="156" t="s">
        <v>2041</v>
      </c>
      <c r="S72" s="154">
        <v>0.5</v>
      </c>
      <c r="T72" s="155">
        <v>0.5</v>
      </c>
      <c r="U72" s="156" t="s">
        <v>2024</v>
      </c>
      <c r="V72" s="154">
        <v>0.5</v>
      </c>
      <c r="W72" s="155">
        <v>0.5</v>
      </c>
      <c r="X72" s="156"/>
      <c r="Y72" s="154"/>
      <c r="Z72" s="155"/>
      <c r="AA72" s="156"/>
      <c r="AB72" s="154"/>
      <c r="AC72" s="155"/>
      <c r="AD72" s="156"/>
      <c r="AE72" s="154"/>
      <c r="AF72" s="155"/>
      <c r="AG72" s="156"/>
      <c r="AH72" s="154"/>
      <c r="AI72" s="155"/>
      <c r="AJ72" s="157">
        <v>1</v>
      </c>
      <c r="AK72" s="150">
        <v>1</v>
      </c>
      <c r="AL72" s="158" t="s">
        <v>1900</v>
      </c>
      <c r="AM72" s="158"/>
      <c r="AN72" s="158"/>
      <c r="AO72" s="158"/>
      <c r="AP72" s="158"/>
      <c r="AQ72" s="158"/>
      <c r="AR72" s="158"/>
      <c r="AS72" s="158"/>
      <c r="AT72" s="158"/>
      <c r="AU72" s="157">
        <v>0</v>
      </c>
    </row>
    <row r="73" spans="1:47" s="146" customFormat="1" x14ac:dyDescent="0.35">
      <c r="A73" s="146" t="s">
        <v>2008</v>
      </c>
      <c r="B73" s="147" t="s">
        <v>1897</v>
      </c>
      <c r="C73" s="146" t="s">
        <v>1515</v>
      </c>
      <c r="D73" s="146" t="s">
        <v>417</v>
      </c>
      <c r="E73" s="148" t="s">
        <v>13</v>
      </c>
      <c r="F73" s="148" t="s">
        <v>207</v>
      </c>
      <c r="G73" s="148" t="s">
        <v>205</v>
      </c>
      <c r="H73" s="148" t="s">
        <v>2042</v>
      </c>
      <c r="I73" s="172" t="s">
        <v>418</v>
      </c>
      <c r="J73" s="146">
        <v>114</v>
      </c>
      <c r="K73" s="150">
        <v>1</v>
      </c>
      <c r="L73" s="151"/>
      <c r="M73" s="152">
        <v>1</v>
      </c>
      <c r="N73" s="173" t="s">
        <v>2043</v>
      </c>
      <c r="O73" s="151"/>
      <c r="P73" s="152"/>
      <c r="Q73" s="150"/>
      <c r="R73" s="156" t="s">
        <v>2043</v>
      </c>
      <c r="S73" s="154">
        <v>1</v>
      </c>
      <c r="T73" s="155">
        <v>1</v>
      </c>
      <c r="U73" s="156"/>
      <c r="V73" s="154"/>
      <c r="W73" s="155"/>
      <c r="X73" s="156"/>
      <c r="Y73" s="154"/>
      <c r="Z73" s="155"/>
      <c r="AA73" s="156"/>
      <c r="AB73" s="154"/>
      <c r="AC73" s="155"/>
      <c r="AD73" s="156"/>
      <c r="AE73" s="154"/>
      <c r="AF73" s="155"/>
      <c r="AG73" s="156"/>
      <c r="AH73" s="154"/>
      <c r="AI73" s="155"/>
      <c r="AJ73" s="157">
        <v>1</v>
      </c>
      <c r="AK73" s="150">
        <v>1</v>
      </c>
      <c r="AL73" s="158" t="s">
        <v>1900</v>
      </c>
      <c r="AM73" s="158"/>
      <c r="AN73" s="158"/>
      <c r="AO73" s="158"/>
      <c r="AP73" s="158"/>
      <c r="AQ73" s="158"/>
      <c r="AR73" s="158"/>
      <c r="AS73" s="158"/>
      <c r="AT73" s="158"/>
      <c r="AU73" s="157">
        <v>0</v>
      </c>
    </row>
    <row r="74" spans="1:47" s="146" customFormat="1" x14ac:dyDescent="0.35">
      <c r="A74" s="146" t="s">
        <v>2008</v>
      </c>
      <c r="B74" s="147" t="s">
        <v>1897</v>
      </c>
      <c r="C74" s="146" t="s">
        <v>1515</v>
      </c>
      <c r="D74" s="146" t="s">
        <v>419</v>
      </c>
      <c r="E74" s="148" t="s">
        <v>13</v>
      </c>
      <c r="F74" s="148" t="s">
        <v>207</v>
      </c>
      <c r="G74" s="148" t="s">
        <v>205</v>
      </c>
      <c r="H74" s="148" t="s">
        <v>2044</v>
      </c>
      <c r="I74" s="172" t="s">
        <v>420</v>
      </c>
      <c r="J74" s="146">
        <v>13</v>
      </c>
      <c r="K74" s="150">
        <v>0.67</v>
      </c>
      <c r="L74" s="151"/>
      <c r="M74" s="152">
        <v>0.67</v>
      </c>
      <c r="N74" s="173" t="s">
        <v>2045</v>
      </c>
      <c r="O74" s="150"/>
      <c r="P74" s="152"/>
      <c r="Q74" s="150"/>
      <c r="R74" s="156" t="s">
        <v>2045</v>
      </c>
      <c r="S74" s="154">
        <v>1</v>
      </c>
      <c r="T74" s="155">
        <v>0.67</v>
      </c>
      <c r="U74" s="156"/>
      <c r="V74" s="154"/>
      <c r="W74" s="155"/>
      <c r="X74" s="156"/>
      <c r="Y74" s="154"/>
      <c r="Z74" s="155"/>
      <c r="AA74" s="156"/>
      <c r="AB74" s="154"/>
      <c r="AC74" s="155"/>
      <c r="AD74" s="156"/>
      <c r="AE74" s="154"/>
      <c r="AF74" s="155"/>
      <c r="AG74" s="156"/>
      <c r="AH74" s="154"/>
      <c r="AI74" s="155"/>
      <c r="AJ74" s="157">
        <v>1</v>
      </c>
      <c r="AK74" s="150">
        <v>0.67</v>
      </c>
      <c r="AL74" s="158" t="s">
        <v>1900</v>
      </c>
      <c r="AM74" s="158"/>
      <c r="AN74" s="158"/>
      <c r="AO74" s="158"/>
      <c r="AP74" s="158"/>
      <c r="AQ74" s="158"/>
      <c r="AR74" s="158"/>
      <c r="AS74" s="158"/>
      <c r="AT74" s="158"/>
      <c r="AU74" s="157">
        <v>0</v>
      </c>
    </row>
    <row r="75" spans="1:47" s="146" customFormat="1" x14ac:dyDescent="0.35">
      <c r="A75" s="146" t="s">
        <v>2008</v>
      </c>
      <c r="B75" s="147" t="s">
        <v>1897</v>
      </c>
      <c r="C75" s="146" t="s">
        <v>1515</v>
      </c>
      <c r="D75" s="146" t="s">
        <v>2046</v>
      </c>
      <c r="E75" s="148" t="s">
        <v>158</v>
      </c>
      <c r="F75" s="148" t="s">
        <v>207</v>
      </c>
      <c r="G75" s="148" t="s">
        <v>205</v>
      </c>
      <c r="H75" s="148" t="s">
        <v>2047</v>
      </c>
      <c r="I75" s="172" t="s">
        <v>2048</v>
      </c>
      <c r="K75" s="150">
        <v>1</v>
      </c>
      <c r="L75" s="151"/>
      <c r="M75" s="152">
        <v>1</v>
      </c>
      <c r="N75" s="173" t="s">
        <v>2049</v>
      </c>
      <c r="O75" s="150"/>
      <c r="P75" s="152"/>
      <c r="Q75" s="150"/>
      <c r="R75" s="156" t="s">
        <v>2049</v>
      </c>
      <c r="S75" s="154">
        <v>1</v>
      </c>
      <c r="T75" s="155">
        <v>1</v>
      </c>
      <c r="U75" s="156"/>
      <c r="V75" s="154"/>
      <c r="W75" s="155"/>
      <c r="X75" s="156"/>
      <c r="Y75" s="154"/>
      <c r="Z75" s="155"/>
      <c r="AA75" s="156"/>
      <c r="AB75" s="154"/>
      <c r="AC75" s="155"/>
      <c r="AD75" s="156"/>
      <c r="AE75" s="154"/>
      <c r="AF75" s="155"/>
      <c r="AG75" s="156"/>
      <c r="AH75" s="154"/>
      <c r="AI75" s="155"/>
      <c r="AJ75" s="157">
        <v>1</v>
      </c>
      <c r="AK75" s="150">
        <v>1</v>
      </c>
      <c r="AL75" s="158" t="s">
        <v>1900</v>
      </c>
      <c r="AM75" s="158"/>
      <c r="AN75" s="158"/>
      <c r="AO75" s="158"/>
      <c r="AP75" s="158"/>
      <c r="AQ75" s="158"/>
      <c r="AR75" s="158"/>
      <c r="AS75" s="158"/>
      <c r="AT75" s="158"/>
      <c r="AU75" s="157"/>
    </row>
    <row r="76" spans="1:47" s="146" customFormat="1" x14ac:dyDescent="0.35">
      <c r="A76" s="146" t="s">
        <v>2008</v>
      </c>
      <c r="B76" s="147" t="s">
        <v>1897</v>
      </c>
      <c r="C76" s="146" t="s">
        <v>1515</v>
      </c>
      <c r="D76" s="146" t="s">
        <v>421</v>
      </c>
      <c r="E76" s="148" t="s">
        <v>13</v>
      </c>
      <c r="F76" s="148" t="s">
        <v>207</v>
      </c>
      <c r="G76" s="148" t="s">
        <v>205</v>
      </c>
      <c r="H76" s="148" t="s">
        <v>2050</v>
      </c>
      <c r="I76" s="172" t="s">
        <v>422</v>
      </c>
      <c r="J76" s="146">
        <v>154</v>
      </c>
      <c r="K76" s="150">
        <v>1</v>
      </c>
      <c r="L76" s="151"/>
      <c r="M76" s="152">
        <v>1</v>
      </c>
      <c r="N76" s="173" t="s">
        <v>2051</v>
      </c>
      <c r="O76" s="150"/>
      <c r="P76" s="152"/>
      <c r="Q76" s="150"/>
      <c r="R76" s="156" t="s">
        <v>2051</v>
      </c>
      <c r="S76" s="154">
        <v>0.5</v>
      </c>
      <c r="T76" s="155">
        <v>0.5</v>
      </c>
      <c r="U76" s="146" t="s">
        <v>2052</v>
      </c>
      <c r="V76" s="154">
        <v>0.5</v>
      </c>
      <c r="W76" s="155">
        <v>0.5</v>
      </c>
      <c r="X76" s="156"/>
      <c r="Y76" s="154"/>
      <c r="Z76" s="155"/>
      <c r="AA76" s="156"/>
      <c r="AB76" s="154"/>
      <c r="AC76" s="155"/>
      <c r="AD76" s="156"/>
      <c r="AE76" s="154"/>
      <c r="AF76" s="155"/>
      <c r="AG76" s="156"/>
      <c r="AH76" s="154"/>
      <c r="AI76" s="155"/>
      <c r="AJ76" s="157">
        <v>1</v>
      </c>
      <c r="AK76" s="150">
        <v>1</v>
      </c>
      <c r="AL76" s="158" t="s">
        <v>1900</v>
      </c>
      <c r="AM76" s="158"/>
      <c r="AN76" s="158"/>
      <c r="AO76" s="158"/>
      <c r="AP76" s="158"/>
      <c r="AQ76" s="158"/>
      <c r="AR76" s="158"/>
      <c r="AS76" s="158"/>
      <c r="AT76" s="158"/>
      <c r="AU76" s="157">
        <v>0</v>
      </c>
    </row>
    <row r="77" spans="1:47" s="146" customFormat="1" x14ac:dyDescent="0.35">
      <c r="A77" s="146" t="s">
        <v>2008</v>
      </c>
      <c r="B77" s="147" t="s">
        <v>1897</v>
      </c>
      <c r="C77" s="146" t="s">
        <v>1515</v>
      </c>
      <c r="D77" s="146" t="s">
        <v>256</v>
      </c>
      <c r="E77" s="148" t="s">
        <v>158</v>
      </c>
      <c r="F77" s="148" t="s">
        <v>207</v>
      </c>
      <c r="G77" s="148" t="s">
        <v>205</v>
      </c>
      <c r="H77" s="148" t="s">
        <v>2053</v>
      </c>
      <c r="I77" s="172" t="s">
        <v>257</v>
      </c>
      <c r="J77" s="146">
        <v>156</v>
      </c>
      <c r="K77" s="150">
        <v>1</v>
      </c>
      <c r="L77" s="151"/>
      <c r="M77" s="152">
        <v>1</v>
      </c>
      <c r="N77" s="173" t="s">
        <v>2054</v>
      </c>
      <c r="O77" s="150"/>
      <c r="P77" s="152"/>
      <c r="Q77" s="150"/>
      <c r="R77" s="156" t="s">
        <v>2054</v>
      </c>
      <c r="S77" s="154">
        <v>0.5</v>
      </c>
      <c r="T77" s="155">
        <v>0.5</v>
      </c>
      <c r="U77" s="156" t="s">
        <v>2055</v>
      </c>
      <c r="V77" s="154">
        <v>0.5</v>
      </c>
      <c r="W77" s="155">
        <v>0.5</v>
      </c>
      <c r="X77" s="156"/>
      <c r="Y77" s="154"/>
      <c r="Z77" s="155"/>
      <c r="AA77" s="156"/>
      <c r="AB77" s="154"/>
      <c r="AC77" s="155"/>
      <c r="AD77" s="156"/>
      <c r="AE77" s="154"/>
      <c r="AF77" s="155"/>
      <c r="AG77" s="156"/>
      <c r="AH77" s="154"/>
      <c r="AI77" s="155"/>
      <c r="AJ77" s="157">
        <v>1</v>
      </c>
      <c r="AK77" s="150">
        <v>1</v>
      </c>
      <c r="AL77" s="158" t="s">
        <v>1900</v>
      </c>
      <c r="AM77" s="158"/>
      <c r="AN77" s="158"/>
      <c r="AO77" s="158"/>
      <c r="AP77" s="158"/>
      <c r="AQ77" s="158"/>
      <c r="AR77" s="158"/>
      <c r="AS77" s="158"/>
      <c r="AT77" s="158"/>
      <c r="AU77" s="157">
        <v>0</v>
      </c>
    </row>
    <row r="78" spans="1:47" s="146" customFormat="1" x14ac:dyDescent="0.35">
      <c r="A78" s="146" t="s">
        <v>2008</v>
      </c>
      <c r="B78" s="147" t="s">
        <v>1897</v>
      </c>
      <c r="C78" s="146" t="s">
        <v>1515</v>
      </c>
      <c r="D78" s="146" t="s">
        <v>433</v>
      </c>
      <c r="E78" s="148" t="s">
        <v>13</v>
      </c>
      <c r="F78" s="148" t="s">
        <v>207</v>
      </c>
      <c r="G78" s="148" t="s">
        <v>205</v>
      </c>
      <c r="H78" s="148" t="s">
        <v>2056</v>
      </c>
      <c r="I78" s="172" t="s">
        <v>434</v>
      </c>
      <c r="J78" s="146">
        <v>95</v>
      </c>
      <c r="K78" s="150">
        <v>1</v>
      </c>
      <c r="L78" s="151"/>
      <c r="M78" s="152">
        <v>1</v>
      </c>
      <c r="N78" s="173" t="s">
        <v>2043</v>
      </c>
      <c r="O78" s="150"/>
      <c r="P78" s="152"/>
      <c r="Q78" s="150"/>
      <c r="R78" s="156" t="s">
        <v>2043</v>
      </c>
      <c r="S78" s="154">
        <v>1</v>
      </c>
      <c r="T78" s="155">
        <v>1</v>
      </c>
      <c r="U78" s="156"/>
      <c r="V78" s="154"/>
      <c r="W78" s="155"/>
      <c r="X78" s="156"/>
      <c r="Y78" s="154"/>
      <c r="Z78" s="155"/>
      <c r="AA78" s="156"/>
      <c r="AB78" s="154"/>
      <c r="AC78" s="155"/>
      <c r="AD78" s="156"/>
      <c r="AE78" s="154"/>
      <c r="AF78" s="155"/>
      <c r="AG78" s="156"/>
      <c r="AH78" s="154"/>
      <c r="AI78" s="155"/>
      <c r="AJ78" s="157">
        <v>1</v>
      </c>
      <c r="AK78" s="150">
        <v>1</v>
      </c>
      <c r="AL78" s="158" t="s">
        <v>1900</v>
      </c>
      <c r="AM78" s="158"/>
      <c r="AN78" s="158"/>
      <c r="AO78" s="158"/>
      <c r="AP78" s="158"/>
      <c r="AQ78" s="158"/>
      <c r="AR78" s="158"/>
      <c r="AS78" s="158"/>
      <c r="AT78" s="158"/>
      <c r="AU78" s="157">
        <v>0</v>
      </c>
    </row>
    <row r="79" spans="1:47" s="146" customFormat="1" x14ac:dyDescent="0.35">
      <c r="A79" s="146" t="s">
        <v>2008</v>
      </c>
      <c r="B79" s="147" t="s">
        <v>1897</v>
      </c>
      <c r="C79" s="146" t="s">
        <v>1515</v>
      </c>
      <c r="D79" s="146" t="s">
        <v>433</v>
      </c>
      <c r="E79" s="148" t="s">
        <v>163</v>
      </c>
      <c r="F79" s="148" t="s">
        <v>1931</v>
      </c>
      <c r="G79" s="148" t="s">
        <v>342</v>
      </c>
      <c r="H79" s="148" t="s">
        <v>2057</v>
      </c>
      <c r="I79" s="172" t="s">
        <v>434</v>
      </c>
      <c r="J79" s="146">
        <v>100</v>
      </c>
      <c r="K79" s="150">
        <v>1</v>
      </c>
      <c r="L79" s="151"/>
      <c r="M79" s="152">
        <v>1</v>
      </c>
      <c r="N79" s="173" t="s">
        <v>2058</v>
      </c>
      <c r="O79" s="150"/>
      <c r="P79" s="152"/>
      <c r="Q79" s="150"/>
      <c r="R79" s="156" t="s">
        <v>2058</v>
      </c>
      <c r="S79" s="154">
        <v>1</v>
      </c>
      <c r="T79" s="155">
        <v>1</v>
      </c>
      <c r="U79" s="156"/>
      <c r="V79" s="154"/>
      <c r="W79" s="155"/>
      <c r="X79" s="156"/>
      <c r="Y79" s="154"/>
      <c r="Z79" s="155"/>
      <c r="AA79" s="156"/>
      <c r="AB79" s="154"/>
      <c r="AC79" s="155"/>
      <c r="AD79" s="156"/>
      <c r="AE79" s="154"/>
      <c r="AF79" s="155"/>
      <c r="AG79" s="156"/>
      <c r="AH79" s="154"/>
      <c r="AI79" s="155"/>
      <c r="AJ79" s="157">
        <v>1</v>
      </c>
      <c r="AK79" s="150">
        <v>1</v>
      </c>
      <c r="AL79" s="158" t="s">
        <v>1900</v>
      </c>
      <c r="AM79" s="158"/>
      <c r="AN79" s="158"/>
      <c r="AO79" s="158"/>
      <c r="AP79" s="158"/>
      <c r="AQ79" s="158"/>
      <c r="AR79" s="158"/>
      <c r="AS79" s="158"/>
      <c r="AT79" s="158"/>
      <c r="AU79" s="157">
        <v>0</v>
      </c>
    </row>
    <row r="80" spans="1:47" s="146" customFormat="1" x14ac:dyDescent="0.35">
      <c r="A80" s="146" t="s">
        <v>2008</v>
      </c>
      <c r="B80" s="147" t="s">
        <v>1897</v>
      </c>
      <c r="C80" s="146" t="s">
        <v>1515</v>
      </c>
      <c r="D80" s="146" t="s">
        <v>294</v>
      </c>
      <c r="E80" s="148" t="s">
        <v>158</v>
      </c>
      <c r="F80" s="148" t="s">
        <v>207</v>
      </c>
      <c r="G80" s="148" t="s">
        <v>205</v>
      </c>
      <c r="H80" s="148" t="s">
        <v>2059</v>
      </c>
      <c r="I80" s="172" t="s">
        <v>295</v>
      </c>
      <c r="J80" s="146">
        <v>134</v>
      </c>
      <c r="K80" s="150">
        <v>1</v>
      </c>
      <c r="L80" s="151"/>
      <c r="M80" s="152">
        <v>1</v>
      </c>
      <c r="N80" s="173" t="s">
        <v>2023</v>
      </c>
      <c r="O80" s="150"/>
      <c r="P80" s="152"/>
      <c r="Q80" s="150"/>
      <c r="R80" s="156" t="s">
        <v>2060</v>
      </c>
      <c r="S80" s="154">
        <v>1</v>
      </c>
      <c r="T80" s="155">
        <v>1</v>
      </c>
      <c r="U80" s="156"/>
      <c r="V80" s="154"/>
      <c r="W80" s="155"/>
      <c r="X80" s="156"/>
      <c r="Y80" s="154"/>
      <c r="Z80" s="155"/>
      <c r="AA80" s="156"/>
      <c r="AB80" s="154"/>
      <c r="AC80" s="155"/>
      <c r="AD80" s="156"/>
      <c r="AE80" s="154"/>
      <c r="AF80" s="155"/>
      <c r="AG80" s="156"/>
      <c r="AH80" s="154"/>
      <c r="AI80" s="155"/>
      <c r="AJ80" s="157">
        <v>1</v>
      </c>
      <c r="AK80" s="150">
        <v>1</v>
      </c>
      <c r="AL80" s="158" t="s">
        <v>1900</v>
      </c>
      <c r="AM80" s="158"/>
      <c r="AN80" s="158"/>
      <c r="AO80" s="158"/>
      <c r="AP80" s="158"/>
      <c r="AQ80" s="158"/>
      <c r="AR80" s="158"/>
      <c r="AS80" s="158"/>
      <c r="AT80" s="158"/>
      <c r="AU80" s="157">
        <v>0</v>
      </c>
    </row>
    <row r="81" spans="1:47" s="146" customFormat="1" x14ac:dyDescent="0.35">
      <c r="A81" s="146" t="s">
        <v>2008</v>
      </c>
      <c r="B81" s="147" t="s">
        <v>1897</v>
      </c>
      <c r="C81" s="146" t="s">
        <v>1515</v>
      </c>
      <c r="D81" s="146" t="s">
        <v>294</v>
      </c>
      <c r="E81" s="148" t="s">
        <v>162</v>
      </c>
      <c r="F81" s="148" t="s">
        <v>1931</v>
      </c>
      <c r="G81" s="148" t="s">
        <v>342</v>
      </c>
      <c r="H81" s="148" t="s">
        <v>2061</v>
      </c>
      <c r="I81" s="172" t="s">
        <v>295</v>
      </c>
      <c r="J81" s="146">
        <v>100</v>
      </c>
      <c r="K81" s="150">
        <v>1</v>
      </c>
      <c r="L81" s="151"/>
      <c r="M81" s="152">
        <v>1</v>
      </c>
      <c r="N81" s="173" t="s">
        <v>2023</v>
      </c>
      <c r="O81" s="150"/>
      <c r="P81" s="152"/>
      <c r="Q81" s="150"/>
      <c r="R81" s="156" t="s">
        <v>2062</v>
      </c>
      <c r="S81" s="154">
        <v>1</v>
      </c>
      <c r="T81" s="155">
        <v>1</v>
      </c>
      <c r="U81" s="201"/>
      <c r="V81" s="154"/>
      <c r="W81" s="155"/>
      <c r="X81" s="156"/>
      <c r="Y81" s="154"/>
      <c r="Z81" s="155"/>
      <c r="AA81" s="156"/>
      <c r="AB81" s="154"/>
      <c r="AC81" s="155"/>
      <c r="AD81" s="156"/>
      <c r="AE81" s="154"/>
      <c r="AF81" s="155"/>
      <c r="AG81" s="156"/>
      <c r="AH81" s="154"/>
      <c r="AI81" s="155"/>
      <c r="AJ81" s="157">
        <v>1</v>
      </c>
      <c r="AK81" s="150">
        <v>1</v>
      </c>
      <c r="AL81" s="158" t="s">
        <v>1900</v>
      </c>
      <c r="AM81" s="158"/>
      <c r="AN81" s="158"/>
      <c r="AO81" s="158"/>
      <c r="AP81" s="158"/>
      <c r="AQ81" s="158"/>
      <c r="AR81" s="158"/>
      <c r="AS81" s="158"/>
      <c r="AT81" s="158"/>
      <c r="AU81" s="157">
        <v>0</v>
      </c>
    </row>
    <row r="82" spans="1:47" s="146" customFormat="1" x14ac:dyDescent="0.35">
      <c r="A82" s="146" t="s">
        <v>2008</v>
      </c>
      <c r="B82" s="147" t="s">
        <v>1897</v>
      </c>
      <c r="C82" s="146" t="s">
        <v>1515</v>
      </c>
      <c r="D82" s="146" t="s">
        <v>296</v>
      </c>
      <c r="E82" s="148" t="s">
        <v>158</v>
      </c>
      <c r="F82" s="148" t="s">
        <v>207</v>
      </c>
      <c r="G82" s="148" t="s">
        <v>205</v>
      </c>
      <c r="H82" s="148" t="s">
        <v>2063</v>
      </c>
      <c r="I82" s="172" t="s">
        <v>297</v>
      </c>
      <c r="J82" s="146">
        <v>90</v>
      </c>
      <c r="K82" s="150">
        <v>1</v>
      </c>
      <c r="L82" s="151"/>
      <c r="M82" s="152">
        <v>1</v>
      </c>
      <c r="N82" s="173" t="s">
        <v>2049</v>
      </c>
      <c r="O82" s="150"/>
      <c r="P82" s="152"/>
      <c r="Q82" s="150"/>
      <c r="R82" s="146" t="s">
        <v>2049</v>
      </c>
      <c r="S82" s="158">
        <v>0.5</v>
      </c>
      <c r="T82" s="155">
        <v>0.5</v>
      </c>
      <c r="U82" s="156" t="s">
        <v>2029</v>
      </c>
      <c r="V82" s="154">
        <v>0.5</v>
      </c>
      <c r="W82" s="155">
        <v>0.5</v>
      </c>
      <c r="X82" s="201"/>
      <c r="Y82" s="154"/>
      <c r="Z82" s="155"/>
      <c r="AA82" s="156"/>
      <c r="AB82" s="154"/>
      <c r="AC82" s="155"/>
      <c r="AD82" s="156"/>
      <c r="AE82" s="154"/>
      <c r="AF82" s="155"/>
      <c r="AG82" s="156"/>
      <c r="AH82" s="154"/>
      <c r="AI82" s="155"/>
      <c r="AJ82" s="157">
        <v>1</v>
      </c>
      <c r="AK82" s="150">
        <v>1</v>
      </c>
      <c r="AL82" s="158" t="s">
        <v>1900</v>
      </c>
      <c r="AM82" s="158"/>
      <c r="AN82" s="158"/>
      <c r="AO82" s="158"/>
      <c r="AP82" s="158"/>
      <c r="AQ82" s="158"/>
      <c r="AR82" s="158"/>
      <c r="AS82" s="158"/>
      <c r="AT82" s="158"/>
      <c r="AU82" s="157">
        <v>0</v>
      </c>
    </row>
    <row r="83" spans="1:47" s="146" customFormat="1" x14ac:dyDescent="0.35">
      <c r="A83" s="146" t="s">
        <v>2008</v>
      </c>
      <c r="B83" s="147" t="s">
        <v>1897</v>
      </c>
      <c r="C83" s="146" t="s">
        <v>1515</v>
      </c>
      <c r="D83" s="146" t="s">
        <v>296</v>
      </c>
      <c r="E83" s="148" t="s">
        <v>163</v>
      </c>
      <c r="F83" s="148" t="s">
        <v>1931</v>
      </c>
      <c r="G83" s="148" t="s">
        <v>342</v>
      </c>
      <c r="H83" s="148" t="s">
        <v>2064</v>
      </c>
      <c r="I83" s="172" t="s">
        <v>297</v>
      </c>
      <c r="J83" s="146">
        <v>100</v>
      </c>
      <c r="K83" s="150">
        <v>1</v>
      </c>
      <c r="L83" s="151"/>
      <c r="M83" s="152">
        <v>1</v>
      </c>
      <c r="N83" s="173" t="s">
        <v>2049</v>
      </c>
      <c r="O83" s="150"/>
      <c r="P83" s="152"/>
      <c r="Q83" s="150"/>
      <c r="R83" s="146" t="s">
        <v>2065</v>
      </c>
      <c r="S83" s="158">
        <v>1</v>
      </c>
      <c r="T83" s="155">
        <v>1</v>
      </c>
      <c r="U83" s="201"/>
      <c r="V83" s="154"/>
      <c r="W83" s="155"/>
      <c r="X83" s="156"/>
      <c r="Y83" s="154"/>
      <c r="Z83" s="155"/>
      <c r="AA83" s="156"/>
      <c r="AB83" s="154"/>
      <c r="AC83" s="155"/>
      <c r="AD83" s="156"/>
      <c r="AE83" s="154"/>
      <c r="AF83" s="155"/>
      <c r="AG83" s="156"/>
      <c r="AH83" s="154"/>
      <c r="AI83" s="155"/>
      <c r="AJ83" s="157">
        <v>1</v>
      </c>
      <c r="AK83" s="150">
        <v>1</v>
      </c>
      <c r="AL83" s="158" t="s">
        <v>1900</v>
      </c>
      <c r="AM83" s="158"/>
      <c r="AN83" s="158"/>
      <c r="AO83" s="158"/>
      <c r="AP83" s="158"/>
      <c r="AQ83" s="158"/>
      <c r="AR83" s="158"/>
      <c r="AS83" s="158"/>
      <c r="AT83" s="158"/>
      <c r="AU83" s="157">
        <v>0</v>
      </c>
    </row>
    <row r="84" spans="1:47" s="146" customFormat="1" x14ac:dyDescent="0.35">
      <c r="A84" s="146" t="s">
        <v>2008</v>
      </c>
      <c r="B84" s="147" t="s">
        <v>1897</v>
      </c>
      <c r="C84" s="146" t="s">
        <v>1515</v>
      </c>
      <c r="D84" s="146" t="s">
        <v>302</v>
      </c>
      <c r="E84" s="148" t="s">
        <v>158</v>
      </c>
      <c r="F84" s="148" t="s">
        <v>207</v>
      </c>
      <c r="G84" s="148" t="s">
        <v>205</v>
      </c>
      <c r="H84" s="148" t="s">
        <v>2066</v>
      </c>
      <c r="I84" s="172" t="s">
        <v>303</v>
      </c>
      <c r="J84" s="146">
        <v>125</v>
      </c>
      <c r="K84" s="150">
        <v>1</v>
      </c>
      <c r="L84" s="151"/>
      <c r="M84" s="152">
        <v>1</v>
      </c>
      <c r="N84" s="173" t="s">
        <v>1950</v>
      </c>
      <c r="O84" s="150"/>
      <c r="P84" s="152"/>
      <c r="Q84" s="150"/>
      <c r="R84" s="146" t="s">
        <v>2021</v>
      </c>
      <c r="S84" s="158">
        <v>1</v>
      </c>
      <c r="T84" s="155">
        <v>1</v>
      </c>
      <c r="U84" s="156"/>
      <c r="V84" s="154"/>
      <c r="W84" s="155"/>
      <c r="X84" s="156"/>
      <c r="Y84" s="154"/>
      <c r="Z84" s="155"/>
      <c r="AA84" s="156"/>
      <c r="AB84" s="154"/>
      <c r="AC84" s="155"/>
      <c r="AD84" s="156"/>
      <c r="AE84" s="154"/>
      <c r="AF84" s="155"/>
      <c r="AG84" s="156"/>
      <c r="AH84" s="154"/>
      <c r="AI84" s="155"/>
      <c r="AJ84" s="157">
        <v>1</v>
      </c>
      <c r="AK84" s="150">
        <v>1</v>
      </c>
      <c r="AL84" s="158" t="s">
        <v>1900</v>
      </c>
      <c r="AM84" s="158"/>
      <c r="AN84" s="158"/>
      <c r="AO84" s="158"/>
      <c r="AP84" s="158"/>
      <c r="AQ84" s="158"/>
      <c r="AR84" s="158"/>
      <c r="AS84" s="158"/>
      <c r="AT84" s="158"/>
      <c r="AU84" s="157">
        <v>0</v>
      </c>
    </row>
    <row r="85" spans="1:47" s="146" customFormat="1" x14ac:dyDescent="0.35">
      <c r="A85" s="146" t="s">
        <v>2008</v>
      </c>
      <c r="B85" s="147" t="s">
        <v>1897</v>
      </c>
      <c r="C85" s="146" t="s">
        <v>1515</v>
      </c>
      <c r="D85" s="146" t="s">
        <v>302</v>
      </c>
      <c r="E85" s="148" t="s">
        <v>163</v>
      </c>
      <c r="F85" s="148" t="s">
        <v>1931</v>
      </c>
      <c r="G85" s="148" t="s">
        <v>342</v>
      </c>
      <c r="H85" s="148" t="s">
        <v>2067</v>
      </c>
      <c r="I85" s="172" t="s">
        <v>303</v>
      </c>
      <c r="J85" s="146">
        <v>100</v>
      </c>
      <c r="K85" s="150">
        <v>1</v>
      </c>
      <c r="L85" s="151"/>
      <c r="M85" s="152">
        <v>1</v>
      </c>
      <c r="N85" s="173" t="s">
        <v>2023</v>
      </c>
      <c r="O85" s="150"/>
      <c r="P85" s="152"/>
      <c r="Q85" s="150"/>
      <c r="R85" s="146" t="s">
        <v>2062</v>
      </c>
      <c r="S85" s="158">
        <v>1</v>
      </c>
      <c r="T85" s="155">
        <v>1</v>
      </c>
      <c r="U85" s="201"/>
      <c r="V85" s="154"/>
      <c r="W85" s="155"/>
      <c r="X85" s="156"/>
      <c r="Y85" s="154"/>
      <c r="Z85" s="155"/>
      <c r="AA85" s="156"/>
      <c r="AB85" s="154"/>
      <c r="AC85" s="155"/>
      <c r="AD85" s="156"/>
      <c r="AE85" s="154"/>
      <c r="AF85" s="155"/>
      <c r="AG85" s="156"/>
      <c r="AH85" s="154"/>
      <c r="AI85" s="155"/>
      <c r="AJ85" s="157">
        <v>1</v>
      </c>
      <c r="AK85" s="150">
        <v>1</v>
      </c>
      <c r="AL85" s="158" t="s">
        <v>1900</v>
      </c>
      <c r="AM85" s="158"/>
      <c r="AN85" s="158"/>
      <c r="AO85" s="158"/>
      <c r="AP85" s="158"/>
      <c r="AQ85" s="158"/>
      <c r="AR85" s="158"/>
      <c r="AS85" s="158"/>
      <c r="AT85" s="158"/>
      <c r="AU85" s="157">
        <v>0</v>
      </c>
    </row>
    <row r="86" spans="1:47" s="146" customFormat="1" x14ac:dyDescent="0.35">
      <c r="A86" s="146" t="s">
        <v>2008</v>
      </c>
      <c r="B86" s="147" t="s">
        <v>1897</v>
      </c>
      <c r="C86" s="146" t="s">
        <v>1515</v>
      </c>
      <c r="D86" s="146" t="s">
        <v>437</v>
      </c>
      <c r="E86" s="148" t="s">
        <v>13</v>
      </c>
      <c r="F86" s="148" t="s">
        <v>207</v>
      </c>
      <c r="G86" s="148" t="s">
        <v>205</v>
      </c>
      <c r="H86" s="148" t="s">
        <v>2068</v>
      </c>
      <c r="I86" s="172" t="s">
        <v>436</v>
      </c>
      <c r="J86" s="146">
        <v>99</v>
      </c>
      <c r="K86" s="150">
        <v>1</v>
      </c>
      <c r="L86" s="151"/>
      <c r="M86" s="152">
        <v>1</v>
      </c>
      <c r="N86" s="173" t="s">
        <v>2017</v>
      </c>
      <c r="O86" s="150"/>
      <c r="P86" s="152"/>
      <c r="Q86" s="150"/>
      <c r="R86" s="156" t="s">
        <v>2017</v>
      </c>
      <c r="S86" s="154">
        <v>1</v>
      </c>
      <c r="T86" s="155">
        <v>1</v>
      </c>
      <c r="U86" s="156"/>
      <c r="V86" s="154"/>
      <c r="W86" s="155"/>
      <c r="X86" s="156"/>
      <c r="Y86" s="154"/>
      <c r="Z86" s="155"/>
      <c r="AA86" s="156"/>
      <c r="AB86" s="154"/>
      <c r="AC86" s="155"/>
      <c r="AD86" s="156"/>
      <c r="AE86" s="154"/>
      <c r="AF86" s="155"/>
      <c r="AG86" s="156"/>
      <c r="AH86" s="154"/>
      <c r="AI86" s="155"/>
      <c r="AJ86" s="157">
        <v>1</v>
      </c>
      <c r="AK86" s="150">
        <v>1</v>
      </c>
      <c r="AL86" s="158" t="s">
        <v>1900</v>
      </c>
      <c r="AM86" s="158"/>
      <c r="AN86" s="158"/>
      <c r="AO86" s="158"/>
      <c r="AP86" s="158"/>
      <c r="AQ86" s="158"/>
      <c r="AR86" s="158"/>
      <c r="AS86" s="158"/>
      <c r="AT86" s="158"/>
      <c r="AU86" s="157">
        <v>0</v>
      </c>
    </row>
    <row r="87" spans="1:47" s="146" customFormat="1" x14ac:dyDescent="0.35">
      <c r="A87" s="146" t="s">
        <v>2008</v>
      </c>
      <c r="B87" s="147" t="s">
        <v>1897</v>
      </c>
      <c r="C87" s="146" t="s">
        <v>1515</v>
      </c>
      <c r="D87" s="146" t="s">
        <v>437</v>
      </c>
      <c r="E87" s="148" t="s">
        <v>162</v>
      </c>
      <c r="F87" s="148" t="s">
        <v>1931</v>
      </c>
      <c r="G87" s="148" t="s">
        <v>342</v>
      </c>
      <c r="H87" s="148" t="s">
        <v>2069</v>
      </c>
      <c r="I87" s="172" t="s">
        <v>436</v>
      </c>
      <c r="J87" s="146">
        <v>100</v>
      </c>
      <c r="K87" s="150">
        <v>1</v>
      </c>
      <c r="L87" s="151"/>
      <c r="M87" s="152">
        <v>1</v>
      </c>
      <c r="N87" s="173" t="s">
        <v>2070</v>
      </c>
      <c r="O87" s="150"/>
      <c r="P87" s="152"/>
      <c r="Q87" s="150"/>
      <c r="R87" s="156" t="s">
        <v>2070</v>
      </c>
      <c r="S87" s="154">
        <v>1</v>
      </c>
      <c r="T87" s="155">
        <v>1</v>
      </c>
      <c r="U87" s="201"/>
      <c r="V87" s="154"/>
      <c r="W87" s="155"/>
      <c r="X87" s="156"/>
      <c r="Y87" s="154"/>
      <c r="Z87" s="155"/>
      <c r="AA87" s="156"/>
      <c r="AB87" s="154"/>
      <c r="AC87" s="155"/>
      <c r="AD87" s="156"/>
      <c r="AE87" s="154"/>
      <c r="AF87" s="155"/>
      <c r="AG87" s="156"/>
      <c r="AH87" s="154"/>
      <c r="AI87" s="155"/>
      <c r="AJ87" s="157">
        <v>1</v>
      </c>
      <c r="AK87" s="150">
        <v>1</v>
      </c>
      <c r="AL87" s="158" t="s">
        <v>1900</v>
      </c>
      <c r="AM87" s="158"/>
      <c r="AN87" s="158"/>
      <c r="AO87" s="158"/>
      <c r="AP87" s="158"/>
      <c r="AQ87" s="158"/>
      <c r="AR87" s="158"/>
      <c r="AS87" s="158"/>
      <c r="AT87" s="158"/>
      <c r="AU87" s="157">
        <v>0</v>
      </c>
    </row>
    <row r="88" spans="1:47" s="146" customFormat="1" x14ac:dyDescent="0.35">
      <c r="A88" s="146" t="s">
        <v>2008</v>
      </c>
      <c r="B88" s="147" t="s">
        <v>1897</v>
      </c>
      <c r="C88" s="146" t="s">
        <v>1515</v>
      </c>
      <c r="D88" s="146" t="s">
        <v>334</v>
      </c>
      <c r="E88" s="148" t="s">
        <v>158</v>
      </c>
      <c r="F88" s="148" t="s">
        <v>207</v>
      </c>
      <c r="G88" s="148" t="s">
        <v>205</v>
      </c>
      <c r="H88" s="148" t="s">
        <v>2071</v>
      </c>
      <c r="I88" s="172" t="s">
        <v>335</v>
      </c>
      <c r="J88" s="146">
        <v>247</v>
      </c>
      <c r="K88" s="150">
        <v>1</v>
      </c>
      <c r="L88" s="151"/>
      <c r="M88" s="152">
        <v>1</v>
      </c>
      <c r="N88" s="173" t="s">
        <v>2041</v>
      </c>
      <c r="O88" s="150"/>
      <c r="P88" s="152"/>
      <c r="Q88" s="150"/>
      <c r="R88" s="156" t="s">
        <v>2041</v>
      </c>
      <c r="S88" s="154">
        <v>1</v>
      </c>
      <c r="T88" s="155">
        <v>1</v>
      </c>
      <c r="U88" s="156"/>
      <c r="V88" s="154"/>
      <c r="W88" s="155"/>
      <c r="X88" s="156"/>
      <c r="Y88" s="154"/>
      <c r="Z88" s="155"/>
      <c r="AA88" s="156"/>
      <c r="AB88" s="154"/>
      <c r="AC88" s="155"/>
      <c r="AD88" s="156"/>
      <c r="AE88" s="154"/>
      <c r="AF88" s="155"/>
      <c r="AG88" s="156"/>
      <c r="AH88" s="154"/>
      <c r="AI88" s="155"/>
      <c r="AJ88" s="157">
        <v>1</v>
      </c>
      <c r="AK88" s="150">
        <v>1</v>
      </c>
      <c r="AL88" s="158" t="s">
        <v>1900</v>
      </c>
      <c r="AM88" s="158"/>
      <c r="AN88" s="158"/>
      <c r="AO88" s="158"/>
      <c r="AP88" s="158"/>
      <c r="AQ88" s="158"/>
      <c r="AR88" s="158"/>
      <c r="AS88" s="158"/>
      <c r="AT88" s="158"/>
      <c r="AU88" s="157">
        <v>0</v>
      </c>
    </row>
    <row r="89" spans="1:47" s="146" customFormat="1" x14ac:dyDescent="0.35">
      <c r="A89" s="146" t="s">
        <v>2008</v>
      </c>
      <c r="B89" s="147" t="s">
        <v>1897</v>
      </c>
      <c r="C89" s="146" t="s">
        <v>1515</v>
      </c>
      <c r="D89" s="146" t="s">
        <v>334</v>
      </c>
      <c r="E89" s="148" t="s">
        <v>162</v>
      </c>
      <c r="F89" s="148" t="s">
        <v>1931</v>
      </c>
      <c r="G89" s="148" t="s">
        <v>342</v>
      </c>
      <c r="H89" s="148" t="s">
        <v>2072</v>
      </c>
      <c r="I89" s="172" t="s">
        <v>335</v>
      </c>
      <c r="J89" s="146">
        <v>100</v>
      </c>
      <c r="K89" s="150">
        <v>1</v>
      </c>
      <c r="L89" s="151"/>
      <c r="M89" s="152">
        <v>1</v>
      </c>
      <c r="N89" s="204" t="s">
        <v>2073</v>
      </c>
      <c r="O89" s="150"/>
      <c r="P89" s="152"/>
      <c r="Q89" s="150"/>
      <c r="R89" s="156" t="s">
        <v>2073</v>
      </c>
      <c r="S89" s="154">
        <v>1</v>
      </c>
      <c r="T89" s="155">
        <v>1</v>
      </c>
      <c r="U89" s="156"/>
      <c r="V89" s="154"/>
      <c r="W89" s="155"/>
      <c r="X89" s="156"/>
      <c r="Y89" s="154"/>
      <c r="Z89" s="155"/>
      <c r="AA89" s="156"/>
      <c r="AB89" s="154"/>
      <c r="AC89" s="155"/>
      <c r="AD89" s="156"/>
      <c r="AE89" s="154"/>
      <c r="AF89" s="155"/>
      <c r="AG89" s="156"/>
      <c r="AH89" s="154"/>
      <c r="AI89" s="155"/>
      <c r="AJ89" s="157">
        <v>1</v>
      </c>
      <c r="AK89" s="150">
        <v>1</v>
      </c>
      <c r="AL89" s="158" t="s">
        <v>1900</v>
      </c>
      <c r="AM89" s="158"/>
      <c r="AN89" s="158"/>
      <c r="AO89" s="158"/>
      <c r="AP89" s="158"/>
      <c r="AQ89" s="158"/>
      <c r="AR89" s="158"/>
      <c r="AS89" s="158"/>
      <c r="AT89" s="158"/>
      <c r="AU89" s="157">
        <v>0</v>
      </c>
    </row>
    <row r="90" spans="1:47" s="146" customFormat="1" x14ac:dyDescent="0.35">
      <c r="A90" s="146" t="s">
        <v>2008</v>
      </c>
      <c r="B90" s="147" t="s">
        <v>1897</v>
      </c>
      <c r="C90" s="146" t="s">
        <v>1515</v>
      </c>
      <c r="D90" s="146" t="s">
        <v>450</v>
      </c>
      <c r="E90" s="148" t="s">
        <v>13</v>
      </c>
      <c r="F90" s="148" t="s">
        <v>207</v>
      </c>
      <c r="G90" s="148" t="s">
        <v>205</v>
      </c>
      <c r="H90" s="148" t="s">
        <v>2074</v>
      </c>
      <c r="I90" s="172" t="s">
        <v>451</v>
      </c>
      <c r="J90" s="146">
        <v>46</v>
      </c>
      <c r="K90" s="150">
        <v>1</v>
      </c>
      <c r="L90" s="151"/>
      <c r="M90" s="152">
        <v>1</v>
      </c>
      <c r="N90" s="204" t="s">
        <v>2073</v>
      </c>
      <c r="O90" s="150"/>
      <c r="P90" s="152"/>
      <c r="Q90" s="150"/>
      <c r="R90" s="156" t="s">
        <v>2073</v>
      </c>
      <c r="S90" s="154">
        <v>1</v>
      </c>
      <c r="T90" s="155">
        <v>1</v>
      </c>
      <c r="U90" s="156"/>
      <c r="V90" s="154"/>
      <c r="W90" s="155"/>
      <c r="X90" s="156"/>
      <c r="Y90" s="154"/>
      <c r="Z90" s="155"/>
      <c r="AA90" s="156"/>
      <c r="AB90" s="154"/>
      <c r="AC90" s="155"/>
      <c r="AD90" s="156"/>
      <c r="AE90" s="154"/>
      <c r="AF90" s="155"/>
      <c r="AG90" s="156"/>
      <c r="AH90" s="154"/>
      <c r="AI90" s="155"/>
      <c r="AJ90" s="157">
        <v>1</v>
      </c>
      <c r="AK90" s="150">
        <v>1</v>
      </c>
      <c r="AL90" s="158" t="s">
        <v>1900</v>
      </c>
      <c r="AM90" s="158"/>
      <c r="AN90" s="158"/>
      <c r="AO90" s="158"/>
      <c r="AP90" s="158"/>
      <c r="AQ90" s="158"/>
      <c r="AR90" s="158"/>
      <c r="AS90" s="158"/>
      <c r="AT90" s="158"/>
      <c r="AU90" s="157">
        <v>0</v>
      </c>
    </row>
    <row r="91" spans="1:47" s="146" customFormat="1" x14ac:dyDescent="0.35">
      <c r="A91" s="146" t="s">
        <v>2008</v>
      </c>
      <c r="B91" s="147" t="s">
        <v>1897</v>
      </c>
      <c r="C91" s="146" t="s">
        <v>1515</v>
      </c>
      <c r="D91" s="146" t="s">
        <v>355</v>
      </c>
      <c r="E91" s="148" t="s">
        <v>158</v>
      </c>
      <c r="F91" s="148" t="s">
        <v>207</v>
      </c>
      <c r="G91" s="148" t="s">
        <v>205</v>
      </c>
      <c r="H91" s="148" t="s">
        <v>2075</v>
      </c>
      <c r="I91" s="172" t="s">
        <v>356</v>
      </c>
      <c r="J91" s="146">
        <v>168</v>
      </c>
      <c r="K91" s="150">
        <v>1</v>
      </c>
      <c r="L91" s="151"/>
      <c r="M91" s="152">
        <v>1</v>
      </c>
      <c r="N91" s="173" t="s">
        <v>2073</v>
      </c>
      <c r="O91" s="150"/>
      <c r="P91" s="152"/>
      <c r="Q91" s="150"/>
      <c r="R91" s="156" t="s">
        <v>2076</v>
      </c>
      <c r="S91" s="154">
        <v>1</v>
      </c>
      <c r="T91" s="155">
        <v>1</v>
      </c>
      <c r="U91" s="201"/>
      <c r="V91" s="154"/>
      <c r="W91" s="155"/>
      <c r="X91" s="156"/>
      <c r="Y91" s="154"/>
      <c r="Z91" s="155"/>
      <c r="AA91" s="156"/>
      <c r="AB91" s="154"/>
      <c r="AC91" s="155"/>
      <c r="AD91" s="156"/>
      <c r="AE91" s="154"/>
      <c r="AF91" s="155"/>
      <c r="AG91" s="156"/>
      <c r="AH91" s="154"/>
      <c r="AI91" s="155"/>
      <c r="AJ91" s="157">
        <v>1</v>
      </c>
      <c r="AK91" s="150">
        <v>1</v>
      </c>
      <c r="AL91" s="158" t="s">
        <v>1900</v>
      </c>
      <c r="AM91" s="158"/>
      <c r="AN91" s="158"/>
      <c r="AO91" s="158"/>
      <c r="AP91" s="158"/>
      <c r="AQ91" s="158"/>
      <c r="AR91" s="158"/>
      <c r="AS91" s="158"/>
      <c r="AT91" s="158"/>
      <c r="AU91" s="157">
        <v>0</v>
      </c>
    </row>
    <row r="92" spans="1:47" x14ac:dyDescent="0.35">
      <c r="B92" s="131" t="s">
        <v>1897</v>
      </c>
      <c r="C92" s="115" t="s">
        <v>2077</v>
      </c>
      <c r="D92" s="115" t="s">
        <v>278</v>
      </c>
      <c r="E92" t="s">
        <v>158</v>
      </c>
      <c r="F92" t="s">
        <v>207</v>
      </c>
      <c r="G92" t="s">
        <v>205</v>
      </c>
      <c r="H92" t="s">
        <v>2078</v>
      </c>
      <c r="I92" s="138" t="s">
        <v>279</v>
      </c>
      <c r="J92" s="115">
        <v>139</v>
      </c>
      <c r="K92" s="116">
        <v>1</v>
      </c>
      <c r="L92" s="139"/>
      <c r="M92" s="134">
        <v>1</v>
      </c>
      <c r="N92" s="140" t="s">
        <v>2079</v>
      </c>
      <c r="P92" s="134"/>
      <c r="R92" s="141" t="s">
        <v>2079</v>
      </c>
      <c r="S92" s="142">
        <v>1</v>
      </c>
      <c r="T92" s="136">
        <v>1</v>
      </c>
      <c r="U92" s="141"/>
      <c r="V92" s="142"/>
      <c r="W92" s="136"/>
      <c r="X92" s="141"/>
      <c r="Y92" s="142"/>
      <c r="Z92" s="136"/>
      <c r="AA92" s="141"/>
      <c r="AB92" s="142"/>
      <c r="AC92" s="136"/>
      <c r="AD92" s="141"/>
      <c r="AE92" s="142"/>
      <c r="AF92" s="136"/>
      <c r="AG92" s="141"/>
      <c r="AH92" s="142"/>
      <c r="AI92" s="136"/>
      <c r="AJ92" s="137">
        <v>1</v>
      </c>
      <c r="AK92" s="116">
        <v>1</v>
      </c>
      <c r="AL92" s="117" t="s">
        <v>1900</v>
      </c>
      <c r="AU92" s="137">
        <v>0</v>
      </c>
    </row>
    <row r="93" spans="1:47" x14ac:dyDescent="0.35">
      <c r="B93" s="131" t="s">
        <v>1897</v>
      </c>
      <c r="C93" s="115" t="s">
        <v>2077</v>
      </c>
      <c r="D93" s="115" t="s">
        <v>280</v>
      </c>
      <c r="E93" t="s">
        <v>13</v>
      </c>
      <c r="F93" t="s">
        <v>207</v>
      </c>
      <c r="G93" t="s">
        <v>205</v>
      </c>
      <c r="H93" t="s">
        <v>2080</v>
      </c>
      <c r="I93" s="138" t="s">
        <v>281</v>
      </c>
      <c r="J93" s="115">
        <v>110</v>
      </c>
      <c r="K93" s="116">
        <v>1</v>
      </c>
      <c r="L93" s="139"/>
      <c r="M93" s="134">
        <v>1</v>
      </c>
      <c r="N93" s="140" t="s">
        <v>2081</v>
      </c>
      <c r="P93" s="134"/>
      <c r="R93" s="141" t="s">
        <v>2081</v>
      </c>
      <c r="S93" s="142">
        <v>1</v>
      </c>
      <c r="T93" s="136">
        <v>1</v>
      </c>
      <c r="U93" s="141"/>
      <c r="V93" s="142"/>
      <c r="W93" s="136"/>
      <c r="X93" s="141"/>
      <c r="Y93" s="142"/>
      <c r="Z93" s="136"/>
      <c r="AA93" s="141"/>
      <c r="AB93" s="142"/>
      <c r="AC93" s="136"/>
      <c r="AD93" s="141"/>
      <c r="AE93" s="142"/>
      <c r="AF93" s="136"/>
      <c r="AG93" s="141"/>
      <c r="AH93" s="142"/>
      <c r="AI93" s="136"/>
      <c r="AJ93" s="137">
        <v>1</v>
      </c>
      <c r="AK93" s="116">
        <v>1</v>
      </c>
      <c r="AL93" s="117" t="s">
        <v>1900</v>
      </c>
      <c r="AU93" s="137">
        <v>0</v>
      </c>
    </row>
    <row r="94" spans="1:47" s="145" customFormat="1" x14ac:dyDescent="0.35">
      <c r="B94" s="131" t="s">
        <v>1897</v>
      </c>
      <c r="C94" s="115" t="s">
        <v>2077</v>
      </c>
      <c r="D94" s="115" t="s">
        <v>423</v>
      </c>
      <c r="E94" t="s">
        <v>13</v>
      </c>
      <c r="F94" t="s">
        <v>207</v>
      </c>
      <c r="G94" t="s">
        <v>205</v>
      </c>
      <c r="H94" t="s">
        <v>2082</v>
      </c>
      <c r="I94" s="138" t="s">
        <v>424</v>
      </c>
      <c r="J94" s="115">
        <v>195</v>
      </c>
      <c r="K94" s="116">
        <v>1</v>
      </c>
      <c r="L94" s="139"/>
      <c r="M94" s="134">
        <v>1</v>
      </c>
      <c r="N94" s="140" t="s">
        <v>2083</v>
      </c>
      <c r="O94" s="116"/>
      <c r="P94" s="134"/>
      <c r="Q94" s="116"/>
      <c r="R94" s="141" t="s">
        <v>2083</v>
      </c>
      <c r="S94" s="142">
        <v>1</v>
      </c>
      <c r="T94" s="136">
        <v>1</v>
      </c>
      <c r="U94" s="141"/>
      <c r="V94" s="142"/>
      <c r="W94" s="136"/>
      <c r="X94" s="141"/>
      <c r="Y94" s="142"/>
      <c r="Z94" s="136"/>
      <c r="AA94" s="141"/>
      <c r="AB94" s="142"/>
      <c r="AC94" s="136"/>
      <c r="AD94" s="141"/>
      <c r="AE94" s="142"/>
      <c r="AF94" s="136"/>
      <c r="AG94" s="141"/>
      <c r="AH94" s="142"/>
      <c r="AI94" s="136"/>
      <c r="AJ94" s="137">
        <v>1</v>
      </c>
      <c r="AK94" s="116">
        <v>1</v>
      </c>
      <c r="AL94" s="117" t="s">
        <v>1900</v>
      </c>
      <c r="AM94" s="117"/>
      <c r="AN94" s="117"/>
      <c r="AO94" s="117"/>
      <c r="AP94" s="117"/>
      <c r="AQ94" s="117"/>
      <c r="AR94" s="117"/>
      <c r="AS94" s="117"/>
      <c r="AT94" s="117"/>
      <c r="AU94" s="137">
        <v>0</v>
      </c>
    </row>
    <row r="95" spans="1:47" s="145" customFormat="1" x14ac:dyDescent="0.35">
      <c r="B95" s="131" t="s">
        <v>1897</v>
      </c>
      <c r="C95" s="115" t="s">
        <v>2077</v>
      </c>
      <c r="D95" s="115" t="s">
        <v>425</v>
      </c>
      <c r="E95" t="s">
        <v>13</v>
      </c>
      <c r="F95" t="s">
        <v>207</v>
      </c>
      <c r="G95" t="s">
        <v>205</v>
      </c>
      <c r="H95" t="s">
        <v>2084</v>
      </c>
      <c r="I95" s="138" t="s">
        <v>426</v>
      </c>
      <c r="J95" s="115">
        <v>214</v>
      </c>
      <c r="K95" s="116">
        <v>1</v>
      </c>
      <c r="L95" s="139"/>
      <c r="M95" s="134">
        <v>1</v>
      </c>
      <c r="N95" s="140" t="s">
        <v>2085</v>
      </c>
      <c r="O95" s="116"/>
      <c r="P95" s="134"/>
      <c r="Q95" s="116"/>
      <c r="R95" s="141" t="s">
        <v>2085</v>
      </c>
      <c r="S95" s="142">
        <v>1</v>
      </c>
      <c r="T95" s="136">
        <v>1</v>
      </c>
      <c r="U95" s="141"/>
      <c r="V95" s="142"/>
      <c r="W95" s="136"/>
      <c r="X95" s="141"/>
      <c r="Y95" s="142"/>
      <c r="Z95" s="136"/>
      <c r="AA95" s="141"/>
      <c r="AB95" s="142"/>
      <c r="AC95" s="136"/>
      <c r="AD95" s="141"/>
      <c r="AE95" s="142"/>
      <c r="AF95" s="136"/>
      <c r="AG95" s="141"/>
      <c r="AH95" s="142"/>
      <c r="AI95" s="136"/>
      <c r="AJ95" s="137">
        <v>1</v>
      </c>
      <c r="AK95" s="116">
        <v>1</v>
      </c>
      <c r="AL95" s="117" t="s">
        <v>1900</v>
      </c>
      <c r="AM95" s="117"/>
      <c r="AN95" s="117"/>
      <c r="AO95" s="117"/>
      <c r="AP95" s="117"/>
      <c r="AQ95" s="117"/>
      <c r="AR95" s="117"/>
      <c r="AS95" s="117"/>
      <c r="AT95" s="117"/>
      <c r="AU95" s="137">
        <v>0</v>
      </c>
    </row>
    <row r="96" spans="1:47" s="146" customFormat="1" x14ac:dyDescent="0.35">
      <c r="A96" s="146" t="s">
        <v>2008</v>
      </c>
      <c r="B96" s="147" t="s">
        <v>1897</v>
      </c>
      <c r="C96" s="146" t="s">
        <v>2077</v>
      </c>
      <c r="D96" s="146" t="s">
        <v>304</v>
      </c>
      <c r="E96" s="148" t="s">
        <v>158</v>
      </c>
      <c r="F96" s="148" t="s">
        <v>207</v>
      </c>
      <c r="G96" s="148" t="s">
        <v>205</v>
      </c>
      <c r="H96" s="148" t="s">
        <v>2086</v>
      </c>
      <c r="I96" s="172" t="s">
        <v>305</v>
      </c>
      <c r="J96" s="146">
        <v>38</v>
      </c>
      <c r="K96" s="150">
        <v>1</v>
      </c>
      <c r="L96" s="151"/>
      <c r="M96" s="152">
        <v>1</v>
      </c>
      <c r="N96" s="173" t="s">
        <v>2087</v>
      </c>
      <c r="O96" s="150"/>
      <c r="P96" s="152"/>
      <c r="Q96" s="150"/>
      <c r="R96" s="156" t="s">
        <v>2087</v>
      </c>
      <c r="S96" s="154">
        <v>0.5</v>
      </c>
      <c r="T96" s="155">
        <v>0.5</v>
      </c>
      <c r="U96" s="156" t="s">
        <v>2012</v>
      </c>
      <c r="V96" s="154">
        <v>0.5</v>
      </c>
      <c r="W96" s="155">
        <v>0.5</v>
      </c>
      <c r="X96" s="156"/>
      <c r="Y96" s="154"/>
      <c r="Z96" s="155"/>
      <c r="AA96" s="156"/>
      <c r="AB96" s="154"/>
      <c r="AC96" s="155"/>
      <c r="AD96" s="156"/>
      <c r="AE96" s="154"/>
      <c r="AF96" s="155"/>
      <c r="AG96" s="156"/>
      <c r="AH96" s="154"/>
      <c r="AI96" s="155"/>
      <c r="AJ96" s="157">
        <v>1</v>
      </c>
      <c r="AK96" s="150">
        <v>1</v>
      </c>
      <c r="AL96" s="158" t="s">
        <v>1900</v>
      </c>
      <c r="AM96" s="158"/>
      <c r="AN96" s="158"/>
      <c r="AO96" s="158"/>
      <c r="AP96" s="158"/>
      <c r="AQ96" s="158"/>
      <c r="AR96" s="158"/>
      <c r="AS96" s="158"/>
      <c r="AT96" s="158"/>
      <c r="AU96" s="157">
        <v>0</v>
      </c>
    </row>
    <row r="97" spans="2:47" x14ac:dyDescent="0.35">
      <c r="B97" s="131" t="s">
        <v>1897</v>
      </c>
      <c r="C97" s="115" t="s">
        <v>2077</v>
      </c>
      <c r="D97" s="115" t="s">
        <v>446</v>
      </c>
      <c r="E97" t="s">
        <v>13</v>
      </c>
      <c r="F97" s="115" t="s">
        <v>207</v>
      </c>
      <c r="G97" s="115" t="s">
        <v>205</v>
      </c>
      <c r="H97" t="s">
        <v>2088</v>
      </c>
      <c r="I97" s="138" t="s">
        <v>447</v>
      </c>
      <c r="J97" s="115">
        <v>100</v>
      </c>
      <c r="K97" s="116">
        <v>1</v>
      </c>
      <c r="L97" s="139"/>
      <c r="M97" s="134">
        <v>1</v>
      </c>
      <c r="N97" s="140" t="s">
        <v>2089</v>
      </c>
      <c r="P97" s="134"/>
      <c r="R97" s="141" t="s">
        <v>2089</v>
      </c>
      <c r="S97" s="142">
        <v>1</v>
      </c>
      <c r="T97" s="136">
        <v>1</v>
      </c>
      <c r="U97" s="141"/>
      <c r="V97" s="142"/>
      <c r="W97" s="136"/>
      <c r="X97" s="141"/>
      <c r="Y97" s="142"/>
      <c r="Z97" s="136"/>
      <c r="AA97" s="141"/>
      <c r="AB97" s="142"/>
      <c r="AC97" s="136"/>
      <c r="AD97" s="141"/>
      <c r="AE97" s="142"/>
      <c r="AF97" s="136"/>
      <c r="AG97" s="141"/>
      <c r="AH97" s="142"/>
      <c r="AI97" s="136"/>
      <c r="AJ97" s="137">
        <v>1</v>
      </c>
      <c r="AK97" s="116">
        <v>1</v>
      </c>
      <c r="AL97" s="117" t="s">
        <v>1900</v>
      </c>
      <c r="AU97" s="137">
        <v>0</v>
      </c>
    </row>
    <row r="98" spans="2:47" s="145" customFormat="1" x14ac:dyDescent="0.35">
      <c r="B98" s="131" t="s">
        <v>1897</v>
      </c>
      <c r="C98" s="115" t="s">
        <v>2077</v>
      </c>
      <c r="D98" s="115" t="s">
        <v>351</v>
      </c>
      <c r="E98" t="s">
        <v>158</v>
      </c>
      <c r="F98" t="s">
        <v>207</v>
      </c>
      <c r="G98" t="s">
        <v>205</v>
      </c>
      <c r="H98" t="s">
        <v>2090</v>
      </c>
      <c r="I98" s="138" t="s">
        <v>352</v>
      </c>
      <c r="J98" s="115">
        <v>53</v>
      </c>
      <c r="K98" s="116">
        <v>1</v>
      </c>
      <c r="L98" s="139"/>
      <c r="M98" s="134">
        <v>1</v>
      </c>
      <c r="N98" s="135" t="s">
        <v>2085</v>
      </c>
      <c r="O98" s="116"/>
      <c r="P98" s="134"/>
      <c r="Q98" s="116"/>
      <c r="R98" s="141" t="s">
        <v>2085</v>
      </c>
      <c r="S98" s="142">
        <v>1</v>
      </c>
      <c r="T98" s="136">
        <v>1</v>
      </c>
      <c r="U98" s="141"/>
      <c r="V98" s="142"/>
      <c r="W98" s="136"/>
      <c r="X98" s="141"/>
      <c r="Y98" s="142"/>
      <c r="Z98" s="136"/>
      <c r="AA98" s="141"/>
      <c r="AB98" s="142"/>
      <c r="AC98" s="136"/>
      <c r="AD98" s="141"/>
      <c r="AE98" s="142"/>
      <c r="AF98" s="136"/>
      <c r="AG98" s="141"/>
      <c r="AH98" s="142"/>
      <c r="AI98" s="136"/>
      <c r="AJ98" s="137">
        <v>1</v>
      </c>
      <c r="AK98" s="116">
        <v>1</v>
      </c>
      <c r="AL98" s="117" t="s">
        <v>1900</v>
      </c>
      <c r="AM98" s="117"/>
      <c r="AN98" s="117"/>
      <c r="AO98" s="117"/>
      <c r="AP98" s="117"/>
      <c r="AQ98" s="117"/>
      <c r="AR98" s="117"/>
      <c r="AS98" s="117"/>
      <c r="AT98" s="117"/>
      <c r="AU98" s="137">
        <v>0</v>
      </c>
    </row>
    <row r="99" spans="2:47" s="145" customFormat="1" x14ac:dyDescent="0.35">
      <c r="B99" s="131" t="s">
        <v>1897</v>
      </c>
      <c r="C99" s="115" t="s">
        <v>2077</v>
      </c>
      <c r="D99" s="115" t="s">
        <v>452</v>
      </c>
      <c r="E99" t="s">
        <v>13</v>
      </c>
      <c r="F99" t="s">
        <v>207</v>
      </c>
      <c r="G99" t="s">
        <v>205</v>
      </c>
      <c r="H99" t="s">
        <v>2091</v>
      </c>
      <c r="I99" s="138" t="s">
        <v>2092</v>
      </c>
      <c r="J99" s="115">
        <v>248</v>
      </c>
      <c r="K99" s="116">
        <v>1</v>
      </c>
      <c r="L99" s="139"/>
      <c r="M99" s="134">
        <v>1</v>
      </c>
      <c r="N99" s="135" t="s">
        <v>1963</v>
      </c>
      <c r="O99" s="116"/>
      <c r="P99" s="134"/>
      <c r="Q99" s="116"/>
      <c r="R99" s="141" t="s">
        <v>1963</v>
      </c>
      <c r="S99" s="142">
        <v>1</v>
      </c>
      <c r="T99" s="136">
        <v>1</v>
      </c>
      <c r="U99" s="141"/>
      <c r="V99" s="142"/>
      <c r="W99" s="136"/>
      <c r="X99" s="141"/>
      <c r="Y99" s="142"/>
      <c r="Z99" s="136"/>
      <c r="AA99" s="141"/>
      <c r="AB99" s="142"/>
      <c r="AC99" s="136"/>
      <c r="AD99" s="141"/>
      <c r="AE99" s="142"/>
      <c r="AF99" s="136"/>
      <c r="AG99" s="141"/>
      <c r="AH99" s="142"/>
      <c r="AI99" s="136"/>
      <c r="AJ99" s="137">
        <v>1</v>
      </c>
      <c r="AK99" s="116">
        <v>1</v>
      </c>
      <c r="AL99" s="117" t="s">
        <v>1900</v>
      </c>
      <c r="AM99" s="117"/>
      <c r="AN99" s="117"/>
      <c r="AO99" s="117"/>
      <c r="AP99" s="117"/>
      <c r="AQ99" s="117"/>
      <c r="AR99" s="117"/>
      <c r="AS99" s="117"/>
      <c r="AT99" s="117"/>
      <c r="AU99" s="137">
        <v>0</v>
      </c>
    </row>
    <row r="100" spans="2:47" x14ac:dyDescent="0.35">
      <c r="B100" s="131" t="s">
        <v>1897</v>
      </c>
      <c r="C100" s="115" t="s">
        <v>2077</v>
      </c>
      <c r="D100" s="115" t="s">
        <v>365</v>
      </c>
      <c r="E100" t="s">
        <v>13</v>
      </c>
      <c r="F100" t="s">
        <v>207</v>
      </c>
      <c r="G100" t="s">
        <v>205</v>
      </c>
      <c r="H100" t="s">
        <v>2093</v>
      </c>
      <c r="I100" s="138" t="s">
        <v>366</v>
      </c>
      <c r="J100" s="115">
        <v>0</v>
      </c>
      <c r="K100" s="116">
        <v>0</v>
      </c>
      <c r="L100" s="139"/>
      <c r="M100" s="134">
        <v>0</v>
      </c>
      <c r="N100" s="135" t="s">
        <v>2094</v>
      </c>
      <c r="P100" s="134"/>
      <c r="R100" s="141" t="s">
        <v>2094</v>
      </c>
      <c r="S100" s="142">
        <v>1</v>
      </c>
      <c r="T100" s="136">
        <v>0</v>
      </c>
      <c r="U100" s="141"/>
      <c r="V100" s="142"/>
      <c r="W100" s="136"/>
      <c r="X100" s="141"/>
      <c r="Y100" s="142"/>
      <c r="Z100" s="136"/>
      <c r="AA100" s="141"/>
      <c r="AB100" s="142"/>
      <c r="AC100" s="136"/>
      <c r="AD100" s="141"/>
      <c r="AE100" s="142"/>
      <c r="AF100" s="136"/>
      <c r="AG100" s="141"/>
      <c r="AH100" s="142"/>
      <c r="AI100" s="136"/>
      <c r="AJ100" s="137">
        <v>1</v>
      </c>
      <c r="AK100" s="116">
        <v>0</v>
      </c>
      <c r="AL100" s="117" t="s">
        <v>1900</v>
      </c>
      <c r="AU100" s="137">
        <v>0</v>
      </c>
    </row>
    <row r="101" spans="2:47" x14ac:dyDescent="0.35">
      <c r="B101" s="131" t="s">
        <v>1897</v>
      </c>
      <c r="C101" s="115" t="s">
        <v>2077</v>
      </c>
      <c r="D101" s="115" t="s">
        <v>365</v>
      </c>
      <c r="E101" t="s">
        <v>158</v>
      </c>
      <c r="F101" t="s">
        <v>207</v>
      </c>
      <c r="G101" t="s">
        <v>205</v>
      </c>
      <c r="H101" t="s">
        <v>2095</v>
      </c>
      <c r="I101" s="138" t="s">
        <v>366</v>
      </c>
      <c r="J101" s="115">
        <v>0</v>
      </c>
      <c r="K101" s="116">
        <v>0</v>
      </c>
      <c r="L101" s="139"/>
      <c r="M101" s="134">
        <v>0</v>
      </c>
      <c r="N101" s="135" t="s">
        <v>2096</v>
      </c>
      <c r="P101" s="134"/>
      <c r="R101" s="141" t="s">
        <v>2096</v>
      </c>
      <c r="S101" s="142">
        <v>1</v>
      </c>
      <c r="T101" s="136">
        <v>0</v>
      </c>
      <c r="U101" s="141"/>
      <c r="V101" s="142"/>
      <c r="W101" s="136"/>
      <c r="X101" s="141"/>
      <c r="Y101" s="142"/>
      <c r="Z101" s="136"/>
      <c r="AA101" s="141"/>
      <c r="AB101" s="142"/>
      <c r="AC101" s="136"/>
      <c r="AD101" s="141"/>
      <c r="AE101" s="142"/>
      <c r="AF101" s="136"/>
      <c r="AG101" s="141"/>
      <c r="AH101" s="142"/>
      <c r="AI101" s="136"/>
      <c r="AJ101" s="137">
        <v>1</v>
      </c>
      <c r="AK101" s="116">
        <v>0</v>
      </c>
      <c r="AL101" s="117" t="s">
        <v>1900</v>
      </c>
      <c r="AU101" s="137">
        <v>0</v>
      </c>
    </row>
    <row r="102" spans="2:47" x14ac:dyDescent="0.35">
      <c r="B102" s="131" t="s">
        <v>1897</v>
      </c>
      <c r="C102" s="115" t="s">
        <v>2077</v>
      </c>
      <c r="D102" s="115" t="s">
        <v>454</v>
      </c>
      <c r="E102" t="s">
        <v>13</v>
      </c>
      <c r="F102" t="s">
        <v>207</v>
      </c>
      <c r="G102" t="s">
        <v>205</v>
      </c>
      <c r="H102" t="s">
        <v>2097</v>
      </c>
      <c r="I102" s="138" t="s">
        <v>455</v>
      </c>
      <c r="J102" s="115">
        <v>0</v>
      </c>
      <c r="K102" s="116">
        <v>0</v>
      </c>
      <c r="L102" s="139"/>
      <c r="M102" s="134">
        <v>0</v>
      </c>
      <c r="N102" s="135" t="s">
        <v>2094</v>
      </c>
      <c r="P102" s="134"/>
      <c r="R102" s="141" t="s">
        <v>2094</v>
      </c>
      <c r="S102" s="142">
        <v>1</v>
      </c>
      <c r="T102" s="136">
        <v>0</v>
      </c>
      <c r="U102" s="141"/>
      <c r="V102" s="142"/>
      <c r="W102" s="136"/>
      <c r="X102" s="141"/>
      <c r="Y102" s="142"/>
      <c r="Z102" s="136"/>
      <c r="AA102" s="141"/>
      <c r="AB102" s="142"/>
      <c r="AC102" s="136"/>
      <c r="AD102" s="141"/>
      <c r="AE102" s="142"/>
      <c r="AF102" s="136"/>
      <c r="AG102" s="141"/>
      <c r="AH102" s="142"/>
      <c r="AI102" s="136"/>
      <c r="AJ102" s="137">
        <v>1</v>
      </c>
      <c r="AK102" s="116">
        <v>0</v>
      </c>
      <c r="AL102" s="117" t="s">
        <v>1900</v>
      </c>
      <c r="AU102" s="137">
        <v>0</v>
      </c>
    </row>
    <row r="103" spans="2:47" x14ac:dyDescent="0.35">
      <c r="B103" s="131" t="s">
        <v>1897</v>
      </c>
      <c r="C103" s="115" t="s">
        <v>2077</v>
      </c>
      <c r="D103" s="115" t="s">
        <v>367</v>
      </c>
      <c r="E103" t="s">
        <v>158</v>
      </c>
      <c r="F103" t="s">
        <v>207</v>
      </c>
      <c r="G103" t="s">
        <v>205</v>
      </c>
      <c r="H103" t="s">
        <v>2098</v>
      </c>
      <c r="I103" s="138" t="s">
        <v>368</v>
      </c>
      <c r="J103" s="115">
        <v>129</v>
      </c>
      <c r="K103" s="116">
        <v>1</v>
      </c>
      <c r="L103" s="139"/>
      <c r="M103" s="134">
        <v>1</v>
      </c>
      <c r="N103" s="135" t="s">
        <v>2099</v>
      </c>
      <c r="P103" s="134"/>
      <c r="R103" s="141" t="s">
        <v>2099</v>
      </c>
      <c r="S103" s="142">
        <v>1</v>
      </c>
      <c r="T103" s="136">
        <v>1</v>
      </c>
      <c r="U103" s="141"/>
      <c r="V103" s="142"/>
      <c r="W103" s="136"/>
      <c r="X103" s="141"/>
      <c r="Y103" s="142"/>
      <c r="Z103" s="136"/>
      <c r="AA103" s="141"/>
      <c r="AB103" s="142"/>
      <c r="AC103" s="136"/>
      <c r="AD103" s="141"/>
      <c r="AE103" s="142"/>
      <c r="AF103" s="136"/>
      <c r="AG103" s="141"/>
      <c r="AH103" s="142"/>
      <c r="AI103" s="136"/>
      <c r="AJ103" s="137">
        <v>1</v>
      </c>
      <c r="AK103" s="116">
        <v>1</v>
      </c>
      <c r="AL103" s="117" t="s">
        <v>1900</v>
      </c>
      <c r="AU103" s="137">
        <v>0</v>
      </c>
    </row>
    <row r="104" spans="2:47" x14ac:dyDescent="0.35">
      <c r="B104" s="131" t="s">
        <v>1897</v>
      </c>
      <c r="C104" s="115" t="s">
        <v>2077</v>
      </c>
      <c r="D104" s="115" t="s">
        <v>456</v>
      </c>
      <c r="E104" t="s">
        <v>13</v>
      </c>
      <c r="F104" t="s">
        <v>207</v>
      </c>
      <c r="G104" t="s">
        <v>205</v>
      </c>
      <c r="H104" t="s">
        <v>2100</v>
      </c>
      <c r="I104" s="138" t="s">
        <v>457</v>
      </c>
      <c r="J104" s="115">
        <v>115</v>
      </c>
      <c r="K104" s="116">
        <v>1</v>
      </c>
      <c r="L104" s="139"/>
      <c r="M104" s="134">
        <v>1</v>
      </c>
      <c r="N104" s="135" t="s">
        <v>2101</v>
      </c>
      <c r="P104" s="134"/>
      <c r="R104" s="141" t="s">
        <v>2101</v>
      </c>
      <c r="S104" s="142">
        <v>1</v>
      </c>
      <c r="T104" s="136">
        <v>1</v>
      </c>
      <c r="U104" s="141"/>
      <c r="V104" s="142"/>
      <c r="W104" s="136"/>
      <c r="X104" s="141"/>
      <c r="Y104" s="142"/>
      <c r="Z104" s="136"/>
      <c r="AA104" s="141"/>
      <c r="AB104" s="142"/>
      <c r="AC104" s="136"/>
      <c r="AD104" s="141"/>
      <c r="AE104" s="142"/>
      <c r="AF104" s="136"/>
      <c r="AG104" s="141"/>
      <c r="AH104" s="142"/>
      <c r="AI104" s="136"/>
      <c r="AJ104" s="137">
        <v>1</v>
      </c>
      <c r="AK104" s="116">
        <v>1</v>
      </c>
      <c r="AL104" s="117" t="s">
        <v>1900</v>
      </c>
      <c r="AU104" s="137">
        <v>0</v>
      </c>
    </row>
    <row r="105" spans="2:47" x14ac:dyDescent="0.35">
      <c r="B105" s="131" t="s">
        <v>1897</v>
      </c>
      <c r="C105" s="115" t="s">
        <v>2077</v>
      </c>
      <c r="D105" s="115" t="s">
        <v>458</v>
      </c>
      <c r="E105" t="s">
        <v>13</v>
      </c>
      <c r="F105" t="s">
        <v>207</v>
      </c>
      <c r="G105" t="s">
        <v>205</v>
      </c>
      <c r="H105" t="s">
        <v>2102</v>
      </c>
      <c r="I105" s="138" t="s">
        <v>459</v>
      </c>
      <c r="J105" s="115">
        <v>123</v>
      </c>
      <c r="K105" s="116">
        <v>1</v>
      </c>
      <c r="L105" s="139"/>
      <c r="M105" s="134">
        <v>1</v>
      </c>
      <c r="N105" s="135" t="s">
        <v>2096</v>
      </c>
      <c r="P105" s="134"/>
      <c r="R105" s="141" t="s">
        <v>2096</v>
      </c>
      <c r="S105" s="142">
        <v>1</v>
      </c>
      <c r="T105" s="136">
        <v>1</v>
      </c>
      <c r="U105" s="141"/>
      <c r="V105" s="142"/>
      <c r="W105" s="136"/>
      <c r="X105" s="141"/>
      <c r="Y105" s="142"/>
      <c r="Z105" s="136"/>
      <c r="AA105" s="141"/>
      <c r="AB105" s="142"/>
      <c r="AC105" s="136"/>
      <c r="AD105" s="141"/>
      <c r="AE105" s="142"/>
      <c r="AF105" s="136"/>
      <c r="AG105" s="141"/>
      <c r="AH105" s="142"/>
      <c r="AI105" s="136"/>
      <c r="AJ105" s="137">
        <v>1</v>
      </c>
      <c r="AK105" s="116">
        <v>1</v>
      </c>
      <c r="AL105" s="117" t="s">
        <v>1900</v>
      </c>
      <c r="AU105" s="137">
        <v>0</v>
      </c>
    </row>
    <row r="106" spans="2:47" x14ac:dyDescent="0.35">
      <c r="B106" s="131" t="s">
        <v>1897</v>
      </c>
      <c r="C106" s="115" t="s">
        <v>2077</v>
      </c>
      <c r="D106" s="115" t="s">
        <v>460</v>
      </c>
      <c r="E106" t="s">
        <v>13</v>
      </c>
      <c r="F106" t="s">
        <v>207</v>
      </c>
      <c r="G106" t="s">
        <v>205</v>
      </c>
      <c r="H106" t="s">
        <v>2103</v>
      </c>
      <c r="I106" s="138" t="s">
        <v>461</v>
      </c>
      <c r="J106" s="115">
        <v>132</v>
      </c>
      <c r="K106" s="116">
        <v>1</v>
      </c>
      <c r="L106" s="139"/>
      <c r="M106" s="134">
        <v>1</v>
      </c>
      <c r="N106" s="135" t="s">
        <v>2094</v>
      </c>
      <c r="P106" s="134"/>
      <c r="R106" s="141" t="s">
        <v>2094</v>
      </c>
      <c r="S106" s="142">
        <v>1</v>
      </c>
      <c r="T106" s="136">
        <v>1</v>
      </c>
      <c r="U106" s="141"/>
      <c r="V106" s="142"/>
      <c r="W106" s="136"/>
      <c r="X106" s="141"/>
      <c r="Y106" s="142"/>
      <c r="Z106" s="136"/>
      <c r="AA106" s="141"/>
      <c r="AB106" s="142"/>
      <c r="AC106" s="136"/>
      <c r="AD106" s="141"/>
      <c r="AE106" s="142"/>
      <c r="AF106" s="136"/>
      <c r="AG106" s="141"/>
      <c r="AH106" s="142"/>
      <c r="AI106" s="136"/>
      <c r="AJ106" s="137">
        <v>1</v>
      </c>
      <c r="AK106" s="116">
        <v>1</v>
      </c>
      <c r="AL106" s="117" t="s">
        <v>1900</v>
      </c>
      <c r="AU106" s="137">
        <v>0</v>
      </c>
    </row>
    <row r="107" spans="2:47" x14ac:dyDescent="0.35">
      <c r="B107" s="131" t="s">
        <v>1897</v>
      </c>
      <c r="C107" s="115" t="s">
        <v>2077</v>
      </c>
      <c r="D107" s="115" t="s">
        <v>369</v>
      </c>
      <c r="E107" t="s">
        <v>158</v>
      </c>
      <c r="F107" t="s">
        <v>207</v>
      </c>
      <c r="G107" t="s">
        <v>205</v>
      </c>
      <c r="H107" t="s">
        <v>2104</v>
      </c>
      <c r="I107" s="138" t="s">
        <v>370</v>
      </c>
      <c r="J107" s="115">
        <v>135</v>
      </c>
      <c r="K107" s="116">
        <v>1</v>
      </c>
      <c r="L107" s="139"/>
      <c r="M107" s="134">
        <v>1</v>
      </c>
      <c r="N107" s="135" t="s">
        <v>2105</v>
      </c>
      <c r="P107" s="134"/>
      <c r="R107" s="141" t="s">
        <v>2105</v>
      </c>
      <c r="S107" s="142">
        <v>1</v>
      </c>
      <c r="T107" s="136">
        <v>1</v>
      </c>
      <c r="U107" s="141"/>
      <c r="V107" s="142"/>
      <c r="W107" s="136"/>
      <c r="X107" s="141"/>
      <c r="Y107" s="142"/>
      <c r="Z107" s="136"/>
      <c r="AA107" s="141"/>
      <c r="AB107" s="142"/>
      <c r="AC107" s="136"/>
      <c r="AD107" s="141"/>
      <c r="AE107" s="142"/>
      <c r="AF107" s="136"/>
      <c r="AG107" s="141"/>
      <c r="AH107" s="142"/>
      <c r="AI107" s="136"/>
      <c r="AJ107" s="137">
        <v>1</v>
      </c>
      <c r="AK107" s="116">
        <v>1</v>
      </c>
      <c r="AL107" s="117" t="s">
        <v>1900</v>
      </c>
      <c r="AU107" s="137">
        <v>0</v>
      </c>
    </row>
    <row r="108" spans="2:47" x14ac:dyDescent="0.35">
      <c r="B108" s="131" t="s">
        <v>1897</v>
      </c>
      <c r="C108" s="115" t="s">
        <v>2077</v>
      </c>
      <c r="D108" s="115" t="s">
        <v>371</v>
      </c>
      <c r="E108" t="s">
        <v>158</v>
      </c>
      <c r="F108" t="s">
        <v>207</v>
      </c>
      <c r="G108" t="s">
        <v>205</v>
      </c>
      <c r="H108" t="s">
        <v>2106</v>
      </c>
      <c r="I108" s="138" t="s">
        <v>372</v>
      </c>
      <c r="J108" s="115">
        <v>37</v>
      </c>
      <c r="K108" s="116">
        <v>1</v>
      </c>
      <c r="L108" s="139"/>
      <c r="M108" s="134">
        <v>1</v>
      </c>
      <c r="N108" s="140" t="s">
        <v>2107</v>
      </c>
      <c r="P108" s="134"/>
      <c r="R108" s="141" t="s">
        <v>2107</v>
      </c>
      <c r="S108" s="142">
        <v>1</v>
      </c>
      <c r="T108" s="136">
        <v>1</v>
      </c>
      <c r="U108" s="141"/>
      <c r="V108" s="142"/>
      <c r="W108" s="136"/>
      <c r="X108" s="141"/>
      <c r="Y108" s="142"/>
      <c r="Z108" s="136"/>
      <c r="AA108" s="141"/>
      <c r="AB108" s="142"/>
      <c r="AC108" s="136"/>
      <c r="AD108" s="141"/>
      <c r="AE108" s="142"/>
      <c r="AF108" s="136"/>
      <c r="AG108" s="141"/>
      <c r="AH108" s="142"/>
      <c r="AI108" s="136"/>
      <c r="AJ108" s="137">
        <v>1</v>
      </c>
      <c r="AK108" s="116">
        <v>1</v>
      </c>
      <c r="AL108" s="117" t="s">
        <v>1900</v>
      </c>
      <c r="AU108" s="137">
        <v>0</v>
      </c>
    </row>
    <row r="109" spans="2:47" x14ac:dyDescent="0.35">
      <c r="B109" s="131" t="s">
        <v>1897</v>
      </c>
      <c r="C109" s="115" t="s">
        <v>2077</v>
      </c>
      <c r="D109" s="115" t="s">
        <v>464</v>
      </c>
      <c r="E109" t="s">
        <v>13</v>
      </c>
      <c r="F109" t="s">
        <v>207</v>
      </c>
      <c r="G109" t="s">
        <v>205</v>
      </c>
      <c r="H109" t="s">
        <v>2108</v>
      </c>
      <c r="I109" s="138" t="s">
        <v>465</v>
      </c>
      <c r="J109" s="115">
        <v>127</v>
      </c>
      <c r="K109" s="116">
        <v>1</v>
      </c>
      <c r="L109" s="139"/>
      <c r="M109" s="134">
        <v>1</v>
      </c>
      <c r="N109" s="140" t="s">
        <v>2109</v>
      </c>
      <c r="P109" s="134"/>
      <c r="R109" s="141" t="s">
        <v>2109</v>
      </c>
      <c r="S109" s="142">
        <v>0.7</v>
      </c>
      <c r="T109" s="136">
        <v>0.7</v>
      </c>
      <c r="U109" s="141" t="s">
        <v>2105</v>
      </c>
      <c r="V109" s="142">
        <v>0.3</v>
      </c>
      <c r="W109" s="136">
        <v>0.3</v>
      </c>
      <c r="X109" s="141"/>
      <c r="Y109" s="142"/>
      <c r="Z109" s="136"/>
      <c r="AA109" s="141"/>
      <c r="AB109" s="142"/>
      <c r="AC109" s="136"/>
      <c r="AD109" s="141"/>
      <c r="AE109" s="142"/>
      <c r="AF109" s="136"/>
      <c r="AG109" s="141"/>
      <c r="AH109" s="142"/>
      <c r="AI109" s="136"/>
      <c r="AJ109" s="137">
        <v>1</v>
      </c>
      <c r="AK109" s="116">
        <v>1</v>
      </c>
      <c r="AL109" s="117" t="s">
        <v>1900</v>
      </c>
      <c r="AU109" s="137">
        <v>0</v>
      </c>
    </row>
    <row r="110" spans="2:47" x14ac:dyDescent="0.35">
      <c r="B110" s="131" t="s">
        <v>1897</v>
      </c>
      <c r="C110" s="115" t="s">
        <v>2077</v>
      </c>
      <c r="D110" s="115" t="s">
        <v>373</v>
      </c>
      <c r="E110" t="s">
        <v>158</v>
      </c>
      <c r="F110" t="s">
        <v>207</v>
      </c>
      <c r="G110" t="s">
        <v>205</v>
      </c>
      <c r="H110" t="s">
        <v>2110</v>
      </c>
      <c r="I110" s="138" t="s">
        <v>374</v>
      </c>
      <c r="J110" s="115">
        <v>126</v>
      </c>
      <c r="K110" s="116">
        <v>1</v>
      </c>
      <c r="L110" s="139"/>
      <c r="M110" s="134">
        <v>1</v>
      </c>
      <c r="N110" s="135" t="s">
        <v>2109</v>
      </c>
      <c r="P110" s="134"/>
      <c r="R110" s="141" t="s">
        <v>2109</v>
      </c>
      <c r="S110" s="142">
        <v>0.7</v>
      </c>
      <c r="T110" s="136">
        <v>0.7</v>
      </c>
      <c r="U110" s="141" t="s">
        <v>2105</v>
      </c>
      <c r="V110" s="142">
        <v>0.3</v>
      </c>
      <c r="W110" s="136">
        <v>0.3</v>
      </c>
      <c r="X110" s="141"/>
      <c r="Y110" s="142"/>
      <c r="Z110" s="136"/>
      <c r="AA110" s="141"/>
      <c r="AB110" s="142"/>
      <c r="AC110" s="136"/>
      <c r="AD110" s="141"/>
      <c r="AE110" s="142"/>
      <c r="AF110" s="136"/>
      <c r="AG110" s="141"/>
      <c r="AH110" s="142"/>
      <c r="AI110" s="136"/>
      <c r="AJ110" s="137">
        <v>1</v>
      </c>
      <c r="AK110" s="116">
        <v>1</v>
      </c>
      <c r="AL110" s="117" t="s">
        <v>1900</v>
      </c>
      <c r="AU110" s="137">
        <v>0</v>
      </c>
    </row>
    <row r="111" spans="2:47" x14ac:dyDescent="0.35">
      <c r="B111" s="131" t="s">
        <v>1897</v>
      </c>
      <c r="C111" s="115" t="s">
        <v>2077</v>
      </c>
      <c r="D111" s="115" t="s">
        <v>2111</v>
      </c>
      <c r="E111" t="s">
        <v>158</v>
      </c>
      <c r="F111" t="s">
        <v>207</v>
      </c>
      <c r="G111" t="s">
        <v>205</v>
      </c>
      <c r="H111" t="s">
        <v>2112</v>
      </c>
      <c r="I111" s="205" t="s">
        <v>2113</v>
      </c>
      <c r="J111" s="115" t="e">
        <v>#N/A</v>
      </c>
      <c r="K111" s="116" t="e">
        <v>#N/A</v>
      </c>
      <c r="L111" s="139"/>
      <c r="M111" s="134" t="e">
        <v>#N/A</v>
      </c>
      <c r="N111" s="206" t="s">
        <v>2087</v>
      </c>
      <c r="P111" s="134"/>
      <c r="R111" s="207"/>
      <c r="S111" s="142"/>
      <c r="T111" s="136"/>
      <c r="U111" s="141"/>
      <c r="V111" s="142"/>
      <c r="W111" s="136"/>
      <c r="X111" s="141"/>
      <c r="Y111" s="142"/>
      <c r="Z111" s="136"/>
      <c r="AA111" s="141"/>
      <c r="AB111" s="142"/>
      <c r="AC111" s="136"/>
      <c r="AD111" s="141"/>
      <c r="AE111" s="142"/>
      <c r="AF111" s="136"/>
      <c r="AG111" s="141"/>
      <c r="AH111" s="142"/>
      <c r="AI111" s="136"/>
      <c r="AJ111" s="137">
        <v>0</v>
      </c>
      <c r="AK111" s="116">
        <v>0</v>
      </c>
      <c r="AL111" s="117" t="e">
        <v>#N/A</v>
      </c>
      <c r="AU111" s="137">
        <v>0</v>
      </c>
    </row>
    <row r="112" spans="2:47" x14ac:dyDescent="0.35">
      <c r="B112" s="208" t="s">
        <v>1897</v>
      </c>
      <c r="C112" s="115" t="s">
        <v>2114</v>
      </c>
      <c r="D112" s="115" t="s">
        <v>265</v>
      </c>
      <c r="E112" t="s">
        <v>13</v>
      </c>
      <c r="F112" t="s">
        <v>207</v>
      </c>
      <c r="G112" t="s">
        <v>205</v>
      </c>
      <c r="H112" t="s">
        <v>2115</v>
      </c>
      <c r="I112" s="138" t="s">
        <v>1605</v>
      </c>
      <c r="J112" s="115">
        <v>0</v>
      </c>
      <c r="K112" s="116">
        <v>0</v>
      </c>
      <c r="L112" s="139"/>
      <c r="M112" s="134">
        <v>0</v>
      </c>
      <c r="N112" s="206" t="s">
        <v>2116</v>
      </c>
      <c r="P112" s="134"/>
      <c r="R112" s="141" t="s">
        <v>2116</v>
      </c>
      <c r="S112" s="142">
        <v>1</v>
      </c>
      <c r="T112" s="136">
        <v>0</v>
      </c>
      <c r="U112" s="141"/>
      <c r="V112" s="142"/>
      <c r="W112" s="136"/>
      <c r="X112" s="141"/>
      <c r="Y112" s="142"/>
      <c r="Z112" s="136"/>
      <c r="AA112" s="141"/>
      <c r="AB112" s="142"/>
      <c r="AC112" s="136"/>
      <c r="AD112" s="141"/>
      <c r="AE112" s="142"/>
      <c r="AF112" s="136"/>
      <c r="AG112" s="141"/>
      <c r="AH112" s="142"/>
      <c r="AI112" s="136"/>
      <c r="AJ112" s="137">
        <v>1</v>
      </c>
      <c r="AK112" s="116">
        <v>0</v>
      </c>
      <c r="AL112" s="117" t="s">
        <v>1900</v>
      </c>
      <c r="AU112" s="137">
        <v>0</v>
      </c>
    </row>
    <row r="113" spans="1:47" s="145" customFormat="1" x14ac:dyDescent="0.35">
      <c r="B113" s="208" t="s">
        <v>1897</v>
      </c>
      <c r="C113" s="115" t="s">
        <v>2114</v>
      </c>
      <c r="D113" s="115" t="s">
        <v>265</v>
      </c>
      <c r="E113" t="s">
        <v>158</v>
      </c>
      <c r="F113" t="s">
        <v>207</v>
      </c>
      <c r="G113" t="s">
        <v>205</v>
      </c>
      <c r="H113" t="s">
        <v>2117</v>
      </c>
      <c r="I113" s="138" t="s">
        <v>1605</v>
      </c>
      <c r="J113" s="115">
        <v>0</v>
      </c>
      <c r="K113" s="116">
        <v>0</v>
      </c>
      <c r="L113" s="139"/>
      <c r="M113" s="134">
        <v>0</v>
      </c>
      <c r="N113" s="209" t="s">
        <v>2116</v>
      </c>
      <c r="O113" s="116"/>
      <c r="P113" s="134"/>
      <c r="Q113" s="116"/>
      <c r="R113" s="141" t="s">
        <v>2116</v>
      </c>
      <c r="S113" s="142">
        <v>1</v>
      </c>
      <c r="T113" s="136">
        <v>0</v>
      </c>
      <c r="U113" s="141"/>
      <c r="V113" s="142"/>
      <c r="W113" s="136"/>
      <c r="X113" s="141"/>
      <c r="Y113" s="142"/>
      <c r="Z113" s="136"/>
      <c r="AA113" s="141"/>
      <c r="AB113" s="142"/>
      <c r="AC113" s="136"/>
      <c r="AD113" s="141"/>
      <c r="AE113" s="142"/>
      <c r="AF113" s="136"/>
      <c r="AG113" s="141"/>
      <c r="AH113" s="142"/>
      <c r="AI113" s="136"/>
      <c r="AJ113" s="137">
        <v>1</v>
      </c>
      <c r="AK113" s="116">
        <v>0</v>
      </c>
      <c r="AL113" s="117" t="s">
        <v>1900</v>
      </c>
      <c r="AM113" s="117"/>
      <c r="AN113" s="117"/>
      <c r="AO113" s="117"/>
      <c r="AP113" s="117"/>
      <c r="AQ113" s="117"/>
      <c r="AR113" s="117"/>
      <c r="AS113" s="117"/>
      <c r="AT113" s="117"/>
      <c r="AU113" s="137">
        <v>0</v>
      </c>
    </row>
    <row r="114" spans="1:47" x14ac:dyDescent="0.35">
      <c r="B114" s="208" t="s">
        <v>1897</v>
      </c>
      <c r="C114" s="115" t="s">
        <v>2114</v>
      </c>
      <c r="D114" s="115" t="s">
        <v>267</v>
      </c>
      <c r="E114" t="s">
        <v>13</v>
      </c>
      <c r="F114" t="s">
        <v>207</v>
      </c>
      <c r="G114" t="s">
        <v>205</v>
      </c>
      <c r="H114" t="s">
        <v>2118</v>
      </c>
      <c r="I114" s="138" t="s">
        <v>1605</v>
      </c>
      <c r="J114" s="115">
        <v>0</v>
      </c>
      <c r="K114" s="116">
        <v>0</v>
      </c>
      <c r="L114" s="139"/>
      <c r="M114" s="134">
        <v>0</v>
      </c>
      <c r="N114" s="209" t="s">
        <v>2116</v>
      </c>
      <c r="P114" s="134"/>
      <c r="R114" s="141" t="s">
        <v>2116</v>
      </c>
      <c r="S114" s="142">
        <v>1</v>
      </c>
      <c r="T114" s="136">
        <v>0</v>
      </c>
      <c r="U114" s="141"/>
      <c r="V114" s="142"/>
      <c r="W114" s="136"/>
      <c r="X114" s="141"/>
      <c r="Y114" s="142"/>
      <c r="Z114" s="136"/>
      <c r="AA114" s="141"/>
      <c r="AB114" s="142"/>
      <c r="AC114" s="136"/>
      <c r="AD114" s="141"/>
      <c r="AE114" s="142"/>
      <c r="AF114" s="136"/>
      <c r="AG114" s="141"/>
      <c r="AH114" s="142"/>
      <c r="AI114" s="136"/>
      <c r="AJ114" s="137">
        <v>1</v>
      </c>
      <c r="AK114" s="116">
        <v>0</v>
      </c>
      <c r="AL114" s="117" t="s">
        <v>1900</v>
      </c>
      <c r="AU114" s="137">
        <v>0</v>
      </c>
    </row>
    <row r="115" spans="1:47" x14ac:dyDescent="0.35">
      <c r="B115" s="208" t="s">
        <v>1897</v>
      </c>
      <c r="C115" s="115" t="s">
        <v>2114</v>
      </c>
      <c r="D115" s="115" t="s">
        <v>267</v>
      </c>
      <c r="E115" t="s">
        <v>158</v>
      </c>
      <c r="F115" t="s">
        <v>207</v>
      </c>
      <c r="G115" t="s">
        <v>205</v>
      </c>
      <c r="H115" t="s">
        <v>2119</v>
      </c>
      <c r="I115" s="138" t="s">
        <v>1605</v>
      </c>
      <c r="J115" s="115">
        <v>0</v>
      </c>
      <c r="K115" s="116">
        <v>0</v>
      </c>
      <c r="L115" s="139"/>
      <c r="M115" s="134">
        <v>0</v>
      </c>
      <c r="N115" s="206" t="s">
        <v>2116</v>
      </c>
      <c r="P115" s="134"/>
      <c r="R115" s="141" t="s">
        <v>2116</v>
      </c>
      <c r="S115" s="142">
        <v>1</v>
      </c>
      <c r="T115" s="136">
        <v>0</v>
      </c>
      <c r="U115" s="141"/>
      <c r="V115" s="142"/>
      <c r="W115" s="136"/>
      <c r="X115" s="141"/>
      <c r="Y115" s="142"/>
      <c r="Z115" s="136"/>
      <c r="AA115" s="141"/>
      <c r="AB115" s="142"/>
      <c r="AC115" s="136"/>
      <c r="AD115" s="141"/>
      <c r="AE115" s="142"/>
      <c r="AF115" s="136"/>
      <c r="AG115" s="141"/>
      <c r="AH115" s="142"/>
      <c r="AI115" s="136"/>
      <c r="AJ115" s="137">
        <v>1</v>
      </c>
      <c r="AK115" s="116">
        <v>0</v>
      </c>
      <c r="AL115" s="117" t="s">
        <v>1900</v>
      </c>
      <c r="AU115" s="137">
        <v>0</v>
      </c>
    </row>
    <row r="116" spans="1:47" x14ac:dyDescent="0.35">
      <c r="B116" s="208" t="s">
        <v>1897</v>
      </c>
      <c r="C116" s="115" t="s">
        <v>2114</v>
      </c>
      <c r="D116" s="115" t="s">
        <v>268</v>
      </c>
      <c r="E116" t="s">
        <v>13</v>
      </c>
      <c r="F116" t="s">
        <v>207</v>
      </c>
      <c r="G116" t="s">
        <v>205</v>
      </c>
      <c r="H116" t="s">
        <v>2120</v>
      </c>
      <c r="I116" s="138" t="s">
        <v>1605</v>
      </c>
      <c r="J116" s="115">
        <v>0</v>
      </c>
      <c r="K116" s="116">
        <v>0</v>
      </c>
      <c r="L116" s="139"/>
      <c r="M116" s="134">
        <v>0</v>
      </c>
      <c r="N116" s="206" t="s">
        <v>2116</v>
      </c>
      <c r="P116" s="134"/>
      <c r="R116" s="141" t="s">
        <v>2116</v>
      </c>
      <c r="S116" s="142">
        <v>1</v>
      </c>
      <c r="T116" s="136">
        <v>0</v>
      </c>
      <c r="U116" s="141"/>
      <c r="V116" s="142"/>
      <c r="W116" s="136"/>
      <c r="X116" s="141"/>
      <c r="Y116" s="142"/>
      <c r="Z116" s="136"/>
      <c r="AA116" s="141"/>
      <c r="AB116" s="142"/>
      <c r="AC116" s="136"/>
      <c r="AD116" s="141"/>
      <c r="AE116" s="142"/>
      <c r="AF116" s="136"/>
      <c r="AG116" s="141"/>
      <c r="AH116" s="142"/>
      <c r="AI116" s="136"/>
      <c r="AJ116" s="137">
        <v>1</v>
      </c>
      <c r="AK116" s="116">
        <v>0</v>
      </c>
      <c r="AL116" s="117" t="s">
        <v>1900</v>
      </c>
      <c r="AU116" s="137">
        <v>0</v>
      </c>
    </row>
    <row r="117" spans="1:47" x14ac:dyDescent="0.35">
      <c r="B117" s="208" t="s">
        <v>1897</v>
      </c>
      <c r="C117" s="115" t="s">
        <v>2114</v>
      </c>
      <c r="D117" s="115" t="s">
        <v>268</v>
      </c>
      <c r="E117" t="s">
        <v>158</v>
      </c>
      <c r="F117" t="s">
        <v>207</v>
      </c>
      <c r="G117" t="s">
        <v>205</v>
      </c>
      <c r="H117" t="s">
        <v>2121</v>
      </c>
      <c r="I117" s="138" t="s">
        <v>1605</v>
      </c>
      <c r="J117" s="115">
        <v>0</v>
      </c>
      <c r="K117" s="116">
        <v>0</v>
      </c>
      <c r="L117" s="139"/>
      <c r="M117" s="134">
        <v>0</v>
      </c>
      <c r="N117" s="206" t="s">
        <v>2116</v>
      </c>
      <c r="P117" s="134"/>
      <c r="R117" s="141" t="s">
        <v>2116</v>
      </c>
      <c r="S117" s="142">
        <v>1</v>
      </c>
      <c r="T117" s="136">
        <v>0</v>
      </c>
      <c r="U117" s="141"/>
      <c r="V117" s="142"/>
      <c r="W117" s="136"/>
      <c r="X117" s="141"/>
      <c r="Y117" s="142"/>
      <c r="Z117" s="136"/>
      <c r="AA117" s="141"/>
      <c r="AB117" s="142"/>
      <c r="AC117" s="136"/>
      <c r="AD117" s="141"/>
      <c r="AE117" s="142"/>
      <c r="AF117" s="136"/>
      <c r="AG117" s="141"/>
      <c r="AH117" s="142"/>
      <c r="AI117" s="136"/>
      <c r="AJ117" s="137">
        <v>1</v>
      </c>
      <c r="AK117" s="116">
        <v>0</v>
      </c>
      <c r="AL117" s="117" t="s">
        <v>1900</v>
      </c>
      <c r="AU117" s="137">
        <v>0</v>
      </c>
    </row>
    <row r="118" spans="1:47" x14ac:dyDescent="0.35">
      <c r="A118" s="138"/>
      <c r="B118" s="208" t="s">
        <v>1897</v>
      </c>
      <c r="C118" s="115" t="s">
        <v>2114</v>
      </c>
      <c r="D118" s="115" t="s">
        <v>269</v>
      </c>
      <c r="E118" t="s">
        <v>13</v>
      </c>
      <c r="F118" t="s">
        <v>207</v>
      </c>
      <c r="G118" t="s">
        <v>205</v>
      </c>
      <c r="H118" t="s">
        <v>2122</v>
      </c>
      <c r="I118" s="138" t="s">
        <v>1605</v>
      </c>
      <c r="J118" s="115">
        <v>0</v>
      </c>
      <c r="K118" s="116">
        <v>0</v>
      </c>
      <c r="L118" s="133"/>
      <c r="M118" s="134">
        <v>0</v>
      </c>
      <c r="N118" s="209" t="s">
        <v>2116</v>
      </c>
      <c r="P118" s="134"/>
      <c r="R118" s="115" t="s">
        <v>2116</v>
      </c>
      <c r="S118" s="142">
        <v>1</v>
      </c>
      <c r="T118" s="136">
        <v>0</v>
      </c>
      <c r="W118" s="134"/>
      <c r="Z118" s="134"/>
      <c r="AC118" s="134"/>
      <c r="AF118" s="134"/>
      <c r="AI118" s="134"/>
      <c r="AJ118" s="137">
        <v>1</v>
      </c>
      <c r="AK118" s="116">
        <v>0</v>
      </c>
      <c r="AL118" s="117" t="s">
        <v>1900</v>
      </c>
      <c r="AU118" s="137">
        <v>0</v>
      </c>
    </row>
    <row r="119" spans="1:47" x14ac:dyDescent="0.35">
      <c r="A119" s="138"/>
      <c r="B119" s="208" t="s">
        <v>1897</v>
      </c>
      <c r="C119" s="115" t="s">
        <v>2114</v>
      </c>
      <c r="D119" s="115" t="s">
        <v>269</v>
      </c>
      <c r="E119" t="s">
        <v>158</v>
      </c>
      <c r="F119" t="s">
        <v>207</v>
      </c>
      <c r="G119" t="s">
        <v>205</v>
      </c>
      <c r="H119" t="s">
        <v>2123</v>
      </c>
      <c r="I119" s="138" t="s">
        <v>1605</v>
      </c>
      <c r="J119" s="115">
        <v>0</v>
      </c>
      <c r="K119" s="116">
        <v>0</v>
      </c>
      <c r="L119" s="133"/>
      <c r="M119" s="134">
        <v>0</v>
      </c>
      <c r="N119" s="209" t="s">
        <v>2116</v>
      </c>
      <c r="P119" s="134"/>
      <c r="R119" s="115" t="s">
        <v>2116</v>
      </c>
      <c r="S119" s="142">
        <v>1</v>
      </c>
      <c r="T119" s="136">
        <v>0</v>
      </c>
      <c r="W119" s="134"/>
      <c r="Z119" s="134"/>
      <c r="AC119" s="134"/>
      <c r="AF119" s="134"/>
      <c r="AI119" s="134"/>
      <c r="AJ119" s="137">
        <v>1</v>
      </c>
      <c r="AK119" s="116">
        <v>0</v>
      </c>
      <c r="AL119" s="117" t="s">
        <v>1900</v>
      </c>
      <c r="AU119" s="137">
        <v>0</v>
      </c>
    </row>
    <row r="120" spans="1:47" s="146" customFormat="1" x14ac:dyDescent="0.35">
      <c r="A120" s="172" t="s">
        <v>2008</v>
      </c>
      <c r="B120" s="210" t="s">
        <v>1897</v>
      </c>
      <c r="C120" s="146" t="s">
        <v>2114</v>
      </c>
      <c r="D120" s="146" t="s">
        <v>272</v>
      </c>
      <c r="E120" s="148" t="s">
        <v>13</v>
      </c>
      <c r="F120" s="148" t="s">
        <v>207</v>
      </c>
      <c r="G120" s="148" t="s">
        <v>205</v>
      </c>
      <c r="H120" s="148" t="s">
        <v>2124</v>
      </c>
      <c r="I120" s="172" t="s">
        <v>273</v>
      </c>
      <c r="J120" s="146">
        <v>408</v>
      </c>
      <c r="K120" s="150">
        <v>1</v>
      </c>
      <c r="L120" s="150">
        <v>1.5</v>
      </c>
      <c r="M120" s="152">
        <v>1.5</v>
      </c>
      <c r="N120" s="204" t="s">
        <v>2051</v>
      </c>
      <c r="O120" s="150"/>
      <c r="P120" s="152"/>
      <c r="Q120" s="150"/>
      <c r="R120" s="146" t="s">
        <v>2051</v>
      </c>
      <c r="S120" s="154">
        <v>0.67</v>
      </c>
      <c r="T120" s="155">
        <v>1.0050000000000001</v>
      </c>
      <c r="U120" s="146" t="s">
        <v>1950</v>
      </c>
      <c r="V120" s="158">
        <v>0.33</v>
      </c>
      <c r="W120" s="152">
        <v>0.495</v>
      </c>
      <c r="Y120" s="158"/>
      <c r="Z120" s="152"/>
      <c r="AB120" s="158"/>
      <c r="AC120" s="152"/>
      <c r="AE120" s="158"/>
      <c r="AF120" s="152"/>
      <c r="AH120" s="158"/>
      <c r="AI120" s="152"/>
      <c r="AJ120" s="157">
        <v>1</v>
      </c>
      <c r="AK120" s="150">
        <v>1.5</v>
      </c>
      <c r="AL120" s="158" t="s">
        <v>1900</v>
      </c>
      <c r="AM120" s="158"/>
      <c r="AN120" s="158"/>
      <c r="AO120" s="158"/>
      <c r="AP120" s="158"/>
      <c r="AQ120" s="158"/>
      <c r="AR120" s="158"/>
      <c r="AS120" s="158"/>
      <c r="AT120" s="158"/>
      <c r="AU120" s="157">
        <v>0</v>
      </c>
    </row>
    <row r="121" spans="1:47" s="146" customFormat="1" x14ac:dyDescent="0.35">
      <c r="A121" s="172" t="s">
        <v>2008</v>
      </c>
      <c r="B121" s="210" t="s">
        <v>1897</v>
      </c>
      <c r="C121" s="146" t="s">
        <v>2114</v>
      </c>
      <c r="D121" s="146" t="s">
        <v>272</v>
      </c>
      <c r="E121" s="148" t="s">
        <v>158</v>
      </c>
      <c r="F121" s="148" t="s">
        <v>207</v>
      </c>
      <c r="G121" s="148" t="s">
        <v>205</v>
      </c>
      <c r="H121" s="148" t="s">
        <v>2125</v>
      </c>
      <c r="I121" s="172" t="s">
        <v>273</v>
      </c>
      <c r="J121" s="146">
        <v>286</v>
      </c>
      <c r="K121" s="150">
        <v>1</v>
      </c>
      <c r="L121" s="150">
        <v>1.5</v>
      </c>
      <c r="M121" s="152">
        <v>1.5</v>
      </c>
      <c r="N121" s="204" t="s">
        <v>1950</v>
      </c>
      <c r="O121" s="150"/>
      <c r="P121" s="152"/>
      <c r="Q121" s="150"/>
      <c r="R121" s="146" t="s">
        <v>1950</v>
      </c>
      <c r="S121" s="154">
        <v>0.67</v>
      </c>
      <c r="T121" s="155">
        <v>1.0050000000000001</v>
      </c>
      <c r="U121" s="146" t="s">
        <v>2051</v>
      </c>
      <c r="V121" s="158">
        <v>0.33</v>
      </c>
      <c r="W121" s="152">
        <v>0.495</v>
      </c>
      <c r="Y121" s="158"/>
      <c r="Z121" s="152"/>
      <c r="AB121" s="158"/>
      <c r="AC121" s="152"/>
      <c r="AE121" s="158"/>
      <c r="AF121" s="152"/>
      <c r="AH121" s="158"/>
      <c r="AI121" s="152"/>
      <c r="AJ121" s="157">
        <v>1</v>
      </c>
      <c r="AK121" s="150">
        <v>1.5</v>
      </c>
      <c r="AL121" s="158" t="s">
        <v>1900</v>
      </c>
      <c r="AM121" s="158"/>
      <c r="AN121" s="158"/>
      <c r="AO121" s="158"/>
      <c r="AP121" s="158"/>
      <c r="AQ121" s="158"/>
      <c r="AR121" s="158"/>
      <c r="AS121" s="158"/>
      <c r="AT121" s="158"/>
      <c r="AU121" s="157">
        <v>0</v>
      </c>
    </row>
    <row r="122" spans="1:47" x14ac:dyDescent="0.35">
      <c r="A122" s="138"/>
      <c r="B122" s="208" t="s">
        <v>1897</v>
      </c>
      <c r="C122" s="115" t="s">
        <v>2114</v>
      </c>
      <c r="D122" s="211" t="s">
        <v>2126</v>
      </c>
      <c r="E122" t="s">
        <v>13</v>
      </c>
      <c r="F122" t="s">
        <v>207</v>
      </c>
      <c r="G122" t="s">
        <v>205</v>
      </c>
      <c r="H122" t="s">
        <v>2127</v>
      </c>
      <c r="I122" s="212" t="s">
        <v>2128</v>
      </c>
      <c r="J122" s="115" t="e">
        <v>#N/A</v>
      </c>
      <c r="K122" s="116" t="e">
        <v>#N/A</v>
      </c>
      <c r="L122" s="133"/>
      <c r="M122" s="134" t="e">
        <v>#N/A</v>
      </c>
      <c r="N122" s="213"/>
      <c r="O122" s="133"/>
      <c r="P122" s="214"/>
      <c r="Q122" s="133"/>
      <c r="R122" s="211"/>
      <c r="S122" s="215"/>
      <c r="T122" s="136"/>
      <c r="U122" s="211"/>
      <c r="V122" s="216"/>
      <c r="W122" s="214"/>
      <c r="X122" s="211"/>
      <c r="Y122" s="216"/>
      <c r="Z122" s="214"/>
      <c r="AA122" s="211"/>
      <c r="AB122" s="216"/>
      <c r="AC122" s="214"/>
      <c r="AD122" s="211"/>
      <c r="AE122" s="216"/>
      <c r="AF122" s="214"/>
      <c r="AG122" s="211"/>
      <c r="AH122" s="216"/>
      <c r="AI122" s="214"/>
      <c r="AJ122" s="137">
        <v>0</v>
      </c>
      <c r="AK122" s="116">
        <v>0</v>
      </c>
      <c r="AL122" s="117" t="e">
        <v>#N/A</v>
      </c>
      <c r="AU122" s="137">
        <v>0</v>
      </c>
    </row>
    <row r="123" spans="1:47" x14ac:dyDescent="0.35">
      <c r="A123" s="138"/>
      <c r="B123" s="208" t="s">
        <v>1897</v>
      </c>
      <c r="C123" s="115" t="s">
        <v>2114</v>
      </c>
      <c r="D123" s="211" t="s">
        <v>2126</v>
      </c>
      <c r="E123" s="33" t="s">
        <v>158</v>
      </c>
      <c r="F123" t="s">
        <v>207</v>
      </c>
      <c r="G123" t="s">
        <v>205</v>
      </c>
      <c r="H123" t="s">
        <v>2129</v>
      </c>
      <c r="I123" s="212" t="s">
        <v>2128</v>
      </c>
      <c r="J123" s="115" t="e">
        <v>#N/A</v>
      </c>
      <c r="K123" s="116" t="e">
        <v>#N/A</v>
      </c>
      <c r="L123" s="133"/>
      <c r="M123" s="134" t="e">
        <v>#N/A</v>
      </c>
      <c r="N123" s="213"/>
      <c r="O123" s="133"/>
      <c r="P123" s="214"/>
      <c r="Q123" s="133"/>
      <c r="R123" s="211"/>
      <c r="S123" s="215"/>
      <c r="T123" s="136"/>
      <c r="U123" s="211"/>
      <c r="V123" s="216"/>
      <c r="W123" s="214"/>
      <c r="X123" s="211"/>
      <c r="Y123" s="216"/>
      <c r="Z123" s="214"/>
      <c r="AA123" s="211"/>
      <c r="AB123" s="216"/>
      <c r="AC123" s="214"/>
      <c r="AD123" s="211"/>
      <c r="AE123" s="216"/>
      <c r="AF123" s="214"/>
      <c r="AG123" s="211"/>
      <c r="AH123" s="216"/>
      <c r="AI123" s="214"/>
      <c r="AJ123" s="137">
        <v>0</v>
      </c>
      <c r="AK123" s="116">
        <v>0</v>
      </c>
      <c r="AL123" s="117" t="e">
        <v>#N/A</v>
      </c>
      <c r="AU123" s="137">
        <v>0</v>
      </c>
    </row>
    <row r="124" spans="1:47" s="146" customFormat="1" x14ac:dyDescent="0.35">
      <c r="A124" s="172" t="s">
        <v>2008</v>
      </c>
      <c r="B124" s="210" t="s">
        <v>1897</v>
      </c>
      <c r="C124" s="146" t="s">
        <v>2114</v>
      </c>
      <c r="D124" s="146" t="s">
        <v>274</v>
      </c>
      <c r="E124" s="148" t="s">
        <v>13</v>
      </c>
      <c r="F124" s="148" t="s">
        <v>207</v>
      </c>
      <c r="G124" s="148" t="s">
        <v>205</v>
      </c>
      <c r="H124" s="148" t="s">
        <v>2130</v>
      </c>
      <c r="I124" s="172" t="s">
        <v>275</v>
      </c>
      <c r="J124" s="146">
        <v>254</v>
      </c>
      <c r="K124" s="150">
        <v>1</v>
      </c>
      <c r="L124" s="150">
        <v>1.5</v>
      </c>
      <c r="M124" s="152">
        <v>1.5</v>
      </c>
      <c r="N124" s="204" t="s">
        <v>1950</v>
      </c>
      <c r="O124" s="150"/>
      <c r="P124" s="152"/>
      <c r="Q124" s="150"/>
      <c r="R124" s="146" t="s">
        <v>1950</v>
      </c>
      <c r="S124" s="154">
        <v>0.67</v>
      </c>
      <c r="T124" s="155">
        <v>1.0050000000000001</v>
      </c>
      <c r="U124" s="146" t="s">
        <v>2052</v>
      </c>
      <c r="V124" s="158">
        <v>0.33</v>
      </c>
      <c r="W124" s="152">
        <v>0.495</v>
      </c>
      <c r="Y124" s="158"/>
      <c r="Z124" s="152"/>
      <c r="AB124" s="158"/>
      <c r="AC124" s="152"/>
      <c r="AE124" s="158"/>
      <c r="AF124" s="152"/>
      <c r="AH124" s="158"/>
      <c r="AI124" s="152"/>
      <c r="AJ124" s="157">
        <v>1</v>
      </c>
      <c r="AK124" s="150">
        <v>1.5</v>
      </c>
      <c r="AL124" s="158" t="s">
        <v>1900</v>
      </c>
      <c r="AM124" s="158"/>
      <c r="AN124" s="158"/>
      <c r="AO124" s="158"/>
      <c r="AP124" s="158"/>
      <c r="AQ124" s="158"/>
      <c r="AR124" s="158"/>
      <c r="AS124" s="158"/>
      <c r="AT124" s="158"/>
      <c r="AU124" s="157">
        <v>0</v>
      </c>
    </row>
    <row r="125" spans="1:47" s="146" customFormat="1" x14ac:dyDescent="0.35">
      <c r="A125" s="172" t="s">
        <v>2008</v>
      </c>
      <c r="B125" s="210" t="s">
        <v>1897</v>
      </c>
      <c r="C125" s="146" t="s">
        <v>2114</v>
      </c>
      <c r="D125" s="146" t="s">
        <v>276</v>
      </c>
      <c r="E125" s="148" t="s">
        <v>13</v>
      </c>
      <c r="F125" s="148" t="s">
        <v>207</v>
      </c>
      <c r="G125" s="148" t="s">
        <v>205</v>
      </c>
      <c r="H125" s="148" t="s">
        <v>2131</v>
      </c>
      <c r="I125" s="172" t="s">
        <v>277</v>
      </c>
      <c r="J125" s="146">
        <v>247</v>
      </c>
      <c r="K125" s="150">
        <v>1</v>
      </c>
      <c r="L125" s="150">
        <v>1.5</v>
      </c>
      <c r="M125" s="152">
        <v>1.5</v>
      </c>
      <c r="N125" s="204" t="s">
        <v>1950</v>
      </c>
      <c r="O125" s="150"/>
      <c r="P125" s="152"/>
      <c r="Q125" s="150"/>
      <c r="R125" s="146" t="s">
        <v>1950</v>
      </c>
      <c r="S125" s="154">
        <v>0.67</v>
      </c>
      <c r="T125" s="155">
        <v>1.0050000000000001</v>
      </c>
      <c r="U125" s="217" t="s">
        <v>2038</v>
      </c>
      <c r="V125" s="158">
        <v>0.33</v>
      </c>
      <c r="W125" s="152">
        <v>0.495</v>
      </c>
      <c r="Y125" s="158"/>
      <c r="Z125" s="152"/>
      <c r="AB125" s="158"/>
      <c r="AC125" s="152"/>
      <c r="AE125" s="158"/>
      <c r="AF125" s="152"/>
      <c r="AH125" s="158"/>
      <c r="AI125" s="152"/>
      <c r="AJ125" s="157">
        <v>1</v>
      </c>
      <c r="AK125" s="150">
        <v>1.5</v>
      </c>
      <c r="AL125" s="158" t="s">
        <v>1900</v>
      </c>
      <c r="AM125" s="158"/>
      <c r="AN125" s="158"/>
      <c r="AO125" s="158"/>
      <c r="AP125" s="158"/>
      <c r="AQ125" s="158"/>
      <c r="AR125" s="158"/>
      <c r="AS125" s="158"/>
      <c r="AT125" s="158"/>
      <c r="AU125" s="157">
        <v>0</v>
      </c>
    </row>
    <row r="126" spans="1:47" x14ac:dyDescent="0.35">
      <c r="A126" s="138"/>
      <c r="B126" s="208" t="s">
        <v>1897</v>
      </c>
      <c r="C126" s="115" t="s">
        <v>2114</v>
      </c>
      <c r="D126" s="115" t="s">
        <v>323</v>
      </c>
      <c r="E126" t="s">
        <v>13</v>
      </c>
      <c r="F126" t="s">
        <v>207</v>
      </c>
      <c r="G126" t="s">
        <v>326</v>
      </c>
      <c r="H126" t="s">
        <v>2132</v>
      </c>
      <c r="I126" s="138" t="s">
        <v>324</v>
      </c>
      <c r="J126" s="115">
        <v>1</v>
      </c>
      <c r="K126" s="116">
        <v>0</v>
      </c>
      <c r="L126" s="139"/>
      <c r="M126" s="134">
        <v>0</v>
      </c>
      <c r="N126" s="206" t="s">
        <v>2051</v>
      </c>
      <c r="P126" s="134"/>
      <c r="R126" s="141"/>
      <c r="S126" s="142"/>
      <c r="T126" s="136"/>
      <c r="U126" s="141"/>
      <c r="V126" s="142"/>
      <c r="W126" s="136"/>
      <c r="X126" s="141"/>
      <c r="Y126" s="142"/>
      <c r="Z126" s="136"/>
      <c r="AA126" s="141"/>
      <c r="AB126" s="142"/>
      <c r="AC126" s="136"/>
      <c r="AD126" s="141"/>
      <c r="AE126" s="142"/>
      <c r="AF126" s="136"/>
      <c r="AG126" s="141"/>
      <c r="AH126" s="142"/>
      <c r="AI126" s="136"/>
      <c r="AJ126" s="137">
        <v>0</v>
      </c>
      <c r="AK126" s="116">
        <v>0</v>
      </c>
      <c r="AL126" s="117" t="s">
        <v>1900</v>
      </c>
      <c r="AU126" s="137">
        <v>0</v>
      </c>
    </row>
    <row r="127" spans="1:47" x14ac:dyDescent="0.35">
      <c r="A127" s="138"/>
      <c r="B127" s="208" t="s">
        <v>1897</v>
      </c>
      <c r="C127" s="115" t="s">
        <v>2114</v>
      </c>
      <c r="D127" s="115" t="s">
        <v>323</v>
      </c>
      <c r="E127" t="s">
        <v>158</v>
      </c>
      <c r="F127" t="s">
        <v>207</v>
      </c>
      <c r="G127" t="s">
        <v>326</v>
      </c>
      <c r="H127" t="s">
        <v>2133</v>
      </c>
      <c r="I127" s="138" t="s">
        <v>324</v>
      </c>
      <c r="J127" s="115">
        <v>0</v>
      </c>
      <c r="K127" s="116">
        <v>0</v>
      </c>
      <c r="L127" s="139"/>
      <c r="M127" s="134">
        <v>0</v>
      </c>
      <c r="N127" s="206" t="s">
        <v>2051</v>
      </c>
      <c r="P127" s="134"/>
      <c r="R127" s="141"/>
      <c r="S127" s="142"/>
      <c r="T127" s="136"/>
      <c r="U127" s="141"/>
      <c r="V127" s="142"/>
      <c r="W127" s="136"/>
      <c r="X127" s="141"/>
      <c r="Y127" s="142"/>
      <c r="Z127" s="136"/>
      <c r="AA127" s="141"/>
      <c r="AB127" s="142"/>
      <c r="AC127" s="136"/>
      <c r="AD127" s="141"/>
      <c r="AE127" s="142"/>
      <c r="AF127" s="136"/>
      <c r="AG127" s="141"/>
      <c r="AH127" s="142"/>
      <c r="AI127" s="136"/>
      <c r="AJ127" s="137">
        <v>0</v>
      </c>
      <c r="AK127" s="116">
        <v>0</v>
      </c>
      <c r="AL127" s="117" t="s">
        <v>1900</v>
      </c>
      <c r="AU127" s="137">
        <v>0</v>
      </c>
    </row>
    <row r="128" spans="1:47" s="211" customFormat="1" x14ac:dyDescent="0.35">
      <c r="A128" s="212"/>
      <c r="B128" s="208" t="s">
        <v>1897</v>
      </c>
      <c r="C128" s="115" t="s">
        <v>2114</v>
      </c>
      <c r="D128" s="115" t="s">
        <v>331</v>
      </c>
      <c r="E128" t="s">
        <v>13</v>
      </c>
      <c r="F128" t="s">
        <v>207</v>
      </c>
      <c r="G128" t="s">
        <v>333</v>
      </c>
      <c r="H128" t="s">
        <v>2134</v>
      </c>
      <c r="I128" s="138" t="s">
        <v>324</v>
      </c>
      <c r="J128" s="115">
        <v>1</v>
      </c>
      <c r="K128" s="116">
        <v>0</v>
      </c>
      <c r="L128" s="139"/>
      <c r="M128" s="134">
        <v>0</v>
      </c>
      <c r="N128" s="206" t="s">
        <v>2051</v>
      </c>
      <c r="O128" s="116"/>
      <c r="P128" s="134"/>
      <c r="Q128" s="116"/>
      <c r="R128" s="141"/>
      <c r="S128" s="142"/>
      <c r="T128" s="136"/>
      <c r="U128" s="141"/>
      <c r="V128" s="142"/>
      <c r="W128" s="136"/>
      <c r="X128" s="141"/>
      <c r="Y128" s="142"/>
      <c r="Z128" s="136"/>
      <c r="AA128" s="141"/>
      <c r="AB128" s="142"/>
      <c r="AC128" s="136"/>
      <c r="AD128" s="141"/>
      <c r="AE128" s="142"/>
      <c r="AF128" s="136"/>
      <c r="AG128" s="141"/>
      <c r="AH128" s="142"/>
      <c r="AI128" s="136"/>
      <c r="AJ128" s="137">
        <v>0</v>
      </c>
      <c r="AK128" s="116">
        <v>0</v>
      </c>
      <c r="AL128" s="117" t="s">
        <v>1900</v>
      </c>
      <c r="AM128" s="117"/>
      <c r="AN128" s="117"/>
      <c r="AO128" s="117"/>
      <c r="AP128" s="117"/>
      <c r="AQ128" s="117"/>
      <c r="AR128" s="117"/>
      <c r="AS128" s="117"/>
      <c r="AT128" s="117"/>
      <c r="AU128" s="137">
        <v>0</v>
      </c>
    </row>
    <row r="129" spans="1:47" s="211" customFormat="1" x14ac:dyDescent="0.35">
      <c r="A129" s="212"/>
      <c r="B129" s="208" t="s">
        <v>1897</v>
      </c>
      <c r="C129" s="115" t="s">
        <v>2114</v>
      </c>
      <c r="D129" s="115" t="s">
        <v>331</v>
      </c>
      <c r="E129" t="s">
        <v>158</v>
      </c>
      <c r="F129" t="s">
        <v>207</v>
      </c>
      <c r="G129" t="s">
        <v>333</v>
      </c>
      <c r="H129" t="s">
        <v>2135</v>
      </c>
      <c r="I129" s="138" t="s">
        <v>324</v>
      </c>
      <c r="J129" s="115">
        <v>0</v>
      </c>
      <c r="K129" s="116">
        <v>0</v>
      </c>
      <c r="L129" s="139"/>
      <c r="M129" s="134">
        <v>0</v>
      </c>
      <c r="N129" s="206" t="s">
        <v>2051</v>
      </c>
      <c r="O129" s="116"/>
      <c r="P129" s="134"/>
      <c r="Q129" s="116"/>
      <c r="R129" s="141"/>
      <c r="S129" s="142"/>
      <c r="T129" s="136"/>
      <c r="U129" s="141"/>
      <c r="V129" s="142"/>
      <c r="W129" s="136"/>
      <c r="X129" s="141"/>
      <c r="Y129" s="142"/>
      <c r="Z129" s="136"/>
      <c r="AA129" s="141"/>
      <c r="AB129" s="142"/>
      <c r="AC129" s="136"/>
      <c r="AD129" s="141"/>
      <c r="AE129" s="142"/>
      <c r="AF129" s="136"/>
      <c r="AG129" s="141"/>
      <c r="AH129" s="142"/>
      <c r="AI129" s="136"/>
      <c r="AJ129" s="137">
        <v>0</v>
      </c>
      <c r="AK129" s="116">
        <v>0</v>
      </c>
      <c r="AL129" s="117" t="s">
        <v>1900</v>
      </c>
      <c r="AM129" s="117"/>
      <c r="AN129" s="117"/>
      <c r="AO129" s="117"/>
      <c r="AP129" s="117"/>
      <c r="AQ129" s="117"/>
      <c r="AR129" s="117"/>
      <c r="AS129" s="117"/>
      <c r="AT129" s="117"/>
      <c r="AU129" s="137">
        <v>0</v>
      </c>
    </row>
    <row r="130" spans="1:47" x14ac:dyDescent="0.35">
      <c r="A130" s="138"/>
      <c r="B130" s="208" t="s">
        <v>1897</v>
      </c>
      <c r="C130" s="115" t="s">
        <v>2114</v>
      </c>
      <c r="D130" s="115" t="s">
        <v>338</v>
      </c>
      <c r="E130" t="s">
        <v>13</v>
      </c>
      <c r="F130" t="s">
        <v>207</v>
      </c>
      <c r="G130" t="s">
        <v>205</v>
      </c>
      <c r="H130" t="s">
        <v>2136</v>
      </c>
      <c r="I130" s="138" t="s">
        <v>339</v>
      </c>
      <c r="J130" s="115">
        <v>1</v>
      </c>
      <c r="K130" s="116">
        <v>0.33</v>
      </c>
      <c r="L130" s="139"/>
      <c r="M130" s="134">
        <v>0.33</v>
      </c>
      <c r="N130" s="140" t="s">
        <v>1944</v>
      </c>
      <c r="P130" s="134"/>
      <c r="R130" s="141" t="s">
        <v>1944</v>
      </c>
      <c r="S130" s="142">
        <v>1</v>
      </c>
      <c r="T130" s="136">
        <v>0.33</v>
      </c>
      <c r="U130" s="141"/>
      <c r="V130" s="142"/>
      <c r="W130" s="136"/>
      <c r="X130" s="141"/>
      <c r="Y130" s="142"/>
      <c r="Z130" s="136"/>
      <c r="AA130" s="141"/>
      <c r="AB130" s="142"/>
      <c r="AC130" s="136"/>
      <c r="AD130" s="141"/>
      <c r="AE130" s="142"/>
      <c r="AF130" s="136"/>
      <c r="AG130" s="141"/>
      <c r="AH130" s="142"/>
      <c r="AI130" s="136"/>
      <c r="AJ130" s="137">
        <v>1</v>
      </c>
      <c r="AK130" s="116">
        <v>0.33</v>
      </c>
      <c r="AL130" s="117" t="s">
        <v>1900</v>
      </c>
      <c r="AU130" s="137">
        <v>0</v>
      </c>
    </row>
    <row r="131" spans="1:47" x14ac:dyDescent="0.35">
      <c r="A131" s="138"/>
      <c r="B131" s="208" t="s">
        <v>1897</v>
      </c>
      <c r="C131" s="115" t="s">
        <v>2114</v>
      </c>
      <c r="D131" s="115" t="s">
        <v>338</v>
      </c>
      <c r="E131" t="s">
        <v>158</v>
      </c>
      <c r="F131" t="s">
        <v>207</v>
      </c>
      <c r="G131" t="s">
        <v>205</v>
      </c>
      <c r="H131" t="s">
        <v>2137</v>
      </c>
      <c r="I131" s="138" t="s">
        <v>339</v>
      </c>
      <c r="J131" s="115">
        <v>0</v>
      </c>
      <c r="K131" s="116">
        <v>0</v>
      </c>
      <c r="L131" s="139"/>
      <c r="M131" s="134">
        <v>0</v>
      </c>
      <c r="N131" s="140" t="s">
        <v>1944</v>
      </c>
      <c r="P131" s="134"/>
      <c r="R131" s="141" t="s">
        <v>1944</v>
      </c>
      <c r="S131" s="142">
        <v>1</v>
      </c>
      <c r="T131" s="136">
        <v>0</v>
      </c>
      <c r="U131" s="141"/>
      <c r="V131" s="142"/>
      <c r="W131" s="136"/>
      <c r="X131" s="141"/>
      <c r="Y131" s="142"/>
      <c r="Z131" s="136"/>
      <c r="AA131" s="141"/>
      <c r="AB131" s="142"/>
      <c r="AC131" s="136"/>
      <c r="AD131" s="141"/>
      <c r="AE131" s="142"/>
      <c r="AF131" s="136"/>
      <c r="AG131" s="141"/>
      <c r="AH131" s="142"/>
      <c r="AI131" s="136"/>
      <c r="AJ131" s="137">
        <v>1</v>
      </c>
      <c r="AK131" s="116">
        <v>0</v>
      </c>
      <c r="AL131" s="117" t="s">
        <v>1900</v>
      </c>
      <c r="AU131" s="137">
        <v>0</v>
      </c>
    </row>
    <row r="132" spans="1:47" x14ac:dyDescent="0.35">
      <c r="A132" s="138"/>
      <c r="B132" s="208" t="s">
        <v>1897</v>
      </c>
      <c r="C132" s="115" t="s">
        <v>2114</v>
      </c>
      <c r="D132" s="115" t="s">
        <v>340</v>
      </c>
      <c r="E132" t="s">
        <v>13</v>
      </c>
      <c r="F132" t="s">
        <v>207</v>
      </c>
      <c r="G132" t="s">
        <v>342</v>
      </c>
      <c r="H132" t="s">
        <v>2138</v>
      </c>
      <c r="I132" s="138" t="s">
        <v>324</v>
      </c>
      <c r="J132" s="115">
        <v>2</v>
      </c>
      <c r="K132" s="116">
        <v>0.33</v>
      </c>
      <c r="L132" s="139"/>
      <c r="M132" s="134">
        <v>0.33</v>
      </c>
      <c r="N132" s="135" t="s">
        <v>2079</v>
      </c>
      <c r="P132" s="134"/>
      <c r="R132" s="141" t="s">
        <v>2079</v>
      </c>
      <c r="S132" s="142">
        <v>1</v>
      </c>
      <c r="T132" s="136">
        <v>0.33</v>
      </c>
      <c r="U132" s="141"/>
      <c r="V132" s="142"/>
      <c r="W132" s="136"/>
      <c r="X132" s="141"/>
      <c r="Y132" s="142"/>
      <c r="Z132" s="136"/>
      <c r="AA132" s="141"/>
      <c r="AB132" s="142"/>
      <c r="AC132" s="136"/>
      <c r="AD132" s="141"/>
      <c r="AE132" s="142"/>
      <c r="AF132" s="136"/>
      <c r="AG132" s="141"/>
      <c r="AH132" s="142"/>
      <c r="AI132" s="136"/>
      <c r="AJ132" s="137">
        <v>1</v>
      </c>
      <c r="AK132" s="116">
        <v>0.33</v>
      </c>
      <c r="AL132" s="117" t="s">
        <v>1900</v>
      </c>
      <c r="AU132" s="137">
        <v>0</v>
      </c>
    </row>
    <row r="133" spans="1:47" x14ac:dyDescent="0.35">
      <c r="A133" s="138"/>
      <c r="B133" s="208" t="s">
        <v>1897</v>
      </c>
      <c r="C133" s="115" t="s">
        <v>2114</v>
      </c>
      <c r="D133" s="115" t="s">
        <v>340</v>
      </c>
      <c r="E133" t="s">
        <v>158</v>
      </c>
      <c r="F133" t="s">
        <v>207</v>
      </c>
      <c r="G133" t="s">
        <v>342</v>
      </c>
      <c r="H133" t="s">
        <v>2139</v>
      </c>
      <c r="I133" s="138" t="s">
        <v>324</v>
      </c>
      <c r="J133" s="115">
        <v>0</v>
      </c>
      <c r="K133" s="116">
        <v>0</v>
      </c>
      <c r="L133" s="139"/>
      <c r="M133" s="134">
        <v>0</v>
      </c>
      <c r="N133" s="135" t="s">
        <v>2079</v>
      </c>
      <c r="P133" s="134"/>
      <c r="R133" s="141" t="s">
        <v>2079</v>
      </c>
      <c r="S133" s="142">
        <v>1</v>
      </c>
      <c r="T133" s="136">
        <v>0</v>
      </c>
      <c r="U133" s="141"/>
      <c r="V133" s="142"/>
      <c r="W133" s="136"/>
      <c r="X133" s="141"/>
      <c r="Y133" s="142"/>
      <c r="Z133" s="136"/>
      <c r="AA133" s="141"/>
      <c r="AB133" s="142"/>
      <c r="AC133" s="136"/>
      <c r="AD133" s="141"/>
      <c r="AE133" s="142"/>
      <c r="AF133" s="136"/>
      <c r="AG133" s="141"/>
      <c r="AH133" s="142"/>
      <c r="AI133" s="136"/>
      <c r="AJ133" s="137">
        <v>1</v>
      </c>
      <c r="AK133" s="116">
        <v>0</v>
      </c>
      <c r="AL133" s="117" t="s">
        <v>1900</v>
      </c>
      <c r="AU133" s="137">
        <v>0</v>
      </c>
    </row>
    <row r="134" spans="1:47" x14ac:dyDescent="0.35">
      <c r="A134" s="138"/>
      <c r="B134" s="208" t="s">
        <v>1897</v>
      </c>
      <c r="C134" s="115" t="s">
        <v>2114</v>
      </c>
      <c r="D134" s="115" t="s">
        <v>343</v>
      </c>
      <c r="E134" t="s">
        <v>13</v>
      </c>
      <c r="F134" t="s">
        <v>207</v>
      </c>
      <c r="G134" t="s">
        <v>205</v>
      </c>
      <c r="H134" t="s">
        <v>2140</v>
      </c>
      <c r="I134" s="138" t="s">
        <v>344</v>
      </c>
      <c r="J134" s="115">
        <v>252</v>
      </c>
      <c r="K134" s="116">
        <v>1</v>
      </c>
      <c r="L134" s="139"/>
      <c r="M134" s="134">
        <v>1</v>
      </c>
      <c r="N134" s="135" t="s">
        <v>2079</v>
      </c>
      <c r="P134" s="134"/>
      <c r="R134" s="141" t="s">
        <v>2079</v>
      </c>
      <c r="S134" s="142">
        <v>1</v>
      </c>
      <c r="T134" s="136">
        <v>1</v>
      </c>
      <c r="U134" s="141"/>
      <c r="V134" s="142"/>
      <c r="W134" s="136"/>
      <c r="X134" s="141"/>
      <c r="Y134" s="142"/>
      <c r="Z134" s="136"/>
      <c r="AA134" s="141"/>
      <c r="AB134" s="142"/>
      <c r="AC134" s="136"/>
      <c r="AD134" s="141"/>
      <c r="AE134" s="142"/>
      <c r="AF134" s="136"/>
      <c r="AG134" s="141"/>
      <c r="AH134" s="142"/>
      <c r="AI134" s="136"/>
      <c r="AJ134" s="137">
        <v>1</v>
      </c>
      <c r="AK134" s="116">
        <v>1</v>
      </c>
      <c r="AL134" s="117" t="s">
        <v>1900</v>
      </c>
      <c r="AU134" s="137">
        <v>0</v>
      </c>
    </row>
    <row r="135" spans="1:47" x14ac:dyDescent="0.35">
      <c r="A135" s="138"/>
      <c r="B135" s="208" t="s">
        <v>1897</v>
      </c>
      <c r="C135" s="115" t="s">
        <v>2114</v>
      </c>
      <c r="D135" s="115" t="s">
        <v>343</v>
      </c>
      <c r="E135" t="s">
        <v>158</v>
      </c>
      <c r="F135" t="s">
        <v>207</v>
      </c>
      <c r="G135" t="s">
        <v>205</v>
      </c>
      <c r="H135" t="s">
        <v>2141</v>
      </c>
      <c r="I135" s="138" t="s">
        <v>344</v>
      </c>
      <c r="J135" s="115">
        <v>298</v>
      </c>
      <c r="K135" s="116">
        <v>1</v>
      </c>
      <c r="L135" s="139"/>
      <c r="M135" s="134">
        <v>1</v>
      </c>
      <c r="N135" s="140" t="s">
        <v>2079</v>
      </c>
      <c r="P135" s="134"/>
      <c r="R135" s="141" t="s">
        <v>2079</v>
      </c>
      <c r="S135" s="142">
        <v>1</v>
      </c>
      <c r="T135" s="136">
        <v>1</v>
      </c>
      <c r="U135" s="141"/>
      <c r="V135" s="142"/>
      <c r="W135" s="136"/>
      <c r="X135" s="141"/>
      <c r="Y135" s="142"/>
      <c r="Z135" s="136"/>
      <c r="AA135" s="141"/>
      <c r="AB135" s="142"/>
      <c r="AC135" s="136"/>
      <c r="AD135" s="141"/>
      <c r="AE135" s="142"/>
      <c r="AF135" s="136"/>
      <c r="AG135" s="141"/>
      <c r="AH135" s="142"/>
      <c r="AI135" s="136"/>
      <c r="AJ135" s="137">
        <v>1</v>
      </c>
      <c r="AK135" s="116">
        <v>1</v>
      </c>
      <c r="AL135" s="117" t="s">
        <v>1900</v>
      </c>
      <c r="AU135" s="137">
        <v>0</v>
      </c>
    </row>
    <row r="136" spans="1:47" x14ac:dyDescent="0.35">
      <c r="A136" s="138"/>
      <c r="B136" s="208" t="s">
        <v>1897</v>
      </c>
      <c r="C136" s="115" t="s">
        <v>2114</v>
      </c>
      <c r="D136" s="115" t="s">
        <v>345</v>
      </c>
      <c r="E136" t="s">
        <v>13</v>
      </c>
      <c r="F136" t="s">
        <v>207</v>
      </c>
      <c r="G136" t="s">
        <v>205</v>
      </c>
      <c r="H136" t="s">
        <v>2142</v>
      </c>
      <c r="I136" s="138" t="s">
        <v>346</v>
      </c>
      <c r="J136" s="115">
        <v>6</v>
      </c>
      <c r="K136" s="116">
        <v>0.33</v>
      </c>
      <c r="L136" s="139"/>
      <c r="M136" s="134">
        <v>0.33</v>
      </c>
      <c r="N136" s="140" t="s">
        <v>1980</v>
      </c>
      <c r="P136" s="134"/>
      <c r="R136" s="141" t="s">
        <v>1980</v>
      </c>
      <c r="S136" s="142">
        <v>1</v>
      </c>
      <c r="T136" s="136">
        <v>0.33</v>
      </c>
      <c r="U136" s="141"/>
      <c r="V136" s="142"/>
      <c r="W136" s="136"/>
      <c r="X136" s="141"/>
      <c r="Y136" s="142"/>
      <c r="Z136" s="136"/>
      <c r="AA136" s="141"/>
      <c r="AB136" s="142"/>
      <c r="AC136" s="136"/>
      <c r="AD136" s="141"/>
      <c r="AE136" s="142"/>
      <c r="AF136" s="136"/>
      <c r="AG136" s="141"/>
      <c r="AH136" s="142"/>
      <c r="AI136" s="136"/>
      <c r="AJ136" s="137">
        <v>1</v>
      </c>
      <c r="AK136" s="116">
        <v>0.33</v>
      </c>
      <c r="AL136" s="117" t="s">
        <v>1900</v>
      </c>
      <c r="AU136" s="137">
        <v>0</v>
      </c>
    </row>
    <row r="137" spans="1:47" x14ac:dyDescent="0.35">
      <c r="A137" s="138"/>
      <c r="B137" s="208" t="s">
        <v>1897</v>
      </c>
      <c r="C137" s="115" t="s">
        <v>2114</v>
      </c>
      <c r="D137" s="115" t="s">
        <v>345</v>
      </c>
      <c r="E137" t="s">
        <v>158</v>
      </c>
      <c r="F137" t="s">
        <v>207</v>
      </c>
      <c r="G137" t="s">
        <v>205</v>
      </c>
      <c r="H137" t="s">
        <v>2143</v>
      </c>
      <c r="I137" s="138" t="s">
        <v>346</v>
      </c>
      <c r="J137" s="115">
        <v>4</v>
      </c>
      <c r="K137" s="116">
        <v>0</v>
      </c>
      <c r="L137" s="139"/>
      <c r="M137" s="134">
        <v>0</v>
      </c>
      <c r="N137" s="140" t="s">
        <v>1980</v>
      </c>
      <c r="P137" s="134"/>
      <c r="R137" s="141" t="s">
        <v>1980</v>
      </c>
      <c r="S137" s="142">
        <v>1</v>
      </c>
      <c r="T137" s="136">
        <v>0</v>
      </c>
      <c r="U137" s="141"/>
      <c r="V137" s="142"/>
      <c r="W137" s="136"/>
      <c r="X137" s="141"/>
      <c r="Y137" s="142"/>
      <c r="Z137" s="136"/>
      <c r="AA137" s="141"/>
      <c r="AB137" s="142"/>
      <c r="AC137" s="136"/>
      <c r="AD137" s="141"/>
      <c r="AE137" s="142"/>
      <c r="AF137" s="136"/>
      <c r="AG137" s="141"/>
      <c r="AH137" s="142"/>
      <c r="AI137" s="136"/>
      <c r="AJ137" s="137">
        <v>1</v>
      </c>
      <c r="AK137" s="116">
        <v>0</v>
      </c>
      <c r="AL137" s="117" t="s">
        <v>1900</v>
      </c>
      <c r="AU137" s="137">
        <v>0</v>
      </c>
    </row>
    <row r="138" spans="1:47" x14ac:dyDescent="0.35">
      <c r="A138" s="138"/>
      <c r="B138" s="208" t="s">
        <v>1897</v>
      </c>
      <c r="C138" s="115" t="s">
        <v>2114</v>
      </c>
      <c r="D138" s="115" t="s">
        <v>347</v>
      </c>
      <c r="E138" t="s">
        <v>13</v>
      </c>
      <c r="F138" t="s">
        <v>207</v>
      </c>
      <c r="G138" t="s">
        <v>205</v>
      </c>
      <c r="H138" t="s">
        <v>2144</v>
      </c>
      <c r="I138" s="138" t="s">
        <v>348</v>
      </c>
      <c r="J138" s="115">
        <v>5</v>
      </c>
      <c r="K138" s="116">
        <v>0</v>
      </c>
      <c r="L138" s="139"/>
      <c r="M138" s="134">
        <v>0</v>
      </c>
      <c r="N138" s="135" t="s">
        <v>1980</v>
      </c>
      <c r="P138" s="134"/>
      <c r="R138" s="141" t="s">
        <v>1980</v>
      </c>
      <c r="S138" s="142">
        <v>1</v>
      </c>
      <c r="T138" s="136">
        <v>0</v>
      </c>
      <c r="U138" s="141"/>
      <c r="V138" s="142"/>
      <c r="W138" s="136"/>
      <c r="X138" s="141"/>
      <c r="Y138" s="142"/>
      <c r="Z138" s="136"/>
      <c r="AA138" s="141"/>
      <c r="AB138" s="142"/>
      <c r="AC138" s="136"/>
      <c r="AD138" s="141"/>
      <c r="AE138" s="142"/>
      <c r="AF138" s="136"/>
      <c r="AG138" s="141"/>
      <c r="AH138" s="142"/>
      <c r="AI138" s="136"/>
      <c r="AJ138" s="137">
        <v>1</v>
      </c>
      <c r="AK138" s="116">
        <v>0</v>
      </c>
      <c r="AL138" s="117" t="s">
        <v>1900</v>
      </c>
      <c r="AU138" s="137">
        <v>0</v>
      </c>
    </row>
    <row r="139" spans="1:47" x14ac:dyDescent="0.35">
      <c r="A139" s="138"/>
      <c r="B139" s="208" t="s">
        <v>1897</v>
      </c>
      <c r="C139" s="115" t="s">
        <v>2114</v>
      </c>
      <c r="D139" s="115" t="s">
        <v>347</v>
      </c>
      <c r="E139" t="s">
        <v>158</v>
      </c>
      <c r="F139" t="s">
        <v>207</v>
      </c>
      <c r="G139" t="s">
        <v>205</v>
      </c>
      <c r="H139" t="s">
        <v>2145</v>
      </c>
      <c r="I139" s="138" t="s">
        <v>348</v>
      </c>
      <c r="J139" s="115">
        <v>6</v>
      </c>
      <c r="K139" s="116">
        <v>0</v>
      </c>
      <c r="L139" s="139"/>
      <c r="M139" s="134">
        <v>0</v>
      </c>
      <c r="N139" s="140" t="s">
        <v>1980</v>
      </c>
      <c r="P139" s="134"/>
      <c r="R139" s="141" t="s">
        <v>1980</v>
      </c>
      <c r="S139" s="142">
        <v>1</v>
      </c>
      <c r="T139" s="136">
        <v>0</v>
      </c>
      <c r="U139" s="141"/>
      <c r="V139" s="142"/>
      <c r="W139" s="136"/>
      <c r="X139" s="141"/>
      <c r="Y139" s="142"/>
      <c r="Z139" s="136"/>
      <c r="AA139" s="141"/>
      <c r="AB139" s="142"/>
      <c r="AC139" s="136"/>
      <c r="AD139" s="141"/>
      <c r="AE139" s="142"/>
      <c r="AF139" s="136"/>
      <c r="AG139" s="141"/>
      <c r="AH139" s="142"/>
      <c r="AI139" s="136"/>
      <c r="AJ139" s="137">
        <v>1</v>
      </c>
      <c r="AK139" s="116">
        <v>0</v>
      </c>
      <c r="AL139" s="117" t="s">
        <v>1900</v>
      </c>
      <c r="AU139" s="137">
        <v>0</v>
      </c>
    </row>
    <row r="140" spans="1:47" s="146" customFormat="1" x14ac:dyDescent="0.35">
      <c r="A140" s="172" t="s">
        <v>2008</v>
      </c>
      <c r="B140" s="210" t="s">
        <v>1897</v>
      </c>
      <c r="C140" s="146" t="s">
        <v>2114</v>
      </c>
      <c r="D140" s="146" t="s">
        <v>353</v>
      </c>
      <c r="E140" s="148" t="s">
        <v>13</v>
      </c>
      <c r="F140" s="148" t="s">
        <v>207</v>
      </c>
      <c r="G140" s="148" t="s">
        <v>205</v>
      </c>
      <c r="H140" s="148" t="s">
        <v>2146</v>
      </c>
      <c r="I140" s="172" t="s">
        <v>354</v>
      </c>
      <c r="J140" s="146">
        <v>267</v>
      </c>
      <c r="K140" s="150">
        <v>1</v>
      </c>
      <c r="L140" s="151">
        <v>1.5</v>
      </c>
      <c r="M140" s="152">
        <v>1.5</v>
      </c>
      <c r="N140" s="204" t="s">
        <v>2147</v>
      </c>
      <c r="O140" s="150"/>
      <c r="P140" s="152"/>
      <c r="Q140" s="150"/>
      <c r="R140" s="156" t="s">
        <v>2147</v>
      </c>
      <c r="S140" s="154">
        <v>1</v>
      </c>
      <c r="T140" s="155">
        <v>1.5</v>
      </c>
      <c r="U140" s="156"/>
      <c r="V140" s="154"/>
      <c r="W140" s="155"/>
      <c r="X140" s="156"/>
      <c r="Y140" s="154"/>
      <c r="Z140" s="155"/>
      <c r="AA140" s="156"/>
      <c r="AB140" s="154"/>
      <c r="AC140" s="155"/>
      <c r="AD140" s="156"/>
      <c r="AE140" s="154"/>
      <c r="AF140" s="155"/>
      <c r="AG140" s="156"/>
      <c r="AH140" s="154"/>
      <c r="AI140" s="155"/>
      <c r="AJ140" s="157">
        <v>1</v>
      </c>
      <c r="AK140" s="150">
        <v>1.5</v>
      </c>
      <c r="AL140" s="158" t="s">
        <v>1900</v>
      </c>
      <c r="AM140" s="158"/>
      <c r="AN140" s="158"/>
      <c r="AO140" s="158"/>
      <c r="AP140" s="158"/>
      <c r="AQ140" s="158"/>
      <c r="AR140" s="158"/>
      <c r="AS140" s="158"/>
      <c r="AT140" s="158"/>
      <c r="AU140" s="157">
        <v>0</v>
      </c>
    </row>
    <row r="141" spans="1:47" s="146" customFormat="1" x14ac:dyDescent="0.35">
      <c r="A141" s="172" t="s">
        <v>2008</v>
      </c>
      <c r="B141" s="210" t="s">
        <v>1897</v>
      </c>
      <c r="C141" s="146" t="s">
        <v>2114</v>
      </c>
      <c r="D141" s="146" t="s">
        <v>353</v>
      </c>
      <c r="E141" s="148" t="s">
        <v>158</v>
      </c>
      <c r="F141" s="148" t="s">
        <v>207</v>
      </c>
      <c r="G141" s="148" t="s">
        <v>205</v>
      </c>
      <c r="H141" s="148" t="s">
        <v>2148</v>
      </c>
      <c r="I141" s="172" t="s">
        <v>354</v>
      </c>
      <c r="J141" s="146">
        <v>256</v>
      </c>
      <c r="K141" s="150">
        <v>1</v>
      </c>
      <c r="L141" s="151">
        <v>1.5</v>
      </c>
      <c r="M141" s="152">
        <v>1.5</v>
      </c>
      <c r="N141" s="173" t="s">
        <v>2147</v>
      </c>
      <c r="O141" s="150"/>
      <c r="P141" s="152"/>
      <c r="Q141" s="150"/>
      <c r="R141" s="156" t="s">
        <v>2147</v>
      </c>
      <c r="S141" s="154">
        <v>1</v>
      </c>
      <c r="T141" s="155">
        <v>1.5</v>
      </c>
      <c r="U141" s="156"/>
      <c r="V141" s="154"/>
      <c r="W141" s="155"/>
      <c r="X141" s="156"/>
      <c r="Y141" s="154"/>
      <c r="Z141" s="155"/>
      <c r="AA141" s="156"/>
      <c r="AB141" s="154"/>
      <c r="AC141" s="155"/>
      <c r="AD141" s="156"/>
      <c r="AE141" s="154"/>
      <c r="AF141" s="155"/>
      <c r="AG141" s="156"/>
      <c r="AH141" s="154"/>
      <c r="AI141" s="155"/>
      <c r="AJ141" s="157">
        <v>1</v>
      </c>
      <c r="AK141" s="150">
        <v>1.5</v>
      </c>
      <c r="AL141" s="158" t="s">
        <v>1900</v>
      </c>
      <c r="AM141" s="158"/>
      <c r="AN141" s="158"/>
      <c r="AO141" s="158"/>
      <c r="AP141" s="158"/>
      <c r="AQ141" s="158"/>
      <c r="AR141" s="158"/>
      <c r="AS141" s="158"/>
      <c r="AT141" s="158"/>
      <c r="AU141" s="157">
        <v>0</v>
      </c>
    </row>
    <row r="142" spans="1:47" x14ac:dyDescent="0.35">
      <c r="A142" s="138"/>
      <c r="B142" s="208" t="s">
        <v>1897</v>
      </c>
      <c r="C142" s="115" t="s">
        <v>2114</v>
      </c>
      <c r="D142" s="115" t="s">
        <v>357</v>
      </c>
      <c r="E142" t="s">
        <v>13</v>
      </c>
      <c r="F142" t="s">
        <v>207</v>
      </c>
      <c r="G142" t="s">
        <v>205</v>
      </c>
      <c r="H142" t="s">
        <v>2149</v>
      </c>
      <c r="I142" s="138" t="s">
        <v>358</v>
      </c>
      <c r="J142" s="115">
        <v>294</v>
      </c>
      <c r="K142" s="116">
        <v>1</v>
      </c>
      <c r="L142" s="139">
        <v>1.5</v>
      </c>
      <c r="M142" s="134">
        <v>1.5</v>
      </c>
      <c r="N142" s="173" t="s">
        <v>2150</v>
      </c>
      <c r="P142" s="134"/>
      <c r="R142" s="156" t="s">
        <v>2150</v>
      </c>
      <c r="S142" s="154">
        <v>0.4</v>
      </c>
      <c r="T142" s="136">
        <v>0.60000000000000009</v>
      </c>
      <c r="U142" s="156" t="s">
        <v>2151</v>
      </c>
      <c r="V142" s="154">
        <v>0.05</v>
      </c>
      <c r="W142" s="155">
        <v>7.5000000000000011E-2</v>
      </c>
      <c r="X142" s="141" t="s">
        <v>1950</v>
      </c>
      <c r="Y142" s="142">
        <v>0.55000000000000004</v>
      </c>
      <c r="Z142" s="136">
        <v>0.82500000000000007</v>
      </c>
      <c r="AA142" s="141"/>
      <c r="AB142" s="142"/>
      <c r="AC142" s="136"/>
      <c r="AD142" s="141"/>
      <c r="AE142" s="142"/>
      <c r="AF142" s="136"/>
      <c r="AG142" s="141"/>
      <c r="AH142" s="142"/>
      <c r="AI142" s="136"/>
      <c r="AJ142" s="137">
        <v>1</v>
      </c>
      <c r="AK142" s="116">
        <v>1.5</v>
      </c>
      <c r="AL142" s="117" t="s">
        <v>1900</v>
      </c>
      <c r="AU142" s="137">
        <v>0</v>
      </c>
    </row>
    <row r="143" spans="1:47" x14ac:dyDescent="0.35">
      <c r="A143" s="138"/>
      <c r="B143" s="208" t="s">
        <v>1897</v>
      </c>
      <c r="C143" s="115" t="s">
        <v>2114</v>
      </c>
      <c r="D143" s="115" t="s">
        <v>357</v>
      </c>
      <c r="E143" t="s">
        <v>158</v>
      </c>
      <c r="F143" t="s">
        <v>207</v>
      </c>
      <c r="G143" t="s">
        <v>205</v>
      </c>
      <c r="H143" t="s">
        <v>2152</v>
      </c>
      <c r="I143" s="138" t="s">
        <v>358</v>
      </c>
      <c r="J143" s="115">
        <v>246</v>
      </c>
      <c r="K143" s="116">
        <v>1</v>
      </c>
      <c r="L143" s="139">
        <v>1.5</v>
      </c>
      <c r="M143" s="134">
        <v>1.5</v>
      </c>
      <c r="N143" s="173" t="s">
        <v>2150</v>
      </c>
      <c r="P143" s="134"/>
      <c r="R143" s="156" t="s">
        <v>2150</v>
      </c>
      <c r="S143" s="154">
        <v>0.4</v>
      </c>
      <c r="T143" s="136">
        <v>0.60000000000000009</v>
      </c>
      <c r="U143" s="156" t="s">
        <v>2151</v>
      </c>
      <c r="V143" s="154">
        <v>0.05</v>
      </c>
      <c r="W143" s="155">
        <v>7.5000000000000011E-2</v>
      </c>
      <c r="X143" s="141" t="s">
        <v>1950</v>
      </c>
      <c r="Y143" s="142">
        <v>0.55000000000000004</v>
      </c>
      <c r="Z143" s="136">
        <v>0.82500000000000007</v>
      </c>
      <c r="AA143" s="141"/>
      <c r="AB143" s="142"/>
      <c r="AC143" s="136"/>
      <c r="AD143" s="141"/>
      <c r="AE143" s="142"/>
      <c r="AF143" s="136"/>
      <c r="AG143" s="141"/>
      <c r="AH143" s="142"/>
      <c r="AI143" s="136"/>
      <c r="AJ143" s="137">
        <v>1</v>
      </c>
      <c r="AK143" s="116">
        <v>1.5</v>
      </c>
      <c r="AL143" s="117" t="s">
        <v>1900</v>
      </c>
      <c r="AU143" s="137">
        <v>0</v>
      </c>
    </row>
    <row r="144" spans="1:47" s="146" customFormat="1" x14ac:dyDescent="0.35">
      <c r="A144" s="172" t="s">
        <v>2008</v>
      </c>
      <c r="B144" s="210" t="s">
        <v>1897</v>
      </c>
      <c r="C144" s="146" t="s">
        <v>2114</v>
      </c>
      <c r="D144" s="146" t="s">
        <v>361</v>
      </c>
      <c r="E144" s="148" t="s">
        <v>13</v>
      </c>
      <c r="F144" s="148" t="s">
        <v>207</v>
      </c>
      <c r="G144" s="148" t="s">
        <v>205</v>
      </c>
      <c r="H144" s="148" t="s">
        <v>2153</v>
      </c>
      <c r="I144" s="172" t="s">
        <v>362</v>
      </c>
      <c r="J144" s="146">
        <v>271</v>
      </c>
      <c r="K144" s="150">
        <v>1</v>
      </c>
      <c r="L144" s="151"/>
      <c r="M144" s="152">
        <v>0.25</v>
      </c>
      <c r="N144" s="173" t="s">
        <v>2147</v>
      </c>
      <c r="O144" s="150"/>
      <c r="P144" s="152"/>
      <c r="Q144" s="150"/>
      <c r="R144" s="156" t="s">
        <v>2147</v>
      </c>
      <c r="S144" s="154">
        <v>1</v>
      </c>
      <c r="T144" s="155">
        <v>0.25</v>
      </c>
      <c r="U144" s="156"/>
      <c r="V144" s="154"/>
      <c r="W144" s="155"/>
      <c r="X144" s="156"/>
      <c r="Y144" s="154"/>
      <c r="Z144" s="155"/>
      <c r="AA144" s="156"/>
      <c r="AB144" s="154"/>
      <c r="AC144" s="155"/>
      <c r="AD144" s="156"/>
      <c r="AE144" s="154"/>
      <c r="AF144" s="155"/>
      <c r="AG144" s="156"/>
      <c r="AH144" s="154"/>
      <c r="AI144" s="155"/>
      <c r="AJ144" s="157">
        <v>1</v>
      </c>
      <c r="AK144" s="150">
        <v>0.25</v>
      </c>
      <c r="AL144" s="158" t="s">
        <v>1900</v>
      </c>
      <c r="AM144" s="158"/>
      <c r="AN144" s="158"/>
      <c r="AO144" s="158"/>
      <c r="AP144" s="158"/>
      <c r="AQ144" s="158"/>
      <c r="AR144" s="158"/>
      <c r="AS144" s="158"/>
      <c r="AT144" s="158"/>
      <c r="AU144" s="157">
        <v>0</v>
      </c>
    </row>
    <row r="145" spans="1:47" s="146" customFormat="1" x14ac:dyDescent="0.35">
      <c r="A145" s="172" t="s">
        <v>2008</v>
      </c>
      <c r="B145" s="210" t="s">
        <v>1897</v>
      </c>
      <c r="C145" s="146" t="s">
        <v>2114</v>
      </c>
      <c r="D145" s="146" t="s">
        <v>361</v>
      </c>
      <c r="E145" s="148" t="s">
        <v>158</v>
      </c>
      <c r="F145" s="148" t="s">
        <v>207</v>
      </c>
      <c r="G145" s="148" t="s">
        <v>205</v>
      </c>
      <c r="H145" s="148" t="s">
        <v>2154</v>
      </c>
      <c r="I145" s="172" t="s">
        <v>362</v>
      </c>
      <c r="J145" s="146">
        <v>295</v>
      </c>
      <c r="K145" s="150">
        <v>1</v>
      </c>
      <c r="L145" s="151"/>
      <c r="M145" s="152">
        <v>0.25</v>
      </c>
      <c r="N145" s="173" t="s">
        <v>2147</v>
      </c>
      <c r="O145" s="150"/>
      <c r="P145" s="152"/>
      <c r="Q145" s="150"/>
      <c r="R145" s="156" t="s">
        <v>2147</v>
      </c>
      <c r="S145" s="154">
        <v>1</v>
      </c>
      <c r="T145" s="155">
        <v>0.25</v>
      </c>
      <c r="U145" s="156"/>
      <c r="V145" s="154"/>
      <c r="W145" s="155"/>
      <c r="X145" s="156"/>
      <c r="Y145" s="154"/>
      <c r="Z145" s="155"/>
      <c r="AA145" s="156"/>
      <c r="AB145" s="154"/>
      <c r="AC145" s="155"/>
      <c r="AD145" s="156"/>
      <c r="AE145" s="154"/>
      <c r="AF145" s="155"/>
      <c r="AG145" s="156"/>
      <c r="AH145" s="154"/>
      <c r="AI145" s="155"/>
      <c r="AJ145" s="157">
        <v>1</v>
      </c>
      <c r="AK145" s="150">
        <v>0.25</v>
      </c>
      <c r="AL145" s="158" t="s">
        <v>1900</v>
      </c>
      <c r="AM145" s="158"/>
      <c r="AN145" s="158"/>
      <c r="AO145" s="158"/>
      <c r="AP145" s="158"/>
      <c r="AQ145" s="158"/>
      <c r="AR145" s="158"/>
      <c r="AS145" s="158"/>
      <c r="AT145" s="158"/>
      <c r="AU145" s="157">
        <v>0</v>
      </c>
    </row>
    <row r="146" spans="1:47" s="146" customFormat="1" x14ac:dyDescent="0.35">
      <c r="A146" s="172" t="s">
        <v>2008</v>
      </c>
      <c r="B146" s="210" t="s">
        <v>1897</v>
      </c>
      <c r="C146" s="146" t="s">
        <v>2114</v>
      </c>
      <c r="D146" s="146" t="s">
        <v>363</v>
      </c>
      <c r="E146" s="148" t="s">
        <v>13</v>
      </c>
      <c r="F146" s="148" t="s">
        <v>207</v>
      </c>
      <c r="G146" s="148" t="s">
        <v>205</v>
      </c>
      <c r="H146" s="148" t="s">
        <v>2155</v>
      </c>
      <c r="I146" s="172" t="s">
        <v>364</v>
      </c>
      <c r="J146" s="146">
        <v>287</v>
      </c>
      <c r="K146" s="150">
        <v>1</v>
      </c>
      <c r="L146" s="151"/>
      <c r="M146" s="152">
        <v>0.25</v>
      </c>
      <c r="N146" s="173" t="s">
        <v>2147</v>
      </c>
      <c r="O146" s="150"/>
      <c r="P146" s="152"/>
      <c r="Q146" s="150"/>
      <c r="R146" s="156" t="s">
        <v>2147</v>
      </c>
      <c r="S146" s="154">
        <v>1</v>
      </c>
      <c r="T146" s="155">
        <v>0.25</v>
      </c>
      <c r="U146" s="156"/>
      <c r="V146" s="154"/>
      <c r="W146" s="155"/>
      <c r="X146" s="156"/>
      <c r="Y146" s="154"/>
      <c r="Z146" s="155"/>
      <c r="AA146" s="156"/>
      <c r="AB146" s="154"/>
      <c r="AC146" s="155"/>
      <c r="AD146" s="156"/>
      <c r="AE146" s="154"/>
      <c r="AF146" s="155"/>
      <c r="AG146" s="156"/>
      <c r="AH146" s="154"/>
      <c r="AI146" s="155"/>
      <c r="AJ146" s="157">
        <v>1</v>
      </c>
      <c r="AK146" s="150">
        <v>0.25</v>
      </c>
      <c r="AL146" s="158" t="s">
        <v>1900</v>
      </c>
      <c r="AM146" s="158"/>
      <c r="AN146" s="158"/>
      <c r="AO146" s="158"/>
      <c r="AP146" s="158"/>
      <c r="AQ146" s="158"/>
      <c r="AR146" s="158"/>
      <c r="AS146" s="158"/>
      <c r="AT146" s="158"/>
      <c r="AU146" s="157">
        <v>0</v>
      </c>
    </row>
    <row r="147" spans="1:47" s="146" customFormat="1" x14ac:dyDescent="0.35">
      <c r="A147" s="172" t="s">
        <v>2008</v>
      </c>
      <c r="B147" s="210" t="s">
        <v>1897</v>
      </c>
      <c r="C147" s="146" t="s">
        <v>2114</v>
      </c>
      <c r="D147" s="146" t="s">
        <v>363</v>
      </c>
      <c r="E147" s="148" t="s">
        <v>158</v>
      </c>
      <c r="F147" s="148" t="s">
        <v>207</v>
      </c>
      <c r="G147" s="148" t="s">
        <v>205</v>
      </c>
      <c r="H147" s="148" t="s">
        <v>2156</v>
      </c>
      <c r="I147" s="172" t="s">
        <v>364</v>
      </c>
      <c r="J147" s="146">
        <v>267</v>
      </c>
      <c r="K147" s="150">
        <v>1</v>
      </c>
      <c r="L147" s="151"/>
      <c r="M147" s="152">
        <v>0.25</v>
      </c>
      <c r="N147" s="173" t="s">
        <v>2147</v>
      </c>
      <c r="O147" s="150"/>
      <c r="P147" s="152"/>
      <c r="Q147" s="150"/>
      <c r="R147" s="156" t="s">
        <v>2147</v>
      </c>
      <c r="S147" s="154">
        <v>1</v>
      </c>
      <c r="T147" s="155">
        <v>0.25</v>
      </c>
      <c r="U147" s="156"/>
      <c r="V147" s="154"/>
      <c r="W147" s="155"/>
      <c r="X147" s="156"/>
      <c r="Y147" s="154"/>
      <c r="Z147" s="155"/>
      <c r="AA147" s="156"/>
      <c r="AB147" s="154"/>
      <c r="AC147" s="155"/>
      <c r="AD147" s="156"/>
      <c r="AE147" s="154"/>
      <c r="AF147" s="155"/>
      <c r="AG147" s="156"/>
      <c r="AH147" s="154"/>
      <c r="AI147" s="155"/>
      <c r="AJ147" s="157">
        <v>1</v>
      </c>
      <c r="AK147" s="150">
        <v>0.25</v>
      </c>
      <c r="AL147" s="158" t="s">
        <v>1900</v>
      </c>
      <c r="AM147" s="158"/>
      <c r="AN147" s="158"/>
      <c r="AO147" s="158"/>
      <c r="AP147" s="158"/>
      <c r="AQ147" s="158"/>
      <c r="AR147" s="158"/>
      <c r="AS147" s="158"/>
      <c r="AT147" s="158"/>
      <c r="AU147" s="157">
        <v>0</v>
      </c>
    </row>
    <row r="148" spans="1:47" s="146" customFormat="1" x14ac:dyDescent="0.35">
      <c r="A148" s="172" t="s">
        <v>2008</v>
      </c>
      <c r="B148" s="210" t="s">
        <v>1897</v>
      </c>
      <c r="C148" s="146" t="s">
        <v>2114</v>
      </c>
      <c r="D148" s="146" t="s">
        <v>2157</v>
      </c>
      <c r="E148" s="148" t="s">
        <v>158</v>
      </c>
      <c r="F148" s="148" t="s">
        <v>207</v>
      </c>
      <c r="G148" s="148" t="s">
        <v>205</v>
      </c>
      <c r="H148" s="148" t="s">
        <v>2158</v>
      </c>
      <c r="I148" s="172" t="s">
        <v>2159</v>
      </c>
      <c r="J148" s="146" t="e">
        <v>#N/A</v>
      </c>
      <c r="K148" s="150" t="e">
        <v>#N/A</v>
      </c>
      <c r="L148" s="151">
        <v>1.5</v>
      </c>
      <c r="M148" s="152">
        <v>1.5</v>
      </c>
      <c r="N148" s="218" t="s">
        <v>2054</v>
      </c>
      <c r="O148" s="150"/>
      <c r="P148" s="152"/>
      <c r="Q148" s="150"/>
      <c r="R148" s="156" t="s">
        <v>2054</v>
      </c>
      <c r="S148" s="154">
        <v>0.67</v>
      </c>
      <c r="T148" s="155">
        <v>1.0050000000000001</v>
      </c>
      <c r="U148" s="156" t="s">
        <v>2055</v>
      </c>
      <c r="V148" s="154">
        <v>0.33</v>
      </c>
      <c r="W148" s="155">
        <v>0.495</v>
      </c>
      <c r="X148" s="156"/>
      <c r="Y148" s="154"/>
      <c r="Z148" s="155"/>
      <c r="AA148" s="156"/>
      <c r="AB148" s="154"/>
      <c r="AC148" s="155"/>
      <c r="AD148" s="156"/>
      <c r="AE148" s="154"/>
      <c r="AF148" s="155"/>
      <c r="AG148" s="156"/>
      <c r="AH148" s="154"/>
      <c r="AI148" s="155"/>
      <c r="AJ148" s="157">
        <v>1</v>
      </c>
      <c r="AK148" s="150">
        <v>1.5</v>
      </c>
      <c r="AL148" s="158" t="s">
        <v>1900</v>
      </c>
      <c r="AM148" s="158"/>
      <c r="AN148" s="158"/>
      <c r="AO148" s="158"/>
      <c r="AP148" s="158"/>
      <c r="AQ148" s="158"/>
      <c r="AR148" s="158"/>
      <c r="AS148" s="158"/>
      <c r="AT148" s="158"/>
      <c r="AU148" s="157">
        <v>0</v>
      </c>
    </row>
    <row r="149" spans="1:47" x14ac:dyDescent="0.35">
      <c r="A149" s="138"/>
      <c r="B149" s="208" t="s">
        <v>1897</v>
      </c>
      <c r="C149" s="115" t="s">
        <v>2114</v>
      </c>
      <c r="D149" s="115" t="s">
        <v>2160</v>
      </c>
      <c r="E149" s="115" t="s">
        <v>158</v>
      </c>
      <c r="F149" t="s">
        <v>207</v>
      </c>
      <c r="G149" t="s">
        <v>205</v>
      </c>
      <c r="H149" t="s">
        <v>2161</v>
      </c>
      <c r="I149" s="138" t="s">
        <v>2162</v>
      </c>
      <c r="J149" s="115" t="e">
        <v>#N/A</v>
      </c>
      <c r="K149" s="116" t="e">
        <v>#N/A</v>
      </c>
      <c r="L149" s="139"/>
      <c r="M149" s="134" t="e">
        <v>#N/A</v>
      </c>
      <c r="N149" s="209"/>
      <c r="P149" s="134"/>
      <c r="R149" s="141"/>
      <c r="S149" s="142"/>
      <c r="T149" s="155"/>
      <c r="U149" s="141"/>
      <c r="V149" s="142"/>
      <c r="W149" s="136"/>
      <c r="X149" s="141"/>
      <c r="Y149" s="142"/>
      <c r="Z149" s="136"/>
      <c r="AA149" s="141"/>
      <c r="AB149" s="142"/>
      <c r="AC149" s="136"/>
      <c r="AD149" s="141"/>
      <c r="AE149" s="142"/>
      <c r="AF149" s="136"/>
      <c r="AG149" s="141"/>
      <c r="AH149" s="142"/>
      <c r="AI149" s="136"/>
      <c r="AJ149" s="137">
        <v>0</v>
      </c>
      <c r="AK149" s="116">
        <v>0</v>
      </c>
      <c r="AL149" s="117" t="e">
        <v>#N/A</v>
      </c>
      <c r="AU149" s="137">
        <v>0</v>
      </c>
    </row>
    <row r="150" spans="1:47" s="211" customFormat="1" x14ac:dyDescent="0.35">
      <c r="A150" s="212"/>
      <c r="B150" s="208" t="s">
        <v>1897</v>
      </c>
      <c r="C150" s="115" t="s">
        <v>2114</v>
      </c>
      <c r="D150" s="211" t="s">
        <v>2163</v>
      </c>
      <c r="E150" s="33" t="s">
        <v>13</v>
      </c>
      <c r="F150" s="33" t="s">
        <v>207</v>
      </c>
      <c r="G150" s="33" t="s">
        <v>205</v>
      </c>
      <c r="H150" s="33" t="s">
        <v>2164</v>
      </c>
      <c r="I150" s="212" t="s">
        <v>2165</v>
      </c>
      <c r="J150" s="211" t="e">
        <v>#N/A</v>
      </c>
      <c r="K150" s="133" t="e">
        <v>#N/A</v>
      </c>
      <c r="L150" s="139"/>
      <c r="M150" s="134" t="e">
        <v>#N/A</v>
      </c>
      <c r="N150" s="213" t="s">
        <v>1990</v>
      </c>
      <c r="O150" s="133"/>
      <c r="P150" s="214"/>
      <c r="Q150" s="133"/>
      <c r="R150" s="219"/>
      <c r="S150" s="215"/>
      <c r="T150" s="155"/>
      <c r="U150" s="219"/>
      <c r="V150" s="215"/>
      <c r="W150" s="220"/>
      <c r="X150" s="219"/>
      <c r="Y150" s="215"/>
      <c r="Z150" s="220"/>
      <c r="AA150" s="219"/>
      <c r="AB150" s="215"/>
      <c r="AC150" s="220"/>
      <c r="AD150" s="219"/>
      <c r="AE150" s="215"/>
      <c r="AF150" s="220"/>
      <c r="AG150" s="219"/>
      <c r="AH150" s="215"/>
      <c r="AI150" s="220"/>
      <c r="AJ150" s="137">
        <v>0</v>
      </c>
      <c r="AK150" s="116">
        <v>0</v>
      </c>
      <c r="AL150" s="117" t="e">
        <v>#N/A</v>
      </c>
      <c r="AM150" s="117"/>
      <c r="AN150" s="117"/>
      <c r="AO150" s="117"/>
      <c r="AP150" s="117"/>
      <c r="AQ150" s="117"/>
      <c r="AR150" s="117"/>
      <c r="AS150" s="117"/>
      <c r="AT150" s="117"/>
      <c r="AU150" s="137">
        <v>0</v>
      </c>
    </row>
    <row r="151" spans="1:47" s="146" customFormat="1" x14ac:dyDescent="0.35">
      <c r="A151" s="172" t="s">
        <v>2008</v>
      </c>
      <c r="B151" s="210" t="s">
        <v>1897</v>
      </c>
      <c r="C151" s="146" t="s">
        <v>2114</v>
      </c>
      <c r="D151" s="146" t="s">
        <v>2166</v>
      </c>
      <c r="E151" s="148" t="s">
        <v>13</v>
      </c>
      <c r="F151" s="148" t="s">
        <v>207</v>
      </c>
      <c r="G151" s="148" t="s">
        <v>205</v>
      </c>
      <c r="H151" s="148" t="s">
        <v>2167</v>
      </c>
      <c r="I151" s="172" t="s">
        <v>2168</v>
      </c>
      <c r="J151" s="146" t="e">
        <v>#N/A</v>
      </c>
      <c r="K151" s="150">
        <v>1</v>
      </c>
      <c r="L151" s="151"/>
      <c r="M151" s="152">
        <v>1</v>
      </c>
      <c r="N151" s="204" t="s">
        <v>1979</v>
      </c>
      <c r="O151" s="150"/>
      <c r="P151" s="152"/>
      <c r="Q151" s="150"/>
      <c r="R151" s="156" t="s">
        <v>1979</v>
      </c>
      <c r="S151" s="154">
        <v>0.5</v>
      </c>
      <c r="T151" s="155">
        <v>0.5</v>
      </c>
      <c r="U151" s="156" t="s">
        <v>2029</v>
      </c>
      <c r="V151" s="154">
        <v>0.5</v>
      </c>
      <c r="W151" s="155">
        <v>0.5</v>
      </c>
      <c r="X151" s="156"/>
      <c r="Y151" s="154"/>
      <c r="Z151" s="155"/>
      <c r="AA151" s="156"/>
      <c r="AB151" s="154"/>
      <c r="AC151" s="155"/>
      <c r="AD151" s="156"/>
      <c r="AE151" s="154"/>
      <c r="AF151" s="155"/>
      <c r="AG151" s="156"/>
      <c r="AH151" s="154"/>
      <c r="AI151" s="155"/>
      <c r="AJ151" s="157">
        <v>1</v>
      </c>
      <c r="AK151" s="150">
        <v>1</v>
      </c>
      <c r="AL151" s="158" t="s">
        <v>1900</v>
      </c>
      <c r="AM151" s="158"/>
      <c r="AN151" s="158"/>
      <c r="AO151" s="158"/>
      <c r="AP151" s="158"/>
      <c r="AQ151" s="158"/>
      <c r="AR151" s="158"/>
      <c r="AS151" s="158"/>
      <c r="AT151" s="158"/>
      <c r="AU151" s="157">
        <v>0</v>
      </c>
    </row>
    <row r="152" spans="1:47" s="211" customFormat="1" x14ac:dyDescent="0.35">
      <c r="A152" s="212"/>
      <c r="B152" s="208" t="s">
        <v>1897</v>
      </c>
      <c r="C152" s="115" t="s">
        <v>2114</v>
      </c>
      <c r="D152" s="211" t="s">
        <v>2169</v>
      </c>
      <c r="E152" s="33" t="s">
        <v>158</v>
      </c>
      <c r="F152" s="33" t="s">
        <v>207</v>
      </c>
      <c r="G152" s="33" t="s">
        <v>205</v>
      </c>
      <c r="H152" s="33" t="s">
        <v>2170</v>
      </c>
      <c r="I152" s="212" t="s">
        <v>2171</v>
      </c>
      <c r="J152" s="211" t="e">
        <v>#N/A</v>
      </c>
      <c r="K152" s="133" t="e">
        <v>#N/A</v>
      </c>
      <c r="L152" s="139"/>
      <c r="M152" s="134" t="e">
        <v>#N/A</v>
      </c>
      <c r="N152" s="221" t="s">
        <v>2041</v>
      </c>
      <c r="O152" s="133"/>
      <c r="P152" s="214"/>
      <c r="Q152" s="133"/>
      <c r="R152" s="219"/>
      <c r="S152" s="215"/>
      <c r="T152" s="155"/>
      <c r="U152" s="219"/>
      <c r="V152" s="215"/>
      <c r="W152" s="220"/>
      <c r="X152" s="219"/>
      <c r="Y152" s="215"/>
      <c r="Z152" s="220"/>
      <c r="AA152" s="219"/>
      <c r="AB152" s="215"/>
      <c r="AC152" s="220"/>
      <c r="AD152" s="219"/>
      <c r="AE152" s="215"/>
      <c r="AF152" s="220"/>
      <c r="AG152" s="219"/>
      <c r="AH152" s="215"/>
      <c r="AI152" s="220"/>
      <c r="AJ152" s="137">
        <v>0</v>
      </c>
      <c r="AK152" s="116">
        <v>0</v>
      </c>
      <c r="AL152" s="117" t="e">
        <v>#N/A</v>
      </c>
      <c r="AM152" s="117"/>
      <c r="AN152" s="117"/>
      <c r="AO152" s="117"/>
      <c r="AP152" s="117"/>
      <c r="AQ152" s="117"/>
      <c r="AR152" s="117"/>
      <c r="AS152" s="117"/>
      <c r="AT152" s="117"/>
      <c r="AU152" s="137">
        <v>0</v>
      </c>
    </row>
    <row r="153" spans="1:47" s="211" customFormat="1" x14ac:dyDescent="0.35">
      <c r="A153" s="212"/>
      <c r="B153" s="222" t="s">
        <v>1385</v>
      </c>
      <c r="C153" s="211" t="s">
        <v>1385</v>
      </c>
      <c r="D153" s="211" t="s">
        <v>2172</v>
      </c>
      <c r="E153" s="33" t="s">
        <v>158</v>
      </c>
      <c r="F153" s="33" t="s">
        <v>207</v>
      </c>
      <c r="G153" s="33" t="s">
        <v>205</v>
      </c>
      <c r="H153" s="33" t="s">
        <v>2173</v>
      </c>
      <c r="I153" s="212" t="s">
        <v>2174</v>
      </c>
      <c r="J153" s="211" t="e">
        <v>#N/A</v>
      </c>
      <c r="K153" s="133" t="e">
        <v>#N/A</v>
      </c>
      <c r="L153" s="139"/>
      <c r="M153" s="134" t="e">
        <v>#N/A</v>
      </c>
      <c r="N153" s="223" t="s">
        <v>1916</v>
      </c>
      <c r="O153" s="133"/>
      <c r="P153" s="214"/>
      <c r="Q153" s="133"/>
      <c r="R153" s="219"/>
      <c r="S153" s="215"/>
      <c r="T153" s="155"/>
      <c r="U153" s="219"/>
      <c r="V153" s="215"/>
      <c r="W153" s="220"/>
      <c r="X153" s="219"/>
      <c r="Y153" s="215"/>
      <c r="Z153" s="220"/>
      <c r="AA153" s="219"/>
      <c r="AB153" s="215"/>
      <c r="AC153" s="220"/>
      <c r="AD153" s="219"/>
      <c r="AE153" s="215"/>
      <c r="AF153" s="220"/>
      <c r="AG153" s="219"/>
      <c r="AH153" s="215"/>
      <c r="AI153" s="220"/>
      <c r="AJ153" s="137">
        <v>0</v>
      </c>
      <c r="AK153" s="116">
        <v>0</v>
      </c>
      <c r="AL153" s="117" t="e">
        <v>#N/A</v>
      </c>
      <c r="AM153" s="117"/>
      <c r="AN153" s="117"/>
      <c r="AO153" s="117"/>
      <c r="AP153" s="117"/>
      <c r="AQ153" s="117"/>
      <c r="AR153" s="117"/>
      <c r="AS153" s="117"/>
      <c r="AT153" s="117"/>
      <c r="AU153" s="137">
        <v>0</v>
      </c>
    </row>
    <row r="154" spans="1:47" s="146" customFormat="1" x14ac:dyDescent="0.35">
      <c r="A154" s="172" t="s">
        <v>2008</v>
      </c>
      <c r="B154" s="224" t="s">
        <v>1635</v>
      </c>
      <c r="C154" s="146" t="s">
        <v>1636</v>
      </c>
      <c r="D154" s="146" t="s">
        <v>715</v>
      </c>
      <c r="E154" s="148" t="s">
        <v>13</v>
      </c>
      <c r="F154" s="148" t="s">
        <v>207</v>
      </c>
      <c r="G154" s="148" t="s">
        <v>205</v>
      </c>
      <c r="H154" s="148" t="s">
        <v>2175</v>
      </c>
      <c r="I154" s="172" t="s">
        <v>716</v>
      </c>
      <c r="J154" s="146">
        <v>309</v>
      </c>
      <c r="K154" s="150">
        <v>1</v>
      </c>
      <c r="L154" s="151"/>
      <c r="M154" s="134">
        <v>1</v>
      </c>
      <c r="N154" s="204" t="s">
        <v>2176</v>
      </c>
      <c r="O154" s="150"/>
      <c r="P154" s="152"/>
      <c r="Q154" s="150"/>
      <c r="R154" s="156" t="s">
        <v>2176</v>
      </c>
      <c r="S154" s="154">
        <v>1</v>
      </c>
      <c r="T154" s="136">
        <v>1</v>
      </c>
      <c r="U154" s="156"/>
      <c r="V154" s="154"/>
      <c r="W154" s="155"/>
      <c r="X154" s="156"/>
      <c r="Y154" s="154"/>
      <c r="Z154" s="155"/>
      <c r="AA154" s="156"/>
      <c r="AB154" s="154"/>
      <c r="AC154" s="155"/>
      <c r="AD154" s="156"/>
      <c r="AE154" s="154"/>
      <c r="AF154" s="155"/>
      <c r="AG154" s="156"/>
      <c r="AH154" s="154"/>
      <c r="AI154" s="155"/>
      <c r="AJ154" s="137">
        <v>1</v>
      </c>
      <c r="AK154" s="116">
        <v>1</v>
      </c>
      <c r="AL154" s="117" t="s">
        <v>1900</v>
      </c>
      <c r="AM154" s="117"/>
      <c r="AN154" s="117"/>
      <c r="AO154" s="117"/>
      <c r="AP154" s="117"/>
      <c r="AQ154" s="117"/>
      <c r="AR154" s="117"/>
      <c r="AS154" s="117"/>
      <c r="AT154" s="117"/>
      <c r="AU154" s="137">
        <v>0</v>
      </c>
    </row>
    <row r="155" spans="1:47" s="146" customFormat="1" x14ac:dyDescent="0.35">
      <c r="A155" s="146" t="s">
        <v>2008</v>
      </c>
      <c r="B155" s="147" t="s">
        <v>1635</v>
      </c>
      <c r="C155" s="146" t="s">
        <v>1636</v>
      </c>
      <c r="D155" s="146" t="s">
        <v>715</v>
      </c>
      <c r="E155" s="148" t="s">
        <v>158</v>
      </c>
      <c r="F155" s="148" t="s">
        <v>207</v>
      </c>
      <c r="G155" s="148" t="s">
        <v>205</v>
      </c>
      <c r="H155" s="148" t="s">
        <v>2177</v>
      </c>
      <c r="I155" s="172" t="s">
        <v>716</v>
      </c>
      <c r="J155" s="146">
        <v>186</v>
      </c>
      <c r="K155" s="150">
        <v>1</v>
      </c>
      <c r="L155" s="150"/>
      <c r="M155" s="134">
        <v>1</v>
      </c>
      <c r="N155" s="173" t="s">
        <v>2178</v>
      </c>
      <c r="O155" s="150"/>
      <c r="P155" s="152"/>
      <c r="Q155" s="150"/>
      <c r="R155" s="156" t="s">
        <v>2178</v>
      </c>
      <c r="S155" s="158">
        <v>1</v>
      </c>
      <c r="T155" s="136">
        <v>1</v>
      </c>
      <c r="V155" s="158"/>
      <c r="W155" s="152"/>
      <c r="Y155" s="158"/>
      <c r="Z155" s="152"/>
      <c r="AB155" s="158"/>
      <c r="AC155" s="152"/>
      <c r="AE155" s="158"/>
      <c r="AF155" s="152"/>
      <c r="AH155" s="158"/>
      <c r="AI155" s="152"/>
      <c r="AJ155" s="137">
        <v>1</v>
      </c>
      <c r="AK155" s="116">
        <v>1</v>
      </c>
      <c r="AL155" s="117" t="s">
        <v>1900</v>
      </c>
      <c r="AM155" s="117"/>
      <c r="AN155" s="117"/>
      <c r="AO155" s="117"/>
      <c r="AP155" s="117"/>
      <c r="AQ155" s="117"/>
      <c r="AR155" s="117"/>
      <c r="AS155" s="117"/>
      <c r="AT155" s="117"/>
      <c r="AU155" s="137">
        <v>0</v>
      </c>
    </row>
    <row r="156" spans="1:47" s="146" customFormat="1" x14ac:dyDescent="0.35">
      <c r="A156" s="146" t="s">
        <v>2008</v>
      </c>
      <c r="B156" s="147" t="s">
        <v>1635</v>
      </c>
      <c r="C156" s="146" t="s">
        <v>1636</v>
      </c>
      <c r="D156" s="146" t="s">
        <v>717</v>
      </c>
      <c r="E156" s="148" t="s">
        <v>13</v>
      </c>
      <c r="F156" s="148" t="s">
        <v>207</v>
      </c>
      <c r="G156" s="148" t="s">
        <v>205</v>
      </c>
      <c r="H156" s="148" t="s">
        <v>2179</v>
      </c>
      <c r="I156" s="172" t="s">
        <v>718</v>
      </c>
      <c r="J156" s="146">
        <v>294</v>
      </c>
      <c r="K156" s="150">
        <v>1</v>
      </c>
      <c r="L156" s="150"/>
      <c r="M156" s="134">
        <v>1</v>
      </c>
      <c r="N156" s="173" t="s">
        <v>2180</v>
      </c>
      <c r="O156" s="150"/>
      <c r="P156" s="152"/>
      <c r="Q156" s="150"/>
      <c r="R156" s="156" t="s">
        <v>2180</v>
      </c>
      <c r="S156" s="158">
        <v>1</v>
      </c>
      <c r="T156" s="136">
        <v>1</v>
      </c>
      <c r="V156" s="158"/>
      <c r="W156" s="152"/>
      <c r="Y156" s="158"/>
      <c r="Z156" s="152"/>
      <c r="AB156" s="158"/>
      <c r="AC156" s="152"/>
      <c r="AE156" s="158"/>
      <c r="AF156" s="152"/>
      <c r="AH156" s="158"/>
      <c r="AI156" s="152"/>
      <c r="AJ156" s="137">
        <v>1</v>
      </c>
      <c r="AK156" s="116">
        <v>1</v>
      </c>
      <c r="AL156" s="117" t="s">
        <v>1900</v>
      </c>
      <c r="AM156" s="117"/>
      <c r="AN156" s="117"/>
      <c r="AO156" s="117"/>
      <c r="AP156" s="117"/>
      <c r="AQ156" s="117"/>
      <c r="AR156" s="117"/>
      <c r="AS156" s="117"/>
      <c r="AT156" s="117"/>
      <c r="AU156" s="137">
        <v>0</v>
      </c>
    </row>
    <row r="157" spans="1:47" s="146" customFormat="1" x14ac:dyDescent="0.35">
      <c r="A157" s="146" t="s">
        <v>2008</v>
      </c>
      <c r="B157" s="147" t="s">
        <v>1635</v>
      </c>
      <c r="C157" s="146" t="s">
        <v>1636</v>
      </c>
      <c r="D157" s="146" t="s">
        <v>717</v>
      </c>
      <c r="E157" s="148" t="s">
        <v>158</v>
      </c>
      <c r="F157" s="148" t="s">
        <v>207</v>
      </c>
      <c r="G157" s="148" t="s">
        <v>205</v>
      </c>
      <c r="H157" s="148" t="s">
        <v>2181</v>
      </c>
      <c r="I157" s="172" t="s">
        <v>718</v>
      </c>
      <c r="J157" s="146">
        <v>220</v>
      </c>
      <c r="K157" s="150">
        <v>1</v>
      </c>
      <c r="L157" s="151"/>
      <c r="M157" s="134">
        <v>1</v>
      </c>
      <c r="N157" s="173" t="s">
        <v>2180</v>
      </c>
      <c r="O157" s="150"/>
      <c r="P157" s="152"/>
      <c r="Q157" s="150"/>
      <c r="R157" s="156" t="s">
        <v>2180</v>
      </c>
      <c r="S157" s="154">
        <v>1</v>
      </c>
      <c r="T157" s="136">
        <v>1</v>
      </c>
      <c r="U157" s="156"/>
      <c r="V157" s="154"/>
      <c r="W157" s="155"/>
      <c r="X157" s="156"/>
      <c r="Y157" s="154"/>
      <c r="Z157" s="155"/>
      <c r="AA157" s="156"/>
      <c r="AB157" s="154"/>
      <c r="AC157" s="155"/>
      <c r="AD157" s="156"/>
      <c r="AE157" s="154"/>
      <c r="AF157" s="155"/>
      <c r="AG157" s="156"/>
      <c r="AH157" s="154"/>
      <c r="AI157" s="155"/>
      <c r="AJ157" s="137">
        <v>1</v>
      </c>
      <c r="AK157" s="116">
        <v>1</v>
      </c>
      <c r="AL157" s="117" t="s">
        <v>1900</v>
      </c>
      <c r="AM157" s="117"/>
      <c r="AN157" s="117"/>
      <c r="AO157" s="117"/>
      <c r="AP157" s="117"/>
      <c r="AQ157" s="117"/>
      <c r="AR157" s="117"/>
      <c r="AS157" s="117"/>
      <c r="AT157" s="117"/>
      <c r="AU157" s="137">
        <v>0</v>
      </c>
    </row>
    <row r="158" spans="1:47" s="146" customFormat="1" x14ac:dyDescent="0.35">
      <c r="A158" s="146" t="s">
        <v>2008</v>
      </c>
      <c r="B158" s="147" t="s">
        <v>1635</v>
      </c>
      <c r="C158" s="146" t="s">
        <v>1636</v>
      </c>
      <c r="D158" s="146" t="s">
        <v>699</v>
      </c>
      <c r="E158" s="148" t="s">
        <v>158</v>
      </c>
      <c r="F158" s="148" t="s">
        <v>207</v>
      </c>
      <c r="G158" s="148" t="s">
        <v>205</v>
      </c>
      <c r="H158" s="148" t="s">
        <v>2182</v>
      </c>
      <c r="I158" s="172" t="s">
        <v>700</v>
      </c>
      <c r="J158" s="146">
        <v>388</v>
      </c>
      <c r="K158" s="150">
        <v>1</v>
      </c>
      <c r="L158" s="151"/>
      <c r="M158" s="134">
        <v>1</v>
      </c>
      <c r="N158" s="156" t="s">
        <v>2183</v>
      </c>
      <c r="O158" s="225"/>
      <c r="P158" s="152"/>
      <c r="Q158" s="150"/>
      <c r="R158" s="156" t="s">
        <v>2183</v>
      </c>
      <c r="S158" s="154">
        <v>1</v>
      </c>
      <c r="T158" s="136">
        <v>1</v>
      </c>
      <c r="U158" s="156"/>
      <c r="V158" s="154"/>
      <c r="W158" s="155"/>
      <c r="X158" s="156"/>
      <c r="Y158" s="154"/>
      <c r="Z158" s="155"/>
      <c r="AA158" s="156"/>
      <c r="AB158" s="154"/>
      <c r="AC158" s="155"/>
      <c r="AD158" s="156"/>
      <c r="AE158" s="154"/>
      <c r="AF158" s="155"/>
      <c r="AG158" s="156"/>
      <c r="AH158" s="154"/>
      <c r="AI158" s="155"/>
      <c r="AJ158" s="137">
        <v>1</v>
      </c>
      <c r="AK158" s="116">
        <v>1</v>
      </c>
      <c r="AL158" s="117" t="s">
        <v>1900</v>
      </c>
      <c r="AM158" s="117"/>
      <c r="AN158" s="117"/>
      <c r="AO158" s="117"/>
      <c r="AP158" s="117"/>
      <c r="AQ158" s="117"/>
      <c r="AR158" s="117"/>
      <c r="AS158" s="117"/>
      <c r="AT158" s="117"/>
      <c r="AU158" s="137">
        <v>0</v>
      </c>
    </row>
    <row r="159" spans="1:47" s="146" customFormat="1" x14ac:dyDescent="0.35">
      <c r="A159" s="146" t="s">
        <v>2008</v>
      </c>
      <c r="B159" s="147" t="s">
        <v>1635</v>
      </c>
      <c r="C159" s="146" t="s">
        <v>1636</v>
      </c>
      <c r="D159" s="146" t="s">
        <v>719</v>
      </c>
      <c r="E159" s="148" t="s">
        <v>158</v>
      </c>
      <c r="F159" s="148" t="s">
        <v>207</v>
      </c>
      <c r="G159" s="148" t="s">
        <v>205</v>
      </c>
      <c r="H159" s="148" t="s">
        <v>2184</v>
      </c>
      <c r="I159" s="172" t="s">
        <v>720</v>
      </c>
      <c r="J159" s="146">
        <v>354</v>
      </c>
      <c r="K159" s="150">
        <v>1</v>
      </c>
      <c r="L159" s="151"/>
      <c r="M159" s="134">
        <v>1</v>
      </c>
      <c r="N159" s="173" t="s">
        <v>2185</v>
      </c>
      <c r="O159" s="150"/>
      <c r="P159" s="152"/>
      <c r="Q159" s="150"/>
      <c r="R159" s="156" t="s">
        <v>2185</v>
      </c>
      <c r="S159" s="154">
        <v>0.67</v>
      </c>
      <c r="T159" s="136">
        <v>0.67</v>
      </c>
      <c r="U159" s="156" t="s">
        <v>2183</v>
      </c>
      <c r="V159" s="154">
        <v>0.33</v>
      </c>
      <c r="W159" s="155">
        <v>0.33</v>
      </c>
      <c r="X159" s="156"/>
      <c r="Y159" s="154"/>
      <c r="Z159" s="155"/>
      <c r="AA159" s="156"/>
      <c r="AB159" s="154"/>
      <c r="AC159" s="155"/>
      <c r="AD159" s="156"/>
      <c r="AE159" s="154"/>
      <c r="AF159" s="155"/>
      <c r="AG159" s="156"/>
      <c r="AH159" s="154"/>
      <c r="AI159" s="155"/>
      <c r="AJ159" s="137">
        <v>1</v>
      </c>
      <c r="AK159" s="116">
        <v>1</v>
      </c>
      <c r="AL159" s="117" t="s">
        <v>1900</v>
      </c>
      <c r="AM159" s="117"/>
      <c r="AN159" s="117"/>
      <c r="AO159" s="117"/>
      <c r="AP159" s="117"/>
      <c r="AQ159" s="117"/>
      <c r="AR159" s="117"/>
      <c r="AS159" s="117"/>
      <c r="AT159" s="117"/>
      <c r="AU159" s="137">
        <v>0</v>
      </c>
    </row>
    <row r="160" spans="1:47" s="146" customFormat="1" x14ac:dyDescent="0.35">
      <c r="A160" s="146" t="s">
        <v>2008</v>
      </c>
      <c r="B160" s="147" t="s">
        <v>1635</v>
      </c>
      <c r="C160" s="146" t="s">
        <v>1636</v>
      </c>
      <c r="D160" s="146" t="s">
        <v>949</v>
      </c>
      <c r="E160" s="148" t="s">
        <v>13</v>
      </c>
      <c r="F160" s="148" t="s">
        <v>207</v>
      </c>
      <c r="G160" s="148" t="s">
        <v>205</v>
      </c>
      <c r="H160" s="148" t="s">
        <v>2186</v>
      </c>
      <c r="I160" s="172" t="s">
        <v>950</v>
      </c>
      <c r="J160" s="146">
        <v>239</v>
      </c>
      <c r="K160" s="150">
        <v>1</v>
      </c>
      <c r="L160" s="151"/>
      <c r="M160" s="134">
        <v>1</v>
      </c>
      <c r="N160" s="173" t="s">
        <v>2187</v>
      </c>
      <c r="O160" s="150"/>
      <c r="P160" s="152"/>
      <c r="Q160" s="150"/>
      <c r="R160" s="156" t="s">
        <v>2187</v>
      </c>
      <c r="S160" s="154">
        <v>1</v>
      </c>
      <c r="T160" s="136">
        <v>1</v>
      </c>
      <c r="U160" s="156"/>
      <c r="V160" s="154"/>
      <c r="W160" s="155"/>
      <c r="X160" s="156"/>
      <c r="Y160" s="154"/>
      <c r="Z160" s="155"/>
      <c r="AA160" s="156"/>
      <c r="AB160" s="154"/>
      <c r="AC160" s="155"/>
      <c r="AD160" s="156"/>
      <c r="AE160" s="154"/>
      <c r="AF160" s="155"/>
      <c r="AG160" s="156"/>
      <c r="AH160" s="154"/>
      <c r="AI160" s="155"/>
      <c r="AJ160" s="137">
        <v>1</v>
      </c>
      <c r="AK160" s="116">
        <v>1</v>
      </c>
      <c r="AL160" s="117" t="s">
        <v>1900</v>
      </c>
      <c r="AM160" s="117"/>
      <c r="AN160" s="117"/>
      <c r="AO160" s="117"/>
      <c r="AP160" s="117"/>
      <c r="AQ160" s="117"/>
      <c r="AR160" s="117"/>
      <c r="AS160" s="117"/>
      <c r="AT160" s="117"/>
      <c r="AU160" s="137">
        <v>0</v>
      </c>
    </row>
    <row r="161" spans="1:47" s="146" customFormat="1" x14ac:dyDescent="0.35">
      <c r="A161" s="146" t="s">
        <v>2008</v>
      </c>
      <c r="B161" s="147" t="s">
        <v>1635</v>
      </c>
      <c r="C161" s="146" t="s">
        <v>1636</v>
      </c>
      <c r="D161" s="146" t="s">
        <v>949</v>
      </c>
      <c r="E161" s="148" t="s">
        <v>163</v>
      </c>
      <c r="F161" s="148" t="s">
        <v>1931</v>
      </c>
      <c r="G161" s="148" t="s">
        <v>342</v>
      </c>
      <c r="H161" s="148" t="s">
        <v>2188</v>
      </c>
      <c r="I161" s="172" t="s">
        <v>950</v>
      </c>
      <c r="J161" s="146">
        <v>100</v>
      </c>
      <c r="K161" s="150">
        <v>1</v>
      </c>
      <c r="L161" s="151"/>
      <c r="M161" s="134">
        <v>1</v>
      </c>
      <c r="N161" s="218" t="s">
        <v>2189</v>
      </c>
      <c r="O161" s="150"/>
      <c r="P161" s="152"/>
      <c r="Q161" s="150"/>
      <c r="R161" s="156" t="s">
        <v>2189</v>
      </c>
      <c r="S161" s="154">
        <v>1</v>
      </c>
      <c r="T161" s="136">
        <v>1</v>
      </c>
      <c r="U161" s="156"/>
      <c r="V161" s="154"/>
      <c r="W161" s="155"/>
      <c r="X161" s="156"/>
      <c r="Y161" s="154"/>
      <c r="Z161" s="155"/>
      <c r="AA161" s="156"/>
      <c r="AB161" s="154"/>
      <c r="AC161" s="155"/>
      <c r="AD161" s="156"/>
      <c r="AE161" s="154"/>
      <c r="AF161" s="155"/>
      <c r="AG161" s="156"/>
      <c r="AH161" s="154"/>
      <c r="AI161" s="155"/>
      <c r="AJ161" s="137">
        <v>1</v>
      </c>
      <c r="AK161" s="116">
        <v>1</v>
      </c>
      <c r="AL161" s="117" t="s">
        <v>1900</v>
      </c>
      <c r="AM161" s="117"/>
      <c r="AN161" s="117"/>
      <c r="AO161" s="117"/>
      <c r="AP161" s="117"/>
      <c r="AQ161" s="117"/>
      <c r="AR161" s="117"/>
      <c r="AS161" s="117"/>
      <c r="AT161" s="117"/>
      <c r="AU161" s="137">
        <v>0</v>
      </c>
    </row>
    <row r="162" spans="1:47" s="146" customFormat="1" x14ac:dyDescent="0.35">
      <c r="A162" s="146" t="s">
        <v>2008</v>
      </c>
      <c r="B162" s="147" t="s">
        <v>1635</v>
      </c>
      <c r="C162" s="146" t="s">
        <v>1636</v>
      </c>
      <c r="D162" s="146" t="s">
        <v>721</v>
      </c>
      <c r="E162" s="148" t="s">
        <v>158</v>
      </c>
      <c r="F162" s="148" t="s">
        <v>207</v>
      </c>
      <c r="G162" s="148" t="s">
        <v>205</v>
      </c>
      <c r="H162" s="148" t="s">
        <v>2190</v>
      </c>
      <c r="I162" s="172" t="s">
        <v>722</v>
      </c>
      <c r="J162" s="146">
        <v>122</v>
      </c>
      <c r="K162" s="150">
        <v>1</v>
      </c>
      <c r="L162" s="151"/>
      <c r="M162" s="134">
        <v>1</v>
      </c>
      <c r="N162" s="173" t="s">
        <v>2191</v>
      </c>
      <c r="O162" s="150"/>
      <c r="P162" s="152"/>
      <c r="Q162" s="150"/>
      <c r="R162" s="156" t="s">
        <v>2191</v>
      </c>
      <c r="S162" s="154">
        <v>1</v>
      </c>
      <c r="T162" s="136">
        <v>1</v>
      </c>
      <c r="U162" s="156"/>
      <c r="V162" s="154"/>
      <c r="W162" s="155"/>
      <c r="X162" s="156"/>
      <c r="Y162" s="154"/>
      <c r="Z162" s="155"/>
      <c r="AA162" s="156"/>
      <c r="AB162" s="154"/>
      <c r="AC162" s="155"/>
      <c r="AD162" s="156"/>
      <c r="AE162" s="154"/>
      <c r="AF162" s="155"/>
      <c r="AG162" s="156"/>
      <c r="AH162" s="154"/>
      <c r="AI162" s="155"/>
      <c r="AJ162" s="137">
        <v>1</v>
      </c>
      <c r="AK162" s="116">
        <v>1</v>
      </c>
      <c r="AL162" s="117" t="s">
        <v>1900</v>
      </c>
      <c r="AM162" s="117"/>
      <c r="AN162" s="117"/>
      <c r="AO162" s="117"/>
      <c r="AP162" s="117"/>
      <c r="AQ162" s="117"/>
      <c r="AR162" s="117"/>
      <c r="AS162" s="117"/>
      <c r="AT162" s="117"/>
      <c r="AU162" s="137">
        <v>0</v>
      </c>
    </row>
    <row r="163" spans="1:47" s="146" customFormat="1" x14ac:dyDescent="0.35">
      <c r="A163" s="146" t="s">
        <v>2008</v>
      </c>
      <c r="B163" s="147" t="s">
        <v>1635</v>
      </c>
      <c r="C163" s="146" t="s">
        <v>1636</v>
      </c>
      <c r="D163" s="146" t="s">
        <v>723</v>
      </c>
      <c r="E163" s="148" t="s">
        <v>13</v>
      </c>
      <c r="F163" s="148" t="s">
        <v>207</v>
      </c>
      <c r="G163" s="148" t="s">
        <v>205</v>
      </c>
      <c r="H163" s="148" t="s">
        <v>2192</v>
      </c>
      <c r="I163" s="172" t="s">
        <v>724</v>
      </c>
      <c r="J163" s="146">
        <v>396</v>
      </c>
      <c r="K163" s="150">
        <v>1</v>
      </c>
      <c r="L163" s="151"/>
      <c r="M163" s="134">
        <v>1</v>
      </c>
      <c r="N163" s="173" t="s">
        <v>2193</v>
      </c>
      <c r="O163" s="150"/>
      <c r="P163" s="152"/>
      <c r="Q163" s="150"/>
      <c r="R163" s="156" t="s">
        <v>2193</v>
      </c>
      <c r="S163" s="154">
        <v>1</v>
      </c>
      <c r="T163" s="136">
        <v>1</v>
      </c>
      <c r="U163" s="156"/>
      <c r="V163" s="154"/>
      <c r="W163" s="155"/>
      <c r="X163" s="156"/>
      <c r="Y163" s="154"/>
      <c r="Z163" s="155"/>
      <c r="AA163" s="156"/>
      <c r="AB163" s="154"/>
      <c r="AC163" s="155"/>
      <c r="AD163" s="156"/>
      <c r="AE163" s="154"/>
      <c r="AF163" s="155"/>
      <c r="AG163" s="156"/>
      <c r="AH163" s="154"/>
      <c r="AI163" s="155"/>
      <c r="AJ163" s="137">
        <v>1</v>
      </c>
      <c r="AK163" s="116">
        <v>1</v>
      </c>
      <c r="AL163" s="117" t="s">
        <v>1900</v>
      </c>
      <c r="AM163" s="117"/>
      <c r="AN163" s="117"/>
      <c r="AO163" s="117"/>
      <c r="AP163" s="117"/>
      <c r="AQ163" s="117"/>
      <c r="AR163" s="117"/>
      <c r="AS163" s="117"/>
      <c r="AT163" s="117"/>
      <c r="AU163" s="137">
        <v>0</v>
      </c>
    </row>
    <row r="164" spans="1:47" s="146" customFormat="1" x14ac:dyDescent="0.35">
      <c r="A164" s="146" t="s">
        <v>2008</v>
      </c>
      <c r="B164" s="147" t="s">
        <v>1635</v>
      </c>
      <c r="C164" s="146" t="s">
        <v>1636</v>
      </c>
      <c r="D164" s="146" t="s">
        <v>723</v>
      </c>
      <c r="E164" s="148" t="s">
        <v>158</v>
      </c>
      <c r="F164" s="148" t="s">
        <v>207</v>
      </c>
      <c r="G164" s="148" t="s">
        <v>205</v>
      </c>
      <c r="H164" s="148" t="s">
        <v>2194</v>
      </c>
      <c r="I164" s="172" t="s">
        <v>724</v>
      </c>
      <c r="J164" s="146">
        <v>318</v>
      </c>
      <c r="K164" s="150">
        <v>1</v>
      </c>
      <c r="L164" s="151"/>
      <c r="M164" s="134">
        <v>1</v>
      </c>
      <c r="N164" s="226" t="s">
        <v>2195</v>
      </c>
      <c r="O164" s="150"/>
      <c r="P164" s="152"/>
      <c r="Q164" s="150"/>
      <c r="R164" s="227" t="s">
        <v>2195</v>
      </c>
      <c r="S164" s="154">
        <v>1</v>
      </c>
      <c r="T164" s="136">
        <v>1</v>
      </c>
      <c r="U164" s="156"/>
      <c r="V164" s="154"/>
      <c r="W164" s="155"/>
      <c r="X164" s="156"/>
      <c r="Y164" s="154"/>
      <c r="Z164" s="155"/>
      <c r="AA164" s="156"/>
      <c r="AB164" s="154"/>
      <c r="AC164" s="155"/>
      <c r="AD164" s="156"/>
      <c r="AE164" s="154"/>
      <c r="AF164" s="155"/>
      <c r="AG164" s="156"/>
      <c r="AH164" s="154"/>
      <c r="AI164" s="155"/>
      <c r="AJ164" s="137">
        <v>1</v>
      </c>
      <c r="AK164" s="116">
        <v>1</v>
      </c>
      <c r="AL164" s="117" t="s">
        <v>1900</v>
      </c>
      <c r="AM164" s="117"/>
      <c r="AN164" s="117"/>
      <c r="AO164" s="117"/>
      <c r="AP164" s="117"/>
      <c r="AQ164" s="117"/>
      <c r="AR164" s="117"/>
      <c r="AS164" s="117"/>
      <c r="AT164" s="117"/>
      <c r="AU164" s="137">
        <v>0</v>
      </c>
    </row>
    <row r="165" spans="1:47" s="146" customFormat="1" x14ac:dyDescent="0.35">
      <c r="A165" s="146" t="s">
        <v>2196</v>
      </c>
      <c r="B165" s="147" t="s">
        <v>1635</v>
      </c>
      <c r="C165" s="146" t="s">
        <v>1636</v>
      </c>
      <c r="D165" s="146" t="s">
        <v>2197</v>
      </c>
      <c r="E165" s="148" t="s">
        <v>158</v>
      </c>
      <c r="F165" s="148" t="s">
        <v>207</v>
      </c>
      <c r="G165" s="148" t="s">
        <v>205</v>
      </c>
      <c r="H165" s="148" t="s">
        <v>2198</v>
      </c>
      <c r="I165" s="172" t="s">
        <v>2199</v>
      </c>
      <c r="J165" s="146" t="e">
        <v>#N/A</v>
      </c>
      <c r="K165" s="150">
        <v>1</v>
      </c>
      <c r="L165" s="151"/>
      <c r="M165" s="134">
        <v>1</v>
      </c>
      <c r="N165" s="226" t="s">
        <v>2200</v>
      </c>
      <c r="O165" s="227" t="s">
        <v>2200</v>
      </c>
      <c r="P165" s="152">
        <v>0.5</v>
      </c>
      <c r="Q165" s="150"/>
      <c r="R165" s="227" t="s">
        <v>2200</v>
      </c>
      <c r="S165" s="154">
        <v>1</v>
      </c>
      <c r="T165" s="136">
        <v>1</v>
      </c>
      <c r="U165" s="156"/>
      <c r="V165" s="154"/>
      <c r="W165" s="155"/>
      <c r="X165" s="156"/>
      <c r="Y165" s="154"/>
      <c r="Z165" s="155"/>
      <c r="AA165" s="156"/>
      <c r="AB165" s="154"/>
      <c r="AC165" s="155"/>
      <c r="AD165" s="156"/>
      <c r="AE165" s="154"/>
      <c r="AF165" s="155"/>
      <c r="AG165" s="156"/>
      <c r="AH165" s="154"/>
      <c r="AI165" s="155"/>
      <c r="AJ165" s="137">
        <v>1</v>
      </c>
      <c r="AK165" s="116">
        <v>1</v>
      </c>
      <c r="AL165" s="117" t="s">
        <v>1900</v>
      </c>
      <c r="AM165" s="117"/>
      <c r="AN165" s="117"/>
      <c r="AO165" s="117"/>
      <c r="AP165" s="117"/>
      <c r="AQ165" s="117"/>
      <c r="AR165" s="117"/>
      <c r="AS165" s="117"/>
      <c r="AT165" s="117"/>
      <c r="AU165" s="137">
        <v>0</v>
      </c>
    </row>
    <row r="166" spans="1:47" s="146" customFormat="1" x14ac:dyDescent="0.35">
      <c r="A166" s="146" t="s">
        <v>2008</v>
      </c>
      <c r="B166" s="147" t="s">
        <v>1635</v>
      </c>
      <c r="C166" s="146" t="s">
        <v>1636</v>
      </c>
      <c r="D166" s="146" t="s">
        <v>725</v>
      </c>
      <c r="E166" s="148" t="s">
        <v>158</v>
      </c>
      <c r="F166" s="148" t="s">
        <v>207</v>
      </c>
      <c r="G166" s="148" t="s">
        <v>205</v>
      </c>
      <c r="H166" s="148" t="s">
        <v>2201</v>
      </c>
      <c r="I166" s="172" t="s">
        <v>726</v>
      </c>
      <c r="J166" s="146">
        <v>148</v>
      </c>
      <c r="K166" s="150">
        <v>1</v>
      </c>
      <c r="L166" s="151"/>
      <c r="M166" s="134">
        <v>1</v>
      </c>
      <c r="N166" s="173" t="s">
        <v>2202</v>
      </c>
      <c r="O166" s="150"/>
      <c r="P166" s="152"/>
      <c r="Q166" s="150"/>
      <c r="R166" s="156" t="s">
        <v>2202</v>
      </c>
      <c r="S166" s="154">
        <v>1</v>
      </c>
      <c r="T166" s="136">
        <v>1</v>
      </c>
      <c r="U166" s="156"/>
      <c r="V166" s="154"/>
      <c r="W166" s="155"/>
      <c r="X166" s="201"/>
      <c r="Y166" s="154"/>
      <c r="Z166" s="155"/>
      <c r="AA166" s="156"/>
      <c r="AB166" s="154"/>
      <c r="AC166" s="155"/>
      <c r="AD166" s="156"/>
      <c r="AE166" s="154"/>
      <c r="AF166" s="155"/>
      <c r="AG166" s="156"/>
      <c r="AH166" s="154"/>
      <c r="AI166" s="155"/>
      <c r="AJ166" s="137">
        <v>1</v>
      </c>
      <c r="AK166" s="116">
        <v>1</v>
      </c>
      <c r="AL166" s="117" t="s">
        <v>1900</v>
      </c>
      <c r="AM166" s="117"/>
      <c r="AN166" s="117"/>
      <c r="AO166" s="117"/>
      <c r="AP166" s="117"/>
      <c r="AQ166" s="117"/>
      <c r="AR166" s="117"/>
      <c r="AS166" s="117"/>
      <c r="AT166" s="117"/>
      <c r="AU166" s="137">
        <v>0</v>
      </c>
    </row>
    <row r="167" spans="1:47" s="146" customFormat="1" x14ac:dyDescent="0.35">
      <c r="A167" s="146" t="s">
        <v>2008</v>
      </c>
      <c r="B167" s="147" t="s">
        <v>1635</v>
      </c>
      <c r="C167" s="146" t="s">
        <v>1636</v>
      </c>
      <c r="D167" s="146" t="s">
        <v>951</v>
      </c>
      <c r="E167" s="148" t="s">
        <v>13</v>
      </c>
      <c r="F167" s="148" t="s">
        <v>207</v>
      </c>
      <c r="G167" s="148" t="s">
        <v>205</v>
      </c>
      <c r="H167" s="148" t="s">
        <v>2203</v>
      </c>
      <c r="I167" s="172" t="s">
        <v>952</v>
      </c>
      <c r="J167" s="146">
        <v>162</v>
      </c>
      <c r="K167" s="150">
        <v>1</v>
      </c>
      <c r="L167" s="151"/>
      <c r="M167" s="134">
        <v>1</v>
      </c>
      <c r="N167" s="173" t="s">
        <v>2185</v>
      </c>
      <c r="O167" s="150"/>
      <c r="P167" s="152"/>
      <c r="Q167" s="150"/>
      <c r="R167" s="156" t="s">
        <v>2185</v>
      </c>
      <c r="S167" s="154">
        <v>1</v>
      </c>
      <c r="T167" s="136">
        <v>1</v>
      </c>
      <c r="U167" s="156"/>
      <c r="V167" s="154"/>
      <c r="W167" s="155"/>
      <c r="X167" s="156"/>
      <c r="Y167" s="154"/>
      <c r="Z167" s="155"/>
      <c r="AA167" s="156"/>
      <c r="AB167" s="154"/>
      <c r="AC167" s="155"/>
      <c r="AD167" s="156"/>
      <c r="AE167" s="154"/>
      <c r="AF167" s="155"/>
      <c r="AG167" s="156"/>
      <c r="AH167" s="154"/>
      <c r="AI167" s="155"/>
      <c r="AJ167" s="137">
        <v>1</v>
      </c>
      <c r="AK167" s="116">
        <v>1</v>
      </c>
      <c r="AL167" s="117" t="s">
        <v>1900</v>
      </c>
      <c r="AM167" s="117"/>
      <c r="AN167" s="117"/>
      <c r="AO167" s="117"/>
      <c r="AP167" s="117"/>
      <c r="AQ167" s="117"/>
      <c r="AR167" s="117"/>
      <c r="AS167" s="117"/>
      <c r="AT167" s="117"/>
      <c r="AU167" s="137">
        <v>0</v>
      </c>
    </row>
    <row r="168" spans="1:47" s="146" customFormat="1" x14ac:dyDescent="0.35">
      <c r="A168" s="146" t="s">
        <v>2008</v>
      </c>
      <c r="B168" s="147" t="s">
        <v>1635</v>
      </c>
      <c r="C168" s="146" t="s">
        <v>1636</v>
      </c>
      <c r="D168" s="146" t="s">
        <v>951</v>
      </c>
      <c r="E168" s="148" t="s">
        <v>162</v>
      </c>
      <c r="F168" s="148" t="s">
        <v>1931</v>
      </c>
      <c r="G168" s="148" t="s">
        <v>342</v>
      </c>
      <c r="H168" s="148" t="s">
        <v>2204</v>
      </c>
      <c r="I168" s="172" t="s">
        <v>952</v>
      </c>
      <c r="J168" s="146">
        <v>100</v>
      </c>
      <c r="K168" s="150">
        <v>1</v>
      </c>
      <c r="L168" s="151"/>
      <c r="M168" s="134">
        <v>1</v>
      </c>
      <c r="N168" s="173" t="s">
        <v>2205</v>
      </c>
      <c r="O168" s="150"/>
      <c r="P168" s="152"/>
      <c r="Q168" s="150"/>
      <c r="R168" s="156" t="s">
        <v>2205</v>
      </c>
      <c r="S168" s="154">
        <v>1</v>
      </c>
      <c r="T168" s="136">
        <v>1</v>
      </c>
      <c r="U168" s="201"/>
      <c r="V168" s="154"/>
      <c r="W168" s="155"/>
      <c r="X168" s="156"/>
      <c r="Y168" s="154"/>
      <c r="Z168" s="155"/>
      <c r="AA168" s="156"/>
      <c r="AB168" s="154"/>
      <c r="AC168" s="155"/>
      <c r="AD168" s="156"/>
      <c r="AE168" s="154"/>
      <c r="AF168" s="155"/>
      <c r="AG168" s="156"/>
      <c r="AH168" s="154"/>
      <c r="AI168" s="155"/>
      <c r="AJ168" s="137">
        <v>1</v>
      </c>
      <c r="AK168" s="116">
        <v>1</v>
      </c>
      <c r="AL168" s="117" t="s">
        <v>1900</v>
      </c>
      <c r="AM168" s="117"/>
      <c r="AN168" s="117"/>
      <c r="AO168" s="117"/>
      <c r="AP168" s="117"/>
      <c r="AQ168" s="117"/>
      <c r="AR168" s="117"/>
      <c r="AS168" s="117"/>
      <c r="AT168" s="117"/>
      <c r="AU168" s="137">
        <v>0</v>
      </c>
    </row>
    <row r="169" spans="1:47" s="146" customFormat="1" x14ac:dyDescent="0.35">
      <c r="A169" s="146" t="s">
        <v>2008</v>
      </c>
      <c r="B169" s="147" t="s">
        <v>1635</v>
      </c>
      <c r="C169" s="146" t="s">
        <v>1636</v>
      </c>
      <c r="D169" s="146" t="s">
        <v>953</v>
      </c>
      <c r="E169" s="148" t="s">
        <v>13</v>
      </c>
      <c r="F169" s="148" t="s">
        <v>207</v>
      </c>
      <c r="G169" s="148" t="s">
        <v>205</v>
      </c>
      <c r="H169" s="148" t="s">
        <v>2206</v>
      </c>
      <c r="I169" s="172" t="s">
        <v>954</v>
      </c>
      <c r="J169" s="146">
        <v>163</v>
      </c>
      <c r="K169" s="150">
        <v>1</v>
      </c>
      <c r="L169" s="151"/>
      <c r="M169" s="134">
        <v>1</v>
      </c>
      <c r="N169" s="226" t="s">
        <v>2195</v>
      </c>
      <c r="O169" s="150"/>
      <c r="P169" s="152"/>
      <c r="Q169" s="150"/>
      <c r="R169" s="227" t="s">
        <v>2195</v>
      </c>
      <c r="S169" s="154">
        <v>1</v>
      </c>
      <c r="T169" s="136">
        <v>1</v>
      </c>
      <c r="U169" s="156"/>
      <c r="V169" s="154"/>
      <c r="W169" s="155"/>
      <c r="X169" s="156"/>
      <c r="Y169" s="154"/>
      <c r="Z169" s="155"/>
      <c r="AA169" s="156"/>
      <c r="AB169" s="154"/>
      <c r="AC169" s="155"/>
      <c r="AD169" s="156"/>
      <c r="AE169" s="154"/>
      <c r="AF169" s="155"/>
      <c r="AG169" s="156"/>
      <c r="AH169" s="154"/>
      <c r="AI169" s="155"/>
      <c r="AJ169" s="137">
        <v>1</v>
      </c>
      <c r="AK169" s="116">
        <v>1</v>
      </c>
      <c r="AL169" s="117" t="s">
        <v>1900</v>
      </c>
      <c r="AM169" s="117"/>
      <c r="AN169" s="117"/>
      <c r="AO169" s="117"/>
      <c r="AP169" s="117"/>
      <c r="AQ169" s="117"/>
      <c r="AR169" s="117"/>
      <c r="AS169" s="117"/>
      <c r="AT169" s="117"/>
      <c r="AU169" s="137">
        <v>0</v>
      </c>
    </row>
    <row r="170" spans="1:47" s="146" customFormat="1" x14ac:dyDescent="0.35">
      <c r="A170" s="146" t="s">
        <v>2008</v>
      </c>
      <c r="B170" s="147" t="s">
        <v>1635</v>
      </c>
      <c r="C170" s="146" t="s">
        <v>1636</v>
      </c>
      <c r="D170" s="146" t="s">
        <v>727</v>
      </c>
      <c r="E170" s="148" t="s">
        <v>158</v>
      </c>
      <c r="F170" s="148" t="s">
        <v>207</v>
      </c>
      <c r="G170" s="148" t="s">
        <v>205</v>
      </c>
      <c r="H170" s="148" t="s">
        <v>2207</v>
      </c>
      <c r="I170" s="172" t="s">
        <v>728</v>
      </c>
      <c r="J170" s="146">
        <v>159</v>
      </c>
      <c r="K170" s="150">
        <v>1</v>
      </c>
      <c r="L170" s="151"/>
      <c r="M170" s="134">
        <v>1</v>
      </c>
      <c r="N170" s="173" t="s">
        <v>2193</v>
      </c>
      <c r="O170" s="150"/>
      <c r="P170" s="152"/>
      <c r="Q170" s="150"/>
      <c r="R170" s="156" t="s">
        <v>2193</v>
      </c>
      <c r="S170" s="154">
        <v>1</v>
      </c>
      <c r="T170" s="136">
        <v>1</v>
      </c>
      <c r="U170" s="156"/>
      <c r="V170" s="154"/>
      <c r="W170" s="155"/>
      <c r="X170" s="156"/>
      <c r="Y170" s="154"/>
      <c r="Z170" s="155"/>
      <c r="AA170" s="156"/>
      <c r="AB170" s="154"/>
      <c r="AC170" s="155"/>
      <c r="AD170" s="156"/>
      <c r="AE170" s="154"/>
      <c r="AF170" s="155"/>
      <c r="AG170" s="156"/>
      <c r="AH170" s="154"/>
      <c r="AI170" s="155"/>
      <c r="AJ170" s="137">
        <v>1</v>
      </c>
      <c r="AK170" s="116">
        <v>1</v>
      </c>
      <c r="AL170" s="117" t="s">
        <v>1900</v>
      </c>
      <c r="AM170" s="117"/>
      <c r="AN170" s="117"/>
      <c r="AO170" s="117"/>
      <c r="AP170" s="117"/>
      <c r="AQ170" s="117"/>
      <c r="AR170" s="117"/>
      <c r="AS170" s="117"/>
      <c r="AT170" s="117"/>
      <c r="AU170" s="137">
        <v>0</v>
      </c>
    </row>
    <row r="171" spans="1:47" s="146" customFormat="1" x14ac:dyDescent="0.35">
      <c r="A171" s="146" t="s">
        <v>2008</v>
      </c>
      <c r="B171" s="147" t="s">
        <v>1635</v>
      </c>
      <c r="C171" s="146" t="s">
        <v>1636</v>
      </c>
      <c r="D171" s="146" t="s">
        <v>729</v>
      </c>
      <c r="E171" s="146" t="s">
        <v>13</v>
      </c>
      <c r="F171" s="148" t="s">
        <v>207</v>
      </c>
      <c r="G171" s="148" t="s">
        <v>333</v>
      </c>
      <c r="H171" s="148" t="s">
        <v>2208</v>
      </c>
      <c r="I171" s="172" t="s">
        <v>324</v>
      </c>
      <c r="J171" s="146">
        <v>0</v>
      </c>
      <c r="K171" s="150">
        <v>0</v>
      </c>
      <c r="L171" s="151"/>
      <c r="M171" s="134">
        <v>0</v>
      </c>
      <c r="N171" s="173"/>
      <c r="O171" s="150"/>
      <c r="P171" s="152"/>
      <c r="Q171" s="150"/>
      <c r="R171" s="156" t="s">
        <v>2209</v>
      </c>
      <c r="S171" s="154">
        <v>1</v>
      </c>
      <c r="T171" s="136">
        <v>0</v>
      </c>
      <c r="U171" s="156"/>
      <c r="V171" s="154"/>
      <c r="W171" s="155"/>
      <c r="X171" s="156"/>
      <c r="Y171" s="154"/>
      <c r="Z171" s="155"/>
      <c r="AA171" s="156"/>
      <c r="AB171" s="154"/>
      <c r="AC171" s="155"/>
      <c r="AD171" s="156"/>
      <c r="AE171" s="154"/>
      <c r="AF171" s="155"/>
      <c r="AG171" s="156"/>
      <c r="AH171" s="154"/>
      <c r="AI171" s="155"/>
      <c r="AJ171" s="137">
        <v>1</v>
      </c>
      <c r="AK171" s="116">
        <v>0</v>
      </c>
      <c r="AL171" s="117" t="s">
        <v>1900</v>
      </c>
      <c r="AM171" s="117"/>
      <c r="AN171" s="117"/>
      <c r="AO171" s="117"/>
      <c r="AP171" s="117"/>
      <c r="AQ171" s="117"/>
      <c r="AR171" s="117"/>
      <c r="AS171" s="117"/>
      <c r="AT171" s="117"/>
      <c r="AU171" s="137">
        <v>0</v>
      </c>
    </row>
    <row r="172" spans="1:47" s="146" customFormat="1" x14ac:dyDescent="0.35">
      <c r="A172" s="146" t="s">
        <v>2008</v>
      </c>
      <c r="B172" s="147" t="s">
        <v>1635</v>
      </c>
      <c r="C172" s="146" t="s">
        <v>1636</v>
      </c>
      <c r="D172" s="146" t="s">
        <v>729</v>
      </c>
      <c r="E172" s="146" t="s">
        <v>158</v>
      </c>
      <c r="F172" s="148" t="s">
        <v>207</v>
      </c>
      <c r="G172" s="148" t="s">
        <v>333</v>
      </c>
      <c r="H172" s="148" t="s">
        <v>2210</v>
      </c>
      <c r="I172" s="172" t="s">
        <v>324</v>
      </c>
      <c r="J172" s="146">
        <v>0</v>
      </c>
      <c r="K172" s="150">
        <v>0</v>
      </c>
      <c r="L172" s="151"/>
      <c r="M172" s="134">
        <v>0</v>
      </c>
      <c r="N172" s="173"/>
      <c r="O172" s="150"/>
      <c r="P172" s="152"/>
      <c r="Q172" s="150"/>
      <c r="R172" s="156" t="s">
        <v>2209</v>
      </c>
      <c r="S172" s="154">
        <v>1</v>
      </c>
      <c r="T172" s="136">
        <v>0</v>
      </c>
      <c r="U172" s="156"/>
      <c r="V172" s="154"/>
      <c r="W172" s="155"/>
      <c r="X172" s="156"/>
      <c r="Y172" s="154"/>
      <c r="Z172" s="155"/>
      <c r="AA172" s="156"/>
      <c r="AB172" s="154"/>
      <c r="AC172" s="155"/>
      <c r="AD172" s="156"/>
      <c r="AE172" s="154"/>
      <c r="AF172" s="155"/>
      <c r="AG172" s="156"/>
      <c r="AH172" s="154"/>
      <c r="AI172" s="155"/>
      <c r="AJ172" s="137">
        <v>1</v>
      </c>
      <c r="AK172" s="116">
        <v>0</v>
      </c>
      <c r="AL172" s="117" t="s">
        <v>1900</v>
      </c>
      <c r="AM172" s="117"/>
      <c r="AN172" s="117"/>
      <c r="AO172" s="117"/>
      <c r="AP172" s="117"/>
      <c r="AQ172" s="117"/>
      <c r="AR172" s="117"/>
      <c r="AS172" s="117"/>
      <c r="AT172" s="117"/>
      <c r="AU172" s="137">
        <v>0</v>
      </c>
    </row>
    <row r="173" spans="1:47" s="146" customFormat="1" x14ac:dyDescent="0.35">
      <c r="A173" s="146" t="s">
        <v>2008</v>
      </c>
      <c r="B173" s="147" t="s">
        <v>1635</v>
      </c>
      <c r="C173" s="146" t="s">
        <v>1636</v>
      </c>
      <c r="D173" s="146" t="s">
        <v>730</v>
      </c>
      <c r="E173" s="148" t="s">
        <v>158</v>
      </c>
      <c r="F173" s="148" t="s">
        <v>207</v>
      </c>
      <c r="G173" s="148" t="s">
        <v>205</v>
      </c>
      <c r="H173" s="148" t="s">
        <v>2211</v>
      </c>
      <c r="I173" s="172" t="s">
        <v>2212</v>
      </c>
      <c r="J173" s="146">
        <v>170</v>
      </c>
      <c r="K173" s="150">
        <v>1</v>
      </c>
      <c r="L173" s="151"/>
      <c r="M173" s="134">
        <v>1</v>
      </c>
      <c r="N173" s="173" t="s">
        <v>2213</v>
      </c>
      <c r="O173" s="150"/>
      <c r="P173" s="152"/>
      <c r="Q173" s="150"/>
      <c r="R173" s="156" t="s">
        <v>2213</v>
      </c>
      <c r="S173" s="154">
        <v>1</v>
      </c>
      <c r="T173" s="136">
        <v>1</v>
      </c>
      <c r="U173" s="156"/>
      <c r="V173" s="154"/>
      <c r="W173" s="155"/>
      <c r="X173" s="156"/>
      <c r="Y173" s="154"/>
      <c r="Z173" s="155"/>
      <c r="AA173" s="156"/>
      <c r="AB173" s="154"/>
      <c r="AC173" s="155"/>
      <c r="AD173" s="156"/>
      <c r="AE173" s="154"/>
      <c r="AF173" s="155"/>
      <c r="AG173" s="156"/>
      <c r="AH173" s="154"/>
      <c r="AI173" s="155"/>
      <c r="AJ173" s="137">
        <v>1</v>
      </c>
      <c r="AK173" s="116">
        <v>1</v>
      </c>
      <c r="AL173" s="117" t="s">
        <v>1900</v>
      </c>
      <c r="AM173" s="117"/>
      <c r="AN173" s="117"/>
      <c r="AO173" s="117"/>
      <c r="AP173" s="117"/>
      <c r="AQ173" s="117"/>
      <c r="AR173" s="117"/>
      <c r="AS173" s="117"/>
      <c r="AT173" s="117"/>
      <c r="AU173" s="137">
        <v>0</v>
      </c>
    </row>
    <row r="174" spans="1:47" s="146" customFormat="1" x14ac:dyDescent="0.35">
      <c r="A174" s="146" t="s">
        <v>2008</v>
      </c>
      <c r="B174" s="147" t="s">
        <v>1635</v>
      </c>
      <c r="C174" s="146" t="s">
        <v>1636</v>
      </c>
      <c r="D174" s="146" t="s">
        <v>955</v>
      </c>
      <c r="E174" s="148" t="s">
        <v>13</v>
      </c>
      <c r="F174" s="148" t="s">
        <v>207</v>
      </c>
      <c r="G174" s="148" t="s">
        <v>205</v>
      </c>
      <c r="H174" s="148" t="s">
        <v>2214</v>
      </c>
      <c r="I174" s="172" t="s">
        <v>2215</v>
      </c>
      <c r="J174" s="146">
        <v>81</v>
      </c>
      <c r="K174" s="150">
        <v>1</v>
      </c>
      <c r="L174" s="151"/>
      <c r="M174" s="134">
        <v>1</v>
      </c>
      <c r="N174" s="226" t="s">
        <v>2216</v>
      </c>
      <c r="O174" s="150"/>
      <c r="P174" s="152"/>
      <c r="Q174" s="150"/>
      <c r="R174" s="227" t="s">
        <v>2216</v>
      </c>
      <c r="S174" s="154">
        <v>1</v>
      </c>
      <c r="T174" s="136">
        <v>1</v>
      </c>
      <c r="U174" s="156"/>
      <c r="V174" s="154"/>
      <c r="W174" s="155"/>
      <c r="X174" s="156"/>
      <c r="Y174" s="154"/>
      <c r="Z174" s="155"/>
      <c r="AA174" s="156"/>
      <c r="AB174" s="154"/>
      <c r="AC174" s="155"/>
      <c r="AD174" s="156"/>
      <c r="AE174" s="154"/>
      <c r="AF174" s="155"/>
      <c r="AG174" s="156"/>
      <c r="AH174" s="154"/>
      <c r="AI174" s="155"/>
      <c r="AJ174" s="137">
        <v>1</v>
      </c>
      <c r="AK174" s="116">
        <v>1</v>
      </c>
      <c r="AL174" s="117" t="s">
        <v>1900</v>
      </c>
      <c r="AM174" s="117"/>
      <c r="AN174" s="117"/>
      <c r="AO174" s="117"/>
      <c r="AP174" s="117"/>
      <c r="AQ174" s="117"/>
      <c r="AR174" s="117"/>
      <c r="AS174" s="117"/>
      <c r="AT174" s="117"/>
      <c r="AU174" s="137">
        <v>0</v>
      </c>
    </row>
    <row r="175" spans="1:47" s="146" customFormat="1" x14ac:dyDescent="0.35">
      <c r="A175" s="146" t="s">
        <v>2008</v>
      </c>
      <c r="B175" s="147" t="s">
        <v>1635</v>
      </c>
      <c r="C175" s="146" t="s">
        <v>1636</v>
      </c>
      <c r="D175" s="146" t="s">
        <v>957</v>
      </c>
      <c r="E175" s="148" t="s">
        <v>13</v>
      </c>
      <c r="F175" s="148" t="s">
        <v>207</v>
      </c>
      <c r="G175" s="148" t="s">
        <v>205</v>
      </c>
      <c r="H175" s="148" t="s">
        <v>2217</v>
      </c>
      <c r="I175" s="172" t="s">
        <v>2218</v>
      </c>
      <c r="J175" s="146">
        <v>100</v>
      </c>
      <c r="K175" s="150">
        <v>1</v>
      </c>
      <c r="L175" s="151"/>
      <c r="M175" s="134">
        <v>1</v>
      </c>
      <c r="N175" s="204" t="s">
        <v>2202</v>
      </c>
      <c r="O175" s="150"/>
      <c r="P175" s="152"/>
      <c r="Q175" s="150"/>
      <c r="R175" s="156" t="s">
        <v>2202</v>
      </c>
      <c r="S175" s="154">
        <v>1</v>
      </c>
      <c r="T175" s="136">
        <v>1</v>
      </c>
      <c r="U175" s="201"/>
      <c r="V175" s="154"/>
      <c r="W175" s="155"/>
      <c r="X175" s="156"/>
      <c r="Y175" s="154"/>
      <c r="Z175" s="155"/>
      <c r="AA175" s="156"/>
      <c r="AB175" s="154"/>
      <c r="AC175" s="155"/>
      <c r="AD175" s="156"/>
      <c r="AE175" s="154"/>
      <c r="AF175" s="155"/>
      <c r="AG175" s="156"/>
      <c r="AH175" s="154"/>
      <c r="AI175" s="155"/>
      <c r="AJ175" s="137">
        <v>1</v>
      </c>
      <c r="AK175" s="116">
        <v>1</v>
      </c>
      <c r="AL175" s="117" t="s">
        <v>1900</v>
      </c>
      <c r="AM175" s="117"/>
      <c r="AN175" s="117"/>
      <c r="AO175" s="117"/>
      <c r="AP175" s="117"/>
      <c r="AQ175" s="117"/>
      <c r="AR175" s="117"/>
      <c r="AS175" s="117"/>
      <c r="AT175" s="117"/>
      <c r="AU175" s="137">
        <v>0</v>
      </c>
    </row>
    <row r="176" spans="1:47" s="146" customFormat="1" x14ac:dyDescent="0.35">
      <c r="A176" s="146" t="s">
        <v>2008</v>
      </c>
      <c r="B176" s="147" t="s">
        <v>1635</v>
      </c>
      <c r="C176" s="146" t="s">
        <v>1636</v>
      </c>
      <c r="D176" s="146" t="s">
        <v>734</v>
      </c>
      <c r="E176" s="148" t="s">
        <v>13</v>
      </c>
      <c r="F176" s="148" t="s">
        <v>207</v>
      </c>
      <c r="G176" s="148" t="s">
        <v>205</v>
      </c>
      <c r="H176" s="148" t="s">
        <v>2219</v>
      </c>
      <c r="I176" s="172" t="s">
        <v>735</v>
      </c>
      <c r="J176" s="146">
        <v>1</v>
      </c>
      <c r="K176" s="150">
        <v>0.33</v>
      </c>
      <c r="L176" s="151"/>
      <c r="M176" s="134">
        <v>0.33</v>
      </c>
      <c r="N176" s="173" t="s">
        <v>2185</v>
      </c>
      <c r="O176" s="150"/>
      <c r="P176" s="152"/>
      <c r="Q176" s="150"/>
      <c r="R176" s="156" t="s">
        <v>2185</v>
      </c>
      <c r="S176" s="154">
        <v>1</v>
      </c>
      <c r="T176" s="136">
        <v>0.33</v>
      </c>
      <c r="U176" s="156"/>
      <c r="V176" s="154"/>
      <c r="W176" s="155"/>
      <c r="X176" s="156"/>
      <c r="Y176" s="154"/>
      <c r="Z176" s="155"/>
      <c r="AA176" s="156"/>
      <c r="AB176" s="154"/>
      <c r="AC176" s="155"/>
      <c r="AD176" s="156"/>
      <c r="AE176" s="154"/>
      <c r="AF176" s="155"/>
      <c r="AG176" s="156"/>
      <c r="AH176" s="154"/>
      <c r="AI176" s="155"/>
      <c r="AJ176" s="137">
        <v>1</v>
      </c>
      <c r="AK176" s="116">
        <v>0.33</v>
      </c>
      <c r="AL176" s="117" t="s">
        <v>1900</v>
      </c>
      <c r="AM176" s="117"/>
      <c r="AN176" s="117"/>
      <c r="AO176" s="117"/>
      <c r="AP176" s="117"/>
      <c r="AQ176" s="117"/>
      <c r="AR176" s="117"/>
      <c r="AS176" s="117"/>
      <c r="AT176" s="117"/>
      <c r="AU176" s="137">
        <v>0</v>
      </c>
    </row>
    <row r="177" spans="1:47" s="146" customFormat="1" x14ac:dyDescent="0.35">
      <c r="A177" s="146" t="s">
        <v>2008</v>
      </c>
      <c r="B177" s="147" t="s">
        <v>1635</v>
      </c>
      <c r="C177" s="146" t="s">
        <v>1636</v>
      </c>
      <c r="D177" s="146" t="s">
        <v>734</v>
      </c>
      <c r="E177" s="148" t="s">
        <v>158</v>
      </c>
      <c r="F177" s="148" t="s">
        <v>207</v>
      </c>
      <c r="G177" s="148" t="s">
        <v>205</v>
      </c>
      <c r="H177" s="148" t="s">
        <v>2220</v>
      </c>
      <c r="I177" s="172" t="s">
        <v>735</v>
      </c>
      <c r="J177" s="146">
        <v>0</v>
      </c>
      <c r="K177" s="150">
        <v>0</v>
      </c>
      <c r="L177" s="151"/>
      <c r="M177" s="134">
        <v>0</v>
      </c>
      <c r="N177" s="173" t="s">
        <v>2185</v>
      </c>
      <c r="O177" s="150"/>
      <c r="P177" s="152"/>
      <c r="Q177" s="150"/>
      <c r="R177" s="156" t="s">
        <v>2185</v>
      </c>
      <c r="S177" s="154">
        <v>1</v>
      </c>
      <c r="T177" s="136">
        <v>0</v>
      </c>
      <c r="U177" s="156"/>
      <c r="V177" s="154"/>
      <c r="W177" s="155"/>
      <c r="X177" s="156"/>
      <c r="Y177" s="154"/>
      <c r="Z177" s="155"/>
      <c r="AA177" s="156"/>
      <c r="AB177" s="154"/>
      <c r="AC177" s="155"/>
      <c r="AD177" s="156"/>
      <c r="AE177" s="154"/>
      <c r="AF177" s="155"/>
      <c r="AG177" s="156"/>
      <c r="AH177" s="154"/>
      <c r="AI177" s="155"/>
      <c r="AJ177" s="137">
        <v>1</v>
      </c>
      <c r="AK177" s="116">
        <v>0</v>
      </c>
      <c r="AL177" s="117" t="s">
        <v>1900</v>
      </c>
      <c r="AM177" s="117"/>
      <c r="AN177" s="117"/>
      <c r="AO177" s="117"/>
      <c r="AP177" s="117"/>
      <c r="AQ177" s="117"/>
      <c r="AR177" s="117"/>
      <c r="AS177" s="117"/>
      <c r="AT177" s="117"/>
      <c r="AU177" s="137">
        <v>0</v>
      </c>
    </row>
    <row r="178" spans="1:47" s="146" customFormat="1" x14ac:dyDescent="0.35">
      <c r="A178" s="146" t="s">
        <v>2008</v>
      </c>
      <c r="B178" s="147" t="s">
        <v>1635</v>
      </c>
      <c r="C178" s="146" t="s">
        <v>1636</v>
      </c>
      <c r="D178" s="146" t="s">
        <v>736</v>
      </c>
      <c r="E178" s="148" t="s">
        <v>13</v>
      </c>
      <c r="F178" s="148" t="s">
        <v>207</v>
      </c>
      <c r="G178" s="148" t="s">
        <v>205</v>
      </c>
      <c r="H178" s="148" t="s">
        <v>2221</v>
      </c>
      <c r="I178" s="172" t="s">
        <v>737</v>
      </c>
      <c r="J178" s="146">
        <v>3</v>
      </c>
      <c r="K178" s="150">
        <v>0</v>
      </c>
      <c r="L178" s="151"/>
      <c r="M178" s="134">
        <v>0</v>
      </c>
      <c r="N178" s="173" t="s">
        <v>2185</v>
      </c>
      <c r="O178" s="150"/>
      <c r="P178" s="152"/>
      <c r="Q178" s="150"/>
      <c r="R178" s="156" t="s">
        <v>2185</v>
      </c>
      <c r="S178" s="154">
        <v>1</v>
      </c>
      <c r="T178" s="136">
        <v>0</v>
      </c>
      <c r="U178" s="156"/>
      <c r="V178" s="154"/>
      <c r="W178" s="155"/>
      <c r="X178" s="156"/>
      <c r="Y178" s="154"/>
      <c r="Z178" s="155"/>
      <c r="AA178" s="156"/>
      <c r="AB178" s="154"/>
      <c r="AC178" s="155"/>
      <c r="AD178" s="156"/>
      <c r="AE178" s="154"/>
      <c r="AF178" s="155"/>
      <c r="AG178" s="156"/>
      <c r="AH178" s="154"/>
      <c r="AI178" s="155"/>
      <c r="AJ178" s="137">
        <v>1</v>
      </c>
      <c r="AK178" s="116">
        <v>0</v>
      </c>
      <c r="AL178" s="117" t="s">
        <v>1900</v>
      </c>
      <c r="AM178" s="117"/>
      <c r="AN178" s="117"/>
      <c r="AO178" s="117"/>
      <c r="AP178" s="117"/>
      <c r="AQ178" s="117"/>
      <c r="AR178" s="117"/>
      <c r="AS178" s="117"/>
      <c r="AT178" s="117"/>
      <c r="AU178" s="137">
        <v>0</v>
      </c>
    </row>
    <row r="179" spans="1:47" s="146" customFormat="1" x14ac:dyDescent="0.35">
      <c r="A179" s="146" t="s">
        <v>2008</v>
      </c>
      <c r="B179" s="147" t="s">
        <v>1635</v>
      </c>
      <c r="C179" s="146" t="s">
        <v>1636</v>
      </c>
      <c r="D179" s="146" t="s">
        <v>736</v>
      </c>
      <c r="E179" s="148" t="s">
        <v>158</v>
      </c>
      <c r="F179" s="148" t="s">
        <v>207</v>
      </c>
      <c r="G179" s="148" t="s">
        <v>205</v>
      </c>
      <c r="H179" s="148" t="s">
        <v>2222</v>
      </c>
      <c r="I179" s="172" t="s">
        <v>737</v>
      </c>
      <c r="J179" s="146">
        <v>2</v>
      </c>
      <c r="K179" s="150">
        <v>0</v>
      </c>
      <c r="L179" s="151"/>
      <c r="M179" s="134">
        <v>0</v>
      </c>
      <c r="N179" s="173" t="s">
        <v>2185</v>
      </c>
      <c r="O179" s="150"/>
      <c r="P179" s="152"/>
      <c r="Q179" s="150"/>
      <c r="R179" s="156" t="s">
        <v>2185</v>
      </c>
      <c r="S179" s="154">
        <v>1</v>
      </c>
      <c r="T179" s="136">
        <v>0</v>
      </c>
      <c r="U179" s="156"/>
      <c r="V179" s="154"/>
      <c r="W179" s="155"/>
      <c r="X179" s="156"/>
      <c r="Y179" s="154"/>
      <c r="Z179" s="155"/>
      <c r="AA179" s="156"/>
      <c r="AB179" s="154"/>
      <c r="AC179" s="155"/>
      <c r="AD179" s="156"/>
      <c r="AE179" s="154"/>
      <c r="AF179" s="155"/>
      <c r="AG179" s="156"/>
      <c r="AH179" s="154"/>
      <c r="AI179" s="155"/>
      <c r="AJ179" s="137">
        <v>1</v>
      </c>
      <c r="AK179" s="116">
        <v>0</v>
      </c>
      <c r="AL179" s="117" t="s">
        <v>1900</v>
      </c>
      <c r="AM179" s="117"/>
      <c r="AN179" s="117"/>
      <c r="AO179" s="117"/>
      <c r="AP179" s="117"/>
      <c r="AQ179" s="117"/>
      <c r="AR179" s="117"/>
      <c r="AS179" s="117"/>
      <c r="AT179" s="117"/>
      <c r="AU179" s="137">
        <v>0</v>
      </c>
    </row>
    <row r="180" spans="1:47" s="146" customFormat="1" x14ac:dyDescent="0.35">
      <c r="A180" s="146" t="s">
        <v>2196</v>
      </c>
      <c r="B180" s="147" t="s">
        <v>1635</v>
      </c>
      <c r="C180" s="146" t="s">
        <v>1636</v>
      </c>
      <c r="D180" s="146" t="s">
        <v>738</v>
      </c>
      <c r="E180" s="148" t="s">
        <v>158</v>
      </c>
      <c r="F180" s="148" t="s">
        <v>207</v>
      </c>
      <c r="G180" s="148" t="s">
        <v>205</v>
      </c>
      <c r="H180" s="148" t="s">
        <v>2223</v>
      </c>
      <c r="I180" s="172" t="s">
        <v>2224</v>
      </c>
      <c r="J180" s="146">
        <v>91</v>
      </c>
      <c r="K180" s="150">
        <v>1</v>
      </c>
      <c r="L180" s="151"/>
      <c r="M180" s="134">
        <v>1</v>
      </c>
      <c r="N180" s="173" t="s">
        <v>2225</v>
      </c>
      <c r="O180" s="150"/>
      <c r="P180" s="152"/>
      <c r="Q180" s="150"/>
      <c r="R180" s="156" t="s">
        <v>2225</v>
      </c>
      <c r="S180" s="154">
        <v>1</v>
      </c>
      <c r="T180" s="136">
        <v>1</v>
      </c>
      <c r="U180" s="156"/>
      <c r="V180" s="154"/>
      <c r="W180" s="155"/>
      <c r="X180" s="156"/>
      <c r="Y180" s="154"/>
      <c r="Z180" s="155"/>
      <c r="AA180" s="156"/>
      <c r="AB180" s="154"/>
      <c r="AC180" s="155"/>
      <c r="AD180" s="156"/>
      <c r="AE180" s="154"/>
      <c r="AF180" s="155"/>
      <c r="AG180" s="156"/>
      <c r="AH180" s="154"/>
      <c r="AI180" s="155"/>
      <c r="AJ180" s="137">
        <v>1</v>
      </c>
      <c r="AK180" s="116">
        <v>1</v>
      </c>
      <c r="AL180" s="117" t="s">
        <v>1900</v>
      </c>
      <c r="AM180" s="117"/>
      <c r="AN180" s="117"/>
      <c r="AO180" s="117"/>
      <c r="AP180" s="117"/>
      <c r="AQ180" s="117"/>
      <c r="AR180" s="117"/>
      <c r="AS180" s="117"/>
      <c r="AT180" s="117"/>
      <c r="AU180" s="137">
        <v>0</v>
      </c>
    </row>
    <row r="181" spans="1:47" s="146" customFormat="1" x14ac:dyDescent="0.35">
      <c r="A181" s="146" t="s">
        <v>2008</v>
      </c>
      <c r="B181" s="147" t="s">
        <v>1635</v>
      </c>
      <c r="C181" s="146" t="s">
        <v>1636</v>
      </c>
      <c r="D181" s="146" t="s">
        <v>9</v>
      </c>
      <c r="E181" s="148" t="s">
        <v>13</v>
      </c>
      <c r="F181" s="148" t="s">
        <v>207</v>
      </c>
      <c r="G181" s="148" t="s">
        <v>205</v>
      </c>
      <c r="H181" s="148" t="s">
        <v>2226</v>
      </c>
      <c r="I181" s="172" t="s">
        <v>959</v>
      </c>
      <c r="J181" s="146">
        <v>55</v>
      </c>
      <c r="K181" s="150">
        <v>1</v>
      </c>
      <c r="L181" s="151"/>
      <c r="M181" s="134">
        <v>1</v>
      </c>
      <c r="N181" s="173" t="s">
        <v>2227</v>
      </c>
      <c r="O181" s="150"/>
      <c r="P181" s="152"/>
      <c r="Q181" s="150"/>
      <c r="R181" s="156" t="s">
        <v>2227</v>
      </c>
      <c r="S181" s="154">
        <v>0.5</v>
      </c>
      <c r="T181" s="136">
        <v>0.5</v>
      </c>
      <c r="U181" s="156" t="s">
        <v>2189</v>
      </c>
      <c r="V181" s="154">
        <v>0.5</v>
      </c>
      <c r="W181" s="155">
        <v>0.5</v>
      </c>
      <c r="X181" s="156"/>
      <c r="Y181" s="154"/>
      <c r="Z181" s="155"/>
      <c r="AA181" s="156"/>
      <c r="AB181" s="154"/>
      <c r="AC181" s="155"/>
      <c r="AD181" s="156"/>
      <c r="AE181" s="154"/>
      <c r="AF181" s="155"/>
      <c r="AG181" s="156"/>
      <c r="AH181" s="154"/>
      <c r="AI181" s="155"/>
      <c r="AJ181" s="137">
        <v>1</v>
      </c>
      <c r="AK181" s="116">
        <v>1</v>
      </c>
      <c r="AL181" s="117" t="s">
        <v>1900</v>
      </c>
      <c r="AM181" s="117"/>
      <c r="AN181" s="117"/>
      <c r="AO181" s="117"/>
      <c r="AP181" s="117"/>
      <c r="AQ181" s="117"/>
      <c r="AR181" s="117"/>
      <c r="AS181" s="117"/>
      <c r="AT181" s="117"/>
      <c r="AU181" s="137">
        <v>0</v>
      </c>
    </row>
    <row r="182" spans="1:47" s="146" customFormat="1" x14ac:dyDescent="0.35">
      <c r="A182" s="146" t="s">
        <v>2008</v>
      </c>
      <c r="B182" s="147" t="s">
        <v>1635</v>
      </c>
      <c r="C182" s="146" t="s">
        <v>1636</v>
      </c>
      <c r="D182" s="146" t="s">
        <v>960</v>
      </c>
      <c r="E182" s="148" t="s">
        <v>13</v>
      </c>
      <c r="F182" s="148" t="s">
        <v>207</v>
      </c>
      <c r="G182" s="148" t="s">
        <v>205</v>
      </c>
      <c r="H182" s="148" t="s">
        <v>2228</v>
      </c>
      <c r="I182" s="172" t="s">
        <v>961</v>
      </c>
      <c r="J182" s="146">
        <v>70</v>
      </c>
      <c r="K182" s="150">
        <v>1</v>
      </c>
      <c r="L182" s="151"/>
      <c r="M182" s="134">
        <v>1</v>
      </c>
      <c r="N182" s="173" t="s">
        <v>2229</v>
      </c>
      <c r="O182" s="150"/>
      <c r="P182" s="152"/>
      <c r="Q182" s="150"/>
      <c r="R182" s="156" t="s">
        <v>2229</v>
      </c>
      <c r="S182" s="154">
        <v>1</v>
      </c>
      <c r="T182" s="136">
        <v>1</v>
      </c>
      <c r="U182" s="156"/>
      <c r="V182" s="154"/>
      <c r="W182" s="155"/>
      <c r="X182" s="156"/>
      <c r="Y182" s="154"/>
      <c r="Z182" s="155"/>
      <c r="AA182" s="156"/>
      <c r="AB182" s="154"/>
      <c r="AC182" s="155"/>
      <c r="AD182" s="156"/>
      <c r="AE182" s="154"/>
      <c r="AF182" s="155"/>
      <c r="AG182" s="156"/>
      <c r="AH182" s="154"/>
      <c r="AI182" s="155"/>
      <c r="AJ182" s="137">
        <v>1</v>
      </c>
      <c r="AK182" s="116">
        <v>1</v>
      </c>
      <c r="AL182" s="117" t="s">
        <v>1900</v>
      </c>
      <c r="AM182" s="117"/>
      <c r="AN182" s="117"/>
      <c r="AO182" s="117"/>
      <c r="AP182" s="117"/>
      <c r="AQ182" s="117"/>
      <c r="AR182" s="117"/>
      <c r="AS182" s="117"/>
      <c r="AT182" s="117"/>
      <c r="AU182" s="137">
        <v>0</v>
      </c>
    </row>
    <row r="183" spans="1:47" s="146" customFormat="1" x14ac:dyDescent="0.35">
      <c r="A183" s="146" t="s">
        <v>2008</v>
      </c>
      <c r="B183" s="147" t="s">
        <v>1635</v>
      </c>
      <c r="C183" s="146" t="s">
        <v>1636</v>
      </c>
      <c r="D183" s="146" t="s">
        <v>962</v>
      </c>
      <c r="E183" s="148" t="s">
        <v>13</v>
      </c>
      <c r="F183" s="148" t="s">
        <v>207</v>
      </c>
      <c r="G183" s="148" t="s">
        <v>205</v>
      </c>
      <c r="H183" s="148" t="s">
        <v>2230</v>
      </c>
      <c r="I183" s="172" t="s">
        <v>2231</v>
      </c>
      <c r="J183" s="146">
        <v>59</v>
      </c>
      <c r="K183" s="150">
        <v>1</v>
      </c>
      <c r="L183" s="151"/>
      <c r="M183" s="134">
        <v>1</v>
      </c>
      <c r="N183" s="204" t="s">
        <v>2232</v>
      </c>
      <c r="O183" s="150"/>
      <c r="P183" s="152"/>
      <c r="Q183" s="150"/>
      <c r="R183" s="156" t="s">
        <v>2232</v>
      </c>
      <c r="S183" s="154">
        <v>1</v>
      </c>
      <c r="T183" s="136">
        <v>1</v>
      </c>
      <c r="U183" s="201"/>
      <c r="V183" s="154"/>
      <c r="W183" s="155"/>
      <c r="X183" s="201"/>
      <c r="Y183" s="154"/>
      <c r="Z183" s="155"/>
      <c r="AA183" s="156"/>
      <c r="AB183" s="154"/>
      <c r="AC183" s="155"/>
      <c r="AD183" s="156"/>
      <c r="AE183" s="154"/>
      <c r="AF183" s="155"/>
      <c r="AG183" s="156"/>
      <c r="AH183" s="154"/>
      <c r="AI183" s="155"/>
      <c r="AJ183" s="137">
        <v>1</v>
      </c>
      <c r="AK183" s="116">
        <v>1</v>
      </c>
      <c r="AL183" s="117" t="s">
        <v>1900</v>
      </c>
      <c r="AM183" s="117"/>
      <c r="AN183" s="117"/>
      <c r="AO183" s="117"/>
      <c r="AP183" s="117"/>
      <c r="AQ183" s="117"/>
      <c r="AR183" s="117"/>
      <c r="AS183" s="117"/>
      <c r="AT183" s="117"/>
      <c r="AU183" s="137">
        <v>0</v>
      </c>
    </row>
    <row r="184" spans="1:47" s="146" customFormat="1" x14ac:dyDescent="0.35">
      <c r="A184" s="146" t="s">
        <v>2008</v>
      </c>
      <c r="B184" s="147" t="s">
        <v>1635</v>
      </c>
      <c r="C184" s="146" t="s">
        <v>1636</v>
      </c>
      <c r="D184" s="146" t="s">
        <v>740</v>
      </c>
      <c r="E184" s="148" t="s">
        <v>158</v>
      </c>
      <c r="F184" s="148" t="s">
        <v>207</v>
      </c>
      <c r="G184" s="148" t="s">
        <v>205</v>
      </c>
      <c r="H184" s="148" t="s">
        <v>2233</v>
      </c>
      <c r="I184" s="172" t="s">
        <v>741</v>
      </c>
      <c r="J184" s="146">
        <v>71</v>
      </c>
      <c r="K184" s="150">
        <v>1</v>
      </c>
      <c r="L184" s="151"/>
      <c r="M184" s="134">
        <v>1</v>
      </c>
      <c r="N184" s="204" t="s">
        <v>2232</v>
      </c>
      <c r="O184" s="150"/>
      <c r="P184" s="152"/>
      <c r="Q184" s="150"/>
      <c r="R184" s="156" t="s">
        <v>2232</v>
      </c>
      <c r="S184" s="154">
        <v>1</v>
      </c>
      <c r="T184" s="136">
        <v>1</v>
      </c>
      <c r="U184" s="201"/>
      <c r="V184" s="154"/>
      <c r="W184" s="155"/>
      <c r="X184" s="201"/>
      <c r="Y184" s="154"/>
      <c r="Z184" s="155"/>
      <c r="AA184" s="156"/>
      <c r="AB184" s="154"/>
      <c r="AC184" s="155"/>
      <c r="AD184" s="156"/>
      <c r="AE184" s="154"/>
      <c r="AF184" s="155"/>
      <c r="AG184" s="156"/>
      <c r="AH184" s="154"/>
      <c r="AI184" s="155"/>
      <c r="AJ184" s="137">
        <v>1</v>
      </c>
      <c r="AK184" s="116">
        <v>1</v>
      </c>
      <c r="AL184" s="117" t="s">
        <v>1900</v>
      </c>
      <c r="AM184" s="117"/>
      <c r="AN184" s="117"/>
      <c r="AO184" s="117"/>
      <c r="AP184" s="117"/>
      <c r="AQ184" s="117"/>
      <c r="AR184" s="117"/>
      <c r="AS184" s="117"/>
      <c r="AT184" s="117"/>
      <c r="AU184" s="137">
        <v>0</v>
      </c>
    </row>
    <row r="185" spans="1:47" s="146" customFormat="1" x14ac:dyDescent="0.35">
      <c r="A185" s="146" t="s">
        <v>2008</v>
      </c>
      <c r="B185" s="147" t="s">
        <v>1635</v>
      </c>
      <c r="C185" s="146" t="s">
        <v>1636</v>
      </c>
      <c r="D185" s="146" t="s">
        <v>964</v>
      </c>
      <c r="E185" s="148" t="s">
        <v>13</v>
      </c>
      <c r="F185" s="148" t="s">
        <v>207</v>
      </c>
      <c r="G185" s="148" t="s">
        <v>205</v>
      </c>
      <c r="H185" s="148" t="s">
        <v>2234</v>
      </c>
      <c r="I185" s="172" t="s">
        <v>965</v>
      </c>
      <c r="J185" s="146">
        <v>45</v>
      </c>
      <c r="K185" s="150">
        <v>1</v>
      </c>
      <c r="L185" s="151"/>
      <c r="M185" s="134">
        <v>1</v>
      </c>
      <c r="N185" s="173" t="s">
        <v>2185</v>
      </c>
      <c r="O185" s="150"/>
      <c r="P185" s="152"/>
      <c r="Q185" s="150"/>
      <c r="R185" s="156" t="s">
        <v>2185</v>
      </c>
      <c r="S185" s="154">
        <v>1</v>
      </c>
      <c r="T185" s="136">
        <v>1</v>
      </c>
      <c r="U185" s="156"/>
      <c r="V185" s="154"/>
      <c r="W185" s="155"/>
      <c r="X185" s="156"/>
      <c r="Y185" s="154"/>
      <c r="Z185" s="155"/>
      <c r="AA185" s="156"/>
      <c r="AB185" s="154"/>
      <c r="AC185" s="155"/>
      <c r="AD185" s="156"/>
      <c r="AE185" s="154"/>
      <c r="AF185" s="155"/>
      <c r="AG185" s="156"/>
      <c r="AH185" s="154"/>
      <c r="AI185" s="155"/>
      <c r="AJ185" s="137">
        <v>1</v>
      </c>
      <c r="AK185" s="116">
        <v>1</v>
      </c>
      <c r="AL185" s="117" t="s">
        <v>1900</v>
      </c>
      <c r="AM185" s="117"/>
      <c r="AN185" s="117"/>
      <c r="AO185" s="117"/>
      <c r="AP185" s="117"/>
      <c r="AQ185" s="117"/>
      <c r="AR185" s="117"/>
      <c r="AS185" s="117"/>
      <c r="AT185" s="117"/>
      <c r="AU185" s="137">
        <v>0</v>
      </c>
    </row>
    <row r="186" spans="1:47" s="146" customFormat="1" x14ac:dyDescent="0.35">
      <c r="A186" s="146" t="s">
        <v>2008</v>
      </c>
      <c r="B186" s="147" t="s">
        <v>1635</v>
      </c>
      <c r="C186" s="146" t="s">
        <v>1636</v>
      </c>
      <c r="D186" s="146" t="s">
        <v>742</v>
      </c>
      <c r="E186" s="148" t="s">
        <v>158</v>
      </c>
      <c r="F186" s="148" t="s">
        <v>207</v>
      </c>
      <c r="G186" s="148" t="s">
        <v>205</v>
      </c>
      <c r="H186" s="148" t="s">
        <v>2235</v>
      </c>
      <c r="I186" s="172" t="s">
        <v>743</v>
      </c>
      <c r="J186" s="146">
        <v>50</v>
      </c>
      <c r="K186" s="150">
        <v>1</v>
      </c>
      <c r="L186" s="151"/>
      <c r="M186" s="134">
        <v>1</v>
      </c>
      <c r="N186" s="173" t="s">
        <v>2227</v>
      </c>
      <c r="O186" s="150"/>
      <c r="P186" s="152"/>
      <c r="Q186" s="150"/>
      <c r="R186" s="156" t="s">
        <v>2227</v>
      </c>
      <c r="S186" s="154">
        <v>1</v>
      </c>
      <c r="T186" s="136">
        <v>1</v>
      </c>
      <c r="U186" s="156"/>
      <c r="V186" s="154"/>
      <c r="W186" s="155"/>
      <c r="X186" s="156"/>
      <c r="Y186" s="154"/>
      <c r="Z186" s="155"/>
      <c r="AA186" s="156"/>
      <c r="AB186" s="154"/>
      <c r="AC186" s="155"/>
      <c r="AD186" s="156"/>
      <c r="AE186" s="154"/>
      <c r="AF186" s="155"/>
      <c r="AG186" s="156"/>
      <c r="AH186" s="154"/>
      <c r="AI186" s="155"/>
      <c r="AJ186" s="137">
        <v>1</v>
      </c>
      <c r="AK186" s="116">
        <v>1</v>
      </c>
      <c r="AL186" s="117" t="s">
        <v>1900</v>
      </c>
      <c r="AM186" s="117"/>
      <c r="AN186" s="117"/>
      <c r="AO186" s="117"/>
      <c r="AP186" s="117"/>
      <c r="AQ186" s="117"/>
      <c r="AR186" s="117"/>
      <c r="AS186" s="117"/>
      <c r="AT186" s="117"/>
      <c r="AU186" s="137">
        <v>0</v>
      </c>
    </row>
    <row r="187" spans="1:47" s="146" customFormat="1" x14ac:dyDescent="0.35">
      <c r="A187" s="146" t="s">
        <v>2196</v>
      </c>
      <c r="B187" s="147" t="s">
        <v>1635</v>
      </c>
      <c r="C187" s="146" t="s">
        <v>1636</v>
      </c>
      <c r="D187" s="146" t="s">
        <v>750</v>
      </c>
      <c r="E187" s="148" t="s">
        <v>13</v>
      </c>
      <c r="F187" s="148" t="s">
        <v>207</v>
      </c>
      <c r="G187" s="148" t="s">
        <v>205</v>
      </c>
      <c r="H187" s="148" t="s">
        <v>2236</v>
      </c>
      <c r="I187" s="172" t="s">
        <v>751</v>
      </c>
      <c r="J187" s="146">
        <v>5</v>
      </c>
      <c r="K187" s="150">
        <v>0</v>
      </c>
      <c r="L187" s="151"/>
      <c r="M187" s="134">
        <v>0</v>
      </c>
      <c r="N187" s="173" t="s">
        <v>2225</v>
      </c>
      <c r="O187" s="150"/>
      <c r="P187" s="152"/>
      <c r="Q187" s="150"/>
      <c r="R187" s="156" t="s">
        <v>2225</v>
      </c>
      <c r="S187" s="154">
        <v>1</v>
      </c>
      <c r="T187" s="136">
        <v>0</v>
      </c>
      <c r="U187" s="156"/>
      <c r="V187" s="154"/>
      <c r="W187" s="155"/>
      <c r="X187" s="156"/>
      <c r="Y187" s="154"/>
      <c r="Z187" s="155"/>
      <c r="AA187" s="156"/>
      <c r="AB187" s="154"/>
      <c r="AC187" s="155"/>
      <c r="AD187" s="156"/>
      <c r="AE187" s="154"/>
      <c r="AF187" s="155"/>
      <c r="AG187" s="156"/>
      <c r="AH187" s="154"/>
      <c r="AI187" s="155"/>
      <c r="AJ187" s="137">
        <v>1</v>
      </c>
      <c r="AK187" s="116">
        <v>0</v>
      </c>
      <c r="AL187" s="117" t="s">
        <v>1900</v>
      </c>
      <c r="AM187" s="117"/>
      <c r="AN187" s="117"/>
      <c r="AO187" s="117"/>
      <c r="AP187" s="117"/>
      <c r="AQ187" s="117"/>
      <c r="AR187" s="117"/>
      <c r="AS187" s="117"/>
      <c r="AT187" s="117"/>
      <c r="AU187" s="137">
        <v>0</v>
      </c>
    </row>
    <row r="188" spans="1:47" s="146" customFormat="1" x14ac:dyDescent="0.35">
      <c r="A188" s="146" t="s">
        <v>2196</v>
      </c>
      <c r="B188" s="147" t="s">
        <v>1635</v>
      </c>
      <c r="C188" s="146" t="s">
        <v>1636</v>
      </c>
      <c r="D188" s="146" t="s">
        <v>750</v>
      </c>
      <c r="E188" s="148" t="s">
        <v>158</v>
      </c>
      <c r="F188" s="148" t="s">
        <v>207</v>
      </c>
      <c r="G188" s="148" t="s">
        <v>205</v>
      </c>
      <c r="H188" s="148" t="s">
        <v>2237</v>
      </c>
      <c r="I188" s="172" t="s">
        <v>751</v>
      </c>
      <c r="J188" s="146">
        <v>6</v>
      </c>
      <c r="K188" s="150">
        <v>0</v>
      </c>
      <c r="L188" s="151"/>
      <c r="M188" s="134">
        <v>0</v>
      </c>
      <c r="N188" s="173" t="s">
        <v>2225</v>
      </c>
      <c r="O188" s="150"/>
      <c r="P188" s="152"/>
      <c r="Q188" s="150"/>
      <c r="R188" s="156" t="s">
        <v>2225</v>
      </c>
      <c r="S188" s="154">
        <v>1</v>
      </c>
      <c r="T188" s="136">
        <v>0</v>
      </c>
      <c r="U188" s="156"/>
      <c r="V188" s="154"/>
      <c r="W188" s="155"/>
      <c r="X188" s="156"/>
      <c r="Y188" s="154"/>
      <c r="Z188" s="155"/>
      <c r="AA188" s="156"/>
      <c r="AB188" s="154"/>
      <c r="AC188" s="155"/>
      <c r="AD188" s="156"/>
      <c r="AE188" s="154"/>
      <c r="AF188" s="155"/>
      <c r="AG188" s="156"/>
      <c r="AH188" s="154"/>
      <c r="AI188" s="155"/>
      <c r="AJ188" s="137">
        <v>1</v>
      </c>
      <c r="AK188" s="116">
        <v>0</v>
      </c>
      <c r="AL188" s="117" t="s">
        <v>1900</v>
      </c>
      <c r="AM188" s="117"/>
      <c r="AN188" s="117"/>
      <c r="AO188" s="117"/>
      <c r="AP188" s="117"/>
      <c r="AQ188" s="117"/>
      <c r="AR188" s="117"/>
      <c r="AS188" s="117"/>
      <c r="AT188" s="117"/>
      <c r="AU188" s="137">
        <v>0</v>
      </c>
    </row>
    <row r="189" spans="1:47" s="146" customFormat="1" x14ac:dyDescent="0.35">
      <c r="A189" s="146" t="s">
        <v>2196</v>
      </c>
      <c r="B189" s="147" t="s">
        <v>1635</v>
      </c>
      <c r="C189" s="146" t="s">
        <v>1636</v>
      </c>
      <c r="D189" s="146" t="s">
        <v>752</v>
      </c>
      <c r="E189" s="148" t="s">
        <v>13</v>
      </c>
      <c r="F189" s="148" t="s">
        <v>207</v>
      </c>
      <c r="G189" s="148" t="s">
        <v>205</v>
      </c>
      <c r="H189" s="148" t="s">
        <v>2238</v>
      </c>
      <c r="I189" s="172" t="s">
        <v>753</v>
      </c>
      <c r="J189" s="146">
        <v>5</v>
      </c>
      <c r="K189" s="150">
        <v>0</v>
      </c>
      <c r="L189" s="151"/>
      <c r="M189" s="134">
        <v>0</v>
      </c>
      <c r="N189" s="173" t="s">
        <v>2225</v>
      </c>
      <c r="O189" s="150"/>
      <c r="P189" s="152"/>
      <c r="Q189" s="150"/>
      <c r="R189" s="156" t="s">
        <v>2225</v>
      </c>
      <c r="S189" s="154">
        <v>1</v>
      </c>
      <c r="T189" s="136">
        <v>0</v>
      </c>
      <c r="U189" s="156"/>
      <c r="V189" s="154"/>
      <c r="W189" s="155"/>
      <c r="X189" s="156"/>
      <c r="Y189" s="154"/>
      <c r="Z189" s="155"/>
      <c r="AA189" s="156"/>
      <c r="AB189" s="154"/>
      <c r="AC189" s="155"/>
      <c r="AD189" s="156"/>
      <c r="AE189" s="154"/>
      <c r="AF189" s="155"/>
      <c r="AG189" s="156"/>
      <c r="AH189" s="154"/>
      <c r="AI189" s="155"/>
      <c r="AJ189" s="137">
        <v>1</v>
      </c>
      <c r="AK189" s="116">
        <v>0</v>
      </c>
      <c r="AL189" s="117" t="s">
        <v>1900</v>
      </c>
      <c r="AM189" s="117"/>
      <c r="AN189" s="117"/>
      <c r="AO189" s="117"/>
      <c r="AP189" s="117"/>
      <c r="AQ189" s="117"/>
      <c r="AR189" s="117"/>
      <c r="AS189" s="117"/>
      <c r="AT189" s="117"/>
      <c r="AU189" s="137">
        <v>0</v>
      </c>
    </row>
    <row r="190" spans="1:47" s="146" customFormat="1" x14ac:dyDescent="0.35">
      <c r="A190" s="146" t="s">
        <v>2196</v>
      </c>
      <c r="B190" s="147" t="s">
        <v>1635</v>
      </c>
      <c r="C190" s="146" t="s">
        <v>1636</v>
      </c>
      <c r="D190" s="146" t="s">
        <v>752</v>
      </c>
      <c r="E190" s="148" t="s">
        <v>158</v>
      </c>
      <c r="F190" s="148" t="s">
        <v>207</v>
      </c>
      <c r="G190" s="148" t="s">
        <v>205</v>
      </c>
      <c r="H190" s="148" t="s">
        <v>2239</v>
      </c>
      <c r="I190" s="172" t="s">
        <v>753</v>
      </c>
      <c r="J190" s="146">
        <v>4</v>
      </c>
      <c r="K190" s="150">
        <v>0</v>
      </c>
      <c r="L190" s="151"/>
      <c r="M190" s="134">
        <v>0</v>
      </c>
      <c r="N190" s="173" t="s">
        <v>2225</v>
      </c>
      <c r="O190" s="150"/>
      <c r="P190" s="152"/>
      <c r="Q190" s="150"/>
      <c r="R190" s="156" t="s">
        <v>2225</v>
      </c>
      <c r="S190" s="154">
        <v>1</v>
      </c>
      <c r="T190" s="136">
        <v>0</v>
      </c>
      <c r="U190" s="156"/>
      <c r="V190" s="154"/>
      <c r="W190" s="155"/>
      <c r="X190" s="156"/>
      <c r="Y190" s="154"/>
      <c r="Z190" s="155"/>
      <c r="AA190" s="156"/>
      <c r="AB190" s="154"/>
      <c r="AC190" s="155"/>
      <c r="AD190" s="156"/>
      <c r="AE190" s="154"/>
      <c r="AF190" s="155"/>
      <c r="AG190" s="156"/>
      <c r="AH190" s="154"/>
      <c r="AI190" s="155"/>
      <c r="AJ190" s="137">
        <v>1</v>
      </c>
      <c r="AK190" s="116">
        <v>0</v>
      </c>
      <c r="AL190" s="117" t="s">
        <v>1900</v>
      </c>
      <c r="AM190" s="117"/>
      <c r="AN190" s="117"/>
      <c r="AO190" s="117"/>
      <c r="AP190" s="117"/>
      <c r="AQ190" s="117"/>
      <c r="AR190" s="117"/>
      <c r="AS190" s="117"/>
      <c r="AT190" s="117"/>
      <c r="AU190" s="137">
        <v>0</v>
      </c>
    </row>
    <row r="191" spans="1:47" s="146" customFormat="1" x14ac:dyDescent="0.35">
      <c r="A191" s="146" t="s">
        <v>2196</v>
      </c>
      <c r="B191" s="147" t="s">
        <v>1635</v>
      </c>
      <c r="C191" s="146" t="s">
        <v>1636</v>
      </c>
      <c r="D191" s="146" t="s">
        <v>2240</v>
      </c>
      <c r="E191" s="148" t="s">
        <v>13</v>
      </c>
      <c r="F191" s="148" t="s">
        <v>207</v>
      </c>
      <c r="G191" s="148" t="s">
        <v>205</v>
      </c>
      <c r="H191" s="148" t="s">
        <v>2241</v>
      </c>
      <c r="I191" s="172" t="s">
        <v>749</v>
      </c>
      <c r="J191" s="146" t="e">
        <v>#N/A</v>
      </c>
      <c r="K191" s="150">
        <v>0.3</v>
      </c>
      <c r="L191" s="151"/>
      <c r="M191" s="134">
        <v>0.3</v>
      </c>
      <c r="N191" s="204" t="s">
        <v>2225</v>
      </c>
      <c r="O191" s="150"/>
      <c r="P191" s="152"/>
      <c r="Q191" s="150"/>
      <c r="R191" s="156" t="s">
        <v>2225</v>
      </c>
      <c r="S191" s="154">
        <v>1</v>
      </c>
      <c r="T191" s="136">
        <v>0.3</v>
      </c>
      <c r="U191" s="156"/>
      <c r="V191" s="154"/>
      <c r="W191" s="155"/>
      <c r="X191" s="156"/>
      <c r="Y191" s="154"/>
      <c r="Z191" s="155"/>
      <c r="AA191" s="156"/>
      <c r="AB191" s="154"/>
      <c r="AC191" s="155"/>
      <c r="AD191" s="156"/>
      <c r="AE191" s="154"/>
      <c r="AF191" s="155"/>
      <c r="AG191" s="156"/>
      <c r="AH191" s="154"/>
      <c r="AI191" s="155"/>
      <c r="AJ191" s="137">
        <v>1</v>
      </c>
      <c r="AK191" s="116">
        <v>0.3</v>
      </c>
      <c r="AL191" s="117" t="s">
        <v>1900</v>
      </c>
      <c r="AM191" s="117"/>
      <c r="AN191" s="117"/>
      <c r="AO191" s="117"/>
      <c r="AP191" s="117"/>
      <c r="AQ191" s="117"/>
      <c r="AR191" s="117"/>
      <c r="AS191" s="117"/>
      <c r="AT191" s="117"/>
      <c r="AU191" s="137">
        <v>0</v>
      </c>
    </row>
    <row r="192" spans="1:47" s="146" customFormat="1" x14ac:dyDescent="0.35">
      <c r="A192" s="146" t="s">
        <v>2196</v>
      </c>
      <c r="B192" s="147" t="s">
        <v>1635</v>
      </c>
      <c r="C192" s="146" t="s">
        <v>1636</v>
      </c>
      <c r="D192" s="146" t="s">
        <v>2242</v>
      </c>
      <c r="E192" s="148" t="s">
        <v>13</v>
      </c>
      <c r="F192" s="148" t="s">
        <v>207</v>
      </c>
      <c r="G192" s="148" t="s">
        <v>205</v>
      </c>
      <c r="H192" s="148" t="s">
        <v>2243</v>
      </c>
      <c r="I192" s="172" t="s">
        <v>751</v>
      </c>
      <c r="J192" s="146" t="e">
        <v>#N/A</v>
      </c>
      <c r="K192" s="150">
        <v>0</v>
      </c>
      <c r="L192" s="151"/>
      <c r="M192" s="134">
        <v>0</v>
      </c>
      <c r="N192" s="204" t="s">
        <v>2225</v>
      </c>
      <c r="O192" s="150"/>
      <c r="P192" s="152"/>
      <c r="Q192" s="150"/>
      <c r="R192" s="156" t="s">
        <v>2225</v>
      </c>
      <c r="S192" s="154">
        <v>1</v>
      </c>
      <c r="T192" s="136">
        <v>0</v>
      </c>
      <c r="U192" s="156"/>
      <c r="V192" s="154"/>
      <c r="W192" s="155"/>
      <c r="X192" s="156"/>
      <c r="Y192" s="154"/>
      <c r="Z192" s="155"/>
      <c r="AA192" s="156"/>
      <c r="AB192" s="154"/>
      <c r="AC192" s="155"/>
      <c r="AD192" s="156"/>
      <c r="AE192" s="154"/>
      <c r="AF192" s="155"/>
      <c r="AG192" s="156"/>
      <c r="AH192" s="154"/>
      <c r="AI192" s="155"/>
      <c r="AJ192" s="137">
        <v>1</v>
      </c>
      <c r="AK192" s="116">
        <v>0</v>
      </c>
      <c r="AL192" s="117" t="s">
        <v>1900</v>
      </c>
      <c r="AM192" s="117"/>
      <c r="AN192" s="117"/>
      <c r="AO192" s="117"/>
      <c r="AP192" s="117"/>
      <c r="AQ192" s="117"/>
      <c r="AR192" s="117"/>
      <c r="AS192" s="117"/>
      <c r="AT192" s="117"/>
      <c r="AU192" s="137">
        <v>0</v>
      </c>
    </row>
    <row r="193" spans="1:47" s="146" customFormat="1" x14ac:dyDescent="0.35">
      <c r="A193" s="146" t="s">
        <v>2196</v>
      </c>
      <c r="B193" s="147" t="s">
        <v>1635</v>
      </c>
      <c r="C193" s="146" t="s">
        <v>1636</v>
      </c>
      <c r="D193" s="146" t="s">
        <v>2242</v>
      </c>
      <c r="E193" s="148" t="s">
        <v>158</v>
      </c>
      <c r="F193" s="148" t="s">
        <v>207</v>
      </c>
      <c r="G193" s="148" t="s">
        <v>205</v>
      </c>
      <c r="H193" s="148" t="s">
        <v>2244</v>
      </c>
      <c r="I193" s="172" t="s">
        <v>751</v>
      </c>
      <c r="J193" s="146" t="e">
        <v>#N/A</v>
      </c>
      <c r="K193" s="150">
        <v>0</v>
      </c>
      <c r="L193" s="151"/>
      <c r="M193" s="134">
        <v>0</v>
      </c>
      <c r="N193" s="204" t="s">
        <v>2225</v>
      </c>
      <c r="O193" s="150"/>
      <c r="P193" s="152"/>
      <c r="Q193" s="150"/>
      <c r="R193" s="156" t="s">
        <v>2225</v>
      </c>
      <c r="S193" s="154">
        <v>1</v>
      </c>
      <c r="T193" s="136">
        <v>0</v>
      </c>
      <c r="U193" s="156"/>
      <c r="V193" s="154"/>
      <c r="W193" s="155"/>
      <c r="X193" s="156"/>
      <c r="Y193" s="154"/>
      <c r="Z193" s="155"/>
      <c r="AA193" s="156"/>
      <c r="AB193" s="154"/>
      <c r="AC193" s="155"/>
      <c r="AD193" s="156"/>
      <c r="AE193" s="154"/>
      <c r="AF193" s="155"/>
      <c r="AG193" s="156"/>
      <c r="AH193" s="154"/>
      <c r="AI193" s="155"/>
      <c r="AJ193" s="137">
        <v>1</v>
      </c>
      <c r="AK193" s="116">
        <v>0</v>
      </c>
      <c r="AL193" s="117" t="s">
        <v>1900</v>
      </c>
      <c r="AM193" s="117"/>
      <c r="AN193" s="117"/>
      <c r="AO193" s="117"/>
      <c r="AP193" s="117"/>
      <c r="AQ193" s="117"/>
      <c r="AR193" s="117"/>
      <c r="AS193" s="117"/>
      <c r="AT193" s="117"/>
      <c r="AU193" s="137">
        <v>0</v>
      </c>
    </row>
    <row r="194" spans="1:47" s="146" customFormat="1" x14ac:dyDescent="0.35">
      <c r="A194" s="146" t="s">
        <v>2008</v>
      </c>
      <c r="B194" s="147" t="s">
        <v>1635</v>
      </c>
      <c r="C194" s="146" t="s">
        <v>1636</v>
      </c>
      <c r="D194" s="146" t="s">
        <v>754</v>
      </c>
      <c r="E194" s="148" t="s">
        <v>158</v>
      </c>
      <c r="F194" s="148" t="s">
        <v>207</v>
      </c>
      <c r="G194" s="148" t="s">
        <v>205</v>
      </c>
      <c r="H194" s="148" t="s">
        <v>2245</v>
      </c>
      <c r="I194" s="172" t="s">
        <v>2246</v>
      </c>
      <c r="J194" s="146">
        <v>19</v>
      </c>
      <c r="K194" s="150">
        <v>0.5</v>
      </c>
      <c r="L194" s="151"/>
      <c r="M194" s="134">
        <v>0.5</v>
      </c>
      <c r="N194" s="204" t="s">
        <v>2213</v>
      </c>
      <c r="O194" s="150"/>
      <c r="P194" s="152"/>
      <c r="Q194" s="150"/>
      <c r="R194" s="156" t="s">
        <v>2213</v>
      </c>
      <c r="S194" s="154">
        <v>1</v>
      </c>
      <c r="T194" s="136">
        <v>0.5</v>
      </c>
      <c r="U194" s="156"/>
      <c r="V194" s="154"/>
      <c r="W194" s="155"/>
      <c r="X194" s="156"/>
      <c r="Y194" s="154"/>
      <c r="Z194" s="155"/>
      <c r="AA194" s="156"/>
      <c r="AB194" s="154"/>
      <c r="AC194" s="155"/>
      <c r="AD194" s="156"/>
      <c r="AE194" s="154"/>
      <c r="AF194" s="155"/>
      <c r="AG194" s="156"/>
      <c r="AH194" s="154"/>
      <c r="AI194" s="155"/>
      <c r="AJ194" s="137">
        <v>1</v>
      </c>
      <c r="AK194" s="116">
        <v>0.5</v>
      </c>
      <c r="AL194" s="117" t="s">
        <v>1900</v>
      </c>
      <c r="AM194" s="117"/>
      <c r="AN194" s="117"/>
      <c r="AO194" s="117"/>
      <c r="AP194" s="117"/>
      <c r="AQ194" s="117"/>
      <c r="AR194" s="117"/>
      <c r="AS194" s="117"/>
      <c r="AT194" s="117"/>
      <c r="AU194" s="137">
        <v>0</v>
      </c>
    </row>
    <row r="195" spans="1:47" s="146" customFormat="1" x14ac:dyDescent="0.35">
      <c r="A195" s="146" t="s">
        <v>2008</v>
      </c>
      <c r="B195" s="147" t="s">
        <v>1635</v>
      </c>
      <c r="C195" s="146" t="s">
        <v>1636</v>
      </c>
      <c r="D195" s="146" t="s">
        <v>966</v>
      </c>
      <c r="E195" s="148" t="s">
        <v>13</v>
      </c>
      <c r="F195" s="148" t="s">
        <v>207</v>
      </c>
      <c r="G195" s="148" t="s">
        <v>205</v>
      </c>
      <c r="H195" s="148" t="s">
        <v>2247</v>
      </c>
      <c r="I195" s="172" t="s">
        <v>967</v>
      </c>
      <c r="J195" s="146">
        <v>42</v>
      </c>
      <c r="K195" s="150">
        <v>1</v>
      </c>
      <c r="L195" s="151"/>
      <c r="M195" s="134">
        <v>1</v>
      </c>
      <c r="N195" s="204" t="s">
        <v>2189</v>
      </c>
      <c r="O195" s="150"/>
      <c r="P195" s="152"/>
      <c r="Q195" s="150"/>
      <c r="R195" s="156" t="s">
        <v>2189</v>
      </c>
      <c r="S195" s="154">
        <v>1</v>
      </c>
      <c r="T195" s="136">
        <v>1</v>
      </c>
      <c r="U195" s="156"/>
      <c r="V195" s="154"/>
      <c r="W195" s="155"/>
      <c r="X195" s="156"/>
      <c r="Y195" s="154"/>
      <c r="Z195" s="155"/>
      <c r="AA195" s="156"/>
      <c r="AB195" s="154"/>
      <c r="AC195" s="155"/>
      <c r="AD195" s="156"/>
      <c r="AE195" s="154"/>
      <c r="AF195" s="155"/>
      <c r="AG195" s="156"/>
      <c r="AH195" s="154"/>
      <c r="AI195" s="155"/>
      <c r="AJ195" s="137">
        <v>1</v>
      </c>
      <c r="AK195" s="116">
        <v>1</v>
      </c>
      <c r="AL195" s="117" t="s">
        <v>1900</v>
      </c>
      <c r="AM195" s="117"/>
      <c r="AN195" s="117"/>
      <c r="AO195" s="117"/>
      <c r="AP195" s="117"/>
      <c r="AQ195" s="117"/>
      <c r="AR195" s="117"/>
      <c r="AS195" s="117"/>
      <c r="AT195" s="117"/>
      <c r="AU195" s="137">
        <v>0</v>
      </c>
    </row>
    <row r="196" spans="1:47" s="146" customFormat="1" x14ac:dyDescent="0.35">
      <c r="A196" s="146" t="s">
        <v>2008</v>
      </c>
      <c r="B196" s="147" t="s">
        <v>1635</v>
      </c>
      <c r="C196" s="146" t="s">
        <v>1636</v>
      </c>
      <c r="D196" s="146" t="s">
        <v>757</v>
      </c>
      <c r="E196" s="148" t="s">
        <v>158</v>
      </c>
      <c r="F196" s="148" t="s">
        <v>207</v>
      </c>
      <c r="G196" s="148" t="s">
        <v>205</v>
      </c>
      <c r="H196" s="148" t="s">
        <v>2248</v>
      </c>
      <c r="I196" s="172" t="s">
        <v>758</v>
      </c>
      <c r="J196" s="146">
        <v>72</v>
      </c>
      <c r="K196" s="150">
        <v>1</v>
      </c>
      <c r="L196" s="151"/>
      <c r="M196" s="134">
        <v>1</v>
      </c>
      <c r="N196" s="173" t="s">
        <v>2205</v>
      </c>
      <c r="O196" s="150"/>
      <c r="P196" s="152"/>
      <c r="Q196" s="150"/>
      <c r="R196" s="156" t="s">
        <v>2205</v>
      </c>
      <c r="S196" s="154">
        <v>1</v>
      </c>
      <c r="T196" s="136">
        <v>1</v>
      </c>
      <c r="U196" s="156"/>
      <c r="V196" s="154"/>
      <c r="W196" s="155"/>
      <c r="X196" s="156"/>
      <c r="Y196" s="154"/>
      <c r="Z196" s="155"/>
      <c r="AA196" s="156"/>
      <c r="AB196" s="154"/>
      <c r="AC196" s="155"/>
      <c r="AD196" s="156"/>
      <c r="AE196" s="154"/>
      <c r="AF196" s="155"/>
      <c r="AG196" s="156"/>
      <c r="AH196" s="154"/>
      <c r="AI196" s="155"/>
      <c r="AJ196" s="137">
        <v>1</v>
      </c>
      <c r="AK196" s="116">
        <v>1</v>
      </c>
      <c r="AL196" s="117" t="s">
        <v>1900</v>
      </c>
      <c r="AM196" s="117"/>
      <c r="AN196" s="117"/>
      <c r="AO196" s="117"/>
      <c r="AP196" s="117"/>
      <c r="AQ196" s="117"/>
      <c r="AR196" s="117"/>
      <c r="AS196" s="117"/>
      <c r="AT196" s="117"/>
      <c r="AU196" s="137">
        <v>0</v>
      </c>
    </row>
    <row r="197" spans="1:47" s="146" customFormat="1" x14ac:dyDescent="0.35">
      <c r="A197" s="146" t="s">
        <v>2196</v>
      </c>
      <c r="B197" s="147" t="s">
        <v>1635</v>
      </c>
      <c r="C197" s="146" t="s">
        <v>1636</v>
      </c>
      <c r="D197" s="146" t="s">
        <v>968</v>
      </c>
      <c r="E197" s="148" t="s">
        <v>13</v>
      </c>
      <c r="F197" s="148" t="s">
        <v>207</v>
      </c>
      <c r="G197" s="148" t="s">
        <v>205</v>
      </c>
      <c r="H197" s="148" t="s">
        <v>2249</v>
      </c>
      <c r="I197" s="172" t="s">
        <v>2250</v>
      </c>
      <c r="J197" s="146">
        <v>38</v>
      </c>
      <c r="K197" s="150">
        <v>0.5</v>
      </c>
      <c r="L197" s="151"/>
      <c r="M197" s="134">
        <v>0.5</v>
      </c>
      <c r="N197" s="204" t="s">
        <v>2225</v>
      </c>
      <c r="O197" s="150"/>
      <c r="P197" s="152"/>
      <c r="Q197" s="150"/>
      <c r="R197" s="146" t="s">
        <v>2225</v>
      </c>
      <c r="S197" s="154">
        <v>1</v>
      </c>
      <c r="T197" s="136">
        <v>0.5</v>
      </c>
      <c r="U197" s="156"/>
      <c r="V197" s="154"/>
      <c r="W197" s="155"/>
      <c r="X197" s="156"/>
      <c r="Y197" s="154"/>
      <c r="Z197" s="155"/>
      <c r="AA197" s="156"/>
      <c r="AB197" s="154"/>
      <c r="AC197" s="155"/>
      <c r="AD197" s="156"/>
      <c r="AE197" s="154"/>
      <c r="AF197" s="155"/>
      <c r="AG197" s="156"/>
      <c r="AH197" s="154"/>
      <c r="AI197" s="155"/>
      <c r="AJ197" s="137">
        <v>1</v>
      </c>
      <c r="AK197" s="116">
        <v>0.5</v>
      </c>
      <c r="AL197" s="117" t="s">
        <v>1900</v>
      </c>
      <c r="AM197" s="117"/>
      <c r="AN197" s="117"/>
      <c r="AO197" s="117"/>
      <c r="AP197" s="117"/>
      <c r="AQ197" s="117"/>
      <c r="AR197" s="117"/>
      <c r="AS197" s="117"/>
      <c r="AT197" s="117"/>
      <c r="AU197" s="137">
        <v>0</v>
      </c>
    </row>
    <row r="198" spans="1:47" s="146" customFormat="1" x14ac:dyDescent="0.35">
      <c r="A198" s="146" t="s">
        <v>2008</v>
      </c>
      <c r="B198" s="147" t="s">
        <v>1635</v>
      </c>
      <c r="C198" s="146" t="s">
        <v>1636</v>
      </c>
      <c r="D198" s="146" t="s">
        <v>969</v>
      </c>
      <c r="E198" s="148" t="s">
        <v>13</v>
      </c>
      <c r="F198" s="148" t="s">
        <v>207</v>
      </c>
      <c r="G198" s="148" t="s">
        <v>205</v>
      </c>
      <c r="H198" s="148" t="s">
        <v>2251</v>
      </c>
      <c r="I198" s="172" t="s">
        <v>2252</v>
      </c>
      <c r="J198" s="146">
        <v>27</v>
      </c>
      <c r="K198" s="150">
        <v>0.5</v>
      </c>
      <c r="L198" s="151"/>
      <c r="M198" s="134">
        <v>0.5</v>
      </c>
      <c r="N198" s="173" t="s">
        <v>2183</v>
      </c>
      <c r="O198" s="150"/>
      <c r="P198" s="152"/>
      <c r="Q198" s="150"/>
      <c r="R198" s="156" t="s">
        <v>2183</v>
      </c>
      <c r="S198" s="154">
        <v>1</v>
      </c>
      <c r="T198" s="136">
        <v>0.5</v>
      </c>
      <c r="U198" s="201"/>
      <c r="V198" s="154"/>
      <c r="W198" s="155"/>
      <c r="X198" s="156"/>
      <c r="Y198" s="154"/>
      <c r="Z198" s="155"/>
      <c r="AA198" s="156"/>
      <c r="AB198" s="154"/>
      <c r="AC198" s="155"/>
      <c r="AD198" s="156"/>
      <c r="AE198" s="154"/>
      <c r="AF198" s="155"/>
      <c r="AG198" s="156"/>
      <c r="AH198" s="154"/>
      <c r="AI198" s="155"/>
      <c r="AJ198" s="137">
        <v>1</v>
      </c>
      <c r="AK198" s="116">
        <v>0.5</v>
      </c>
      <c r="AL198" s="117" t="s">
        <v>1900</v>
      </c>
      <c r="AM198" s="117"/>
      <c r="AN198" s="117"/>
      <c r="AO198" s="117"/>
      <c r="AP198" s="117"/>
      <c r="AQ198" s="117"/>
      <c r="AR198" s="117"/>
      <c r="AS198" s="117"/>
      <c r="AT198" s="117"/>
      <c r="AU198" s="137">
        <v>0</v>
      </c>
    </row>
    <row r="199" spans="1:47" s="146" customFormat="1" x14ac:dyDescent="0.35">
      <c r="A199" s="146" t="s">
        <v>2008</v>
      </c>
      <c r="B199" s="147" t="s">
        <v>1635</v>
      </c>
      <c r="C199" s="146" t="s">
        <v>1636</v>
      </c>
      <c r="D199" s="146" t="s">
        <v>759</v>
      </c>
      <c r="E199" s="148" t="s">
        <v>158</v>
      </c>
      <c r="F199" s="148" t="s">
        <v>207</v>
      </c>
      <c r="G199" s="148" t="s">
        <v>205</v>
      </c>
      <c r="H199" s="148" t="s">
        <v>2253</v>
      </c>
      <c r="I199" s="172" t="s">
        <v>760</v>
      </c>
      <c r="J199" s="146">
        <v>35</v>
      </c>
      <c r="K199" s="150">
        <v>1</v>
      </c>
      <c r="L199" s="151"/>
      <c r="M199" s="134">
        <v>1</v>
      </c>
      <c r="N199" s="173" t="s">
        <v>2254</v>
      </c>
      <c r="O199" s="150"/>
      <c r="P199" s="152"/>
      <c r="Q199" s="150"/>
      <c r="R199" s="156" t="s">
        <v>2254</v>
      </c>
      <c r="S199" s="154">
        <v>1</v>
      </c>
      <c r="T199" s="136">
        <v>1</v>
      </c>
      <c r="U199" s="201"/>
      <c r="V199" s="154"/>
      <c r="W199" s="155"/>
      <c r="X199" s="156"/>
      <c r="Y199" s="154"/>
      <c r="Z199" s="155"/>
      <c r="AA199" s="156"/>
      <c r="AB199" s="154"/>
      <c r="AC199" s="155"/>
      <c r="AD199" s="156"/>
      <c r="AE199" s="154"/>
      <c r="AF199" s="155"/>
      <c r="AG199" s="156"/>
      <c r="AH199" s="154"/>
      <c r="AI199" s="155"/>
      <c r="AJ199" s="137">
        <v>1</v>
      </c>
      <c r="AK199" s="116">
        <v>1</v>
      </c>
      <c r="AL199" s="117" t="s">
        <v>1900</v>
      </c>
      <c r="AM199" s="117"/>
      <c r="AN199" s="117"/>
      <c r="AO199" s="117"/>
      <c r="AP199" s="117"/>
      <c r="AQ199" s="117"/>
      <c r="AR199" s="117"/>
      <c r="AS199" s="117"/>
      <c r="AT199" s="117"/>
      <c r="AU199" s="137">
        <v>0</v>
      </c>
    </row>
    <row r="200" spans="1:47" s="146" customFormat="1" x14ac:dyDescent="0.35">
      <c r="A200" s="146" t="s">
        <v>2008</v>
      </c>
      <c r="B200" s="147" t="s">
        <v>1635</v>
      </c>
      <c r="C200" s="146" t="s">
        <v>1636</v>
      </c>
      <c r="D200" s="146" t="s">
        <v>761</v>
      </c>
      <c r="E200" s="148" t="s">
        <v>158</v>
      </c>
      <c r="F200" s="148" t="s">
        <v>207</v>
      </c>
      <c r="G200" s="148" t="s">
        <v>205</v>
      </c>
      <c r="H200" s="148" t="s">
        <v>2255</v>
      </c>
      <c r="I200" s="172" t="s">
        <v>733</v>
      </c>
      <c r="J200" s="146">
        <v>4</v>
      </c>
      <c r="K200" s="150">
        <v>1</v>
      </c>
      <c r="L200" s="151"/>
      <c r="M200" s="134">
        <v>1</v>
      </c>
      <c r="N200" s="226" t="s">
        <v>2216</v>
      </c>
      <c r="O200" s="150"/>
      <c r="P200" s="152"/>
      <c r="Q200" s="150"/>
      <c r="R200" s="227" t="s">
        <v>2216</v>
      </c>
      <c r="S200" s="154">
        <v>1</v>
      </c>
      <c r="T200" s="136">
        <v>1</v>
      </c>
      <c r="U200" s="156"/>
      <c r="V200" s="154"/>
      <c r="W200" s="155"/>
      <c r="X200" s="156"/>
      <c r="Y200" s="154"/>
      <c r="Z200" s="155"/>
      <c r="AA200" s="156"/>
      <c r="AB200" s="154"/>
      <c r="AC200" s="155"/>
      <c r="AD200" s="156"/>
      <c r="AE200" s="154"/>
      <c r="AF200" s="155"/>
      <c r="AG200" s="156"/>
      <c r="AH200" s="154"/>
      <c r="AI200" s="155"/>
      <c r="AJ200" s="137">
        <v>1</v>
      </c>
      <c r="AK200" s="116">
        <v>1</v>
      </c>
      <c r="AL200" s="117" t="s">
        <v>1900</v>
      </c>
      <c r="AM200" s="117"/>
      <c r="AN200" s="117"/>
      <c r="AO200" s="117"/>
      <c r="AP200" s="117"/>
      <c r="AQ200" s="117"/>
      <c r="AR200" s="117"/>
      <c r="AS200" s="117"/>
      <c r="AT200" s="117"/>
      <c r="AU200" s="137">
        <v>0</v>
      </c>
    </row>
    <row r="201" spans="1:47" s="146" customFormat="1" x14ac:dyDescent="0.35">
      <c r="A201" s="146" t="s">
        <v>2008</v>
      </c>
      <c r="B201" s="147" t="s">
        <v>1635</v>
      </c>
      <c r="C201" s="146" t="s">
        <v>1636</v>
      </c>
      <c r="D201" s="146" t="s">
        <v>970</v>
      </c>
      <c r="E201" s="148" t="s">
        <v>13</v>
      </c>
      <c r="F201" s="148" t="s">
        <v>207</v>
      </c>
      <c r="G201" s="148" t="s">
        <v>205</v>
      </c>
      <c r="H201" s="148" t="s">
        <v>2256</v>
      </c>
      <c r="I201" s="172" t="s">
        <v>971</v>
      </c>
      <c r="J201" s="146">
        <v>82</v>
      </c>
      <c r="K201" s="150">
        <v>1</v>
      </c>
      <c r="L201" s="151"/>
      <c r="M201" s="134">
        <v>1</v>
      </c>
      <c r="N201" s="173" t="s">
        <v>2257</v>
      </c>
      <c r="O201" s="150"/>
      <c r="P201" s="152"/>
      <c r="Q201" s="150"/>
      <c r="R201" s="156" t="s">
        <v>2257</v>
      </c>
      <c r="S201" s="154">
        <v>1</v>
      </c>
      <c r="T201" s="136">
        <v>1</v>
      </c>
      <c r="U201" s="217"/>
      <c r="V201" s="154"/>
      <c r="W201" s="155"/>
      <c r="X201" s="228"/>
      <c r="Y201" s="229"/>
      <c r="Z201" s="230"/>
      <c r="AA201" s="228"/>
      <c r="AB201" s="229"/>
      <c r="AC201" s="230"/>
      <c r="AD201" s="228"/>
      <c r="AE201" s="229"/>
      <c r="AF201" s="230"/>
      <c r="AG201" s="228"/>
      <c r="AH201" s="229"/>
      <c r="AI201" s="230"/>
      <c r="AJ201" s="137">
        <v>1</v>
      </c>
      <c r="AK201" s="116">
        <v>1</v>
      </c>
      <c r="AL201" s="117" t="s">
        <v>1900</v>
      </c>
      <c r="AM201" s="117"/>
      <c r="AN201" s="117"/>
      <c r="AO201" s="117"/>
      <c r="AP201" s="117"/>
      <c r="AQ201" s="117"/>
      <c r="AR201" s="117"/>
      <c r="AS201" s="117"/>
      <c r="AT201" s="117"/>
      <c r="AU201" s="137">
        <v>0</v>
      </c>
    </row>
    <row r="202" spans="1:47" s="146" customFormat="1" x14ac:dyDescent="0.35">
      <c r="A202" s="146" t="s">
        <v>2008</v>
      </c>
      <c r="B202" s="147" t="s">
        <v>1635</v>
      </c>
      <c r="C202" s="146" t="s">
        <v>1636</v>
      </c>
      <c r="D202" s="231" t="s">
        <v>2258</v>
      </c>
      <c r="E202" s="148" t="s">
        <v>161</v>
      </c>
      <c r="F202" s="148" t="s">
        <v>1931</v>
      </c>
      <c r="G202" s="148" t="s">
        <v>342</v>
      </c>
      <c r="H202" s="148" t="s">
        <v>2259</v>
      </c>
      <c r="I202" s="172" t="s">
        <v>2260</v>
      </c>
      <c r="K202" s="150">
        <v>0.3</v>
      </c>
      <c r="L202" s="151"/>
      <c r="M202" s="134">
        <v>0.3</v>
      </c>
      <c r="N202" s="173" t="s">
        <v>2176</v>
      </c>
      <c r="O202" s="150"/>
      <c r="P202" s="152"/>
      <c r="Q202" s="150"/>
      <c r="R202" s="156" t="s">
        <v>2176</v>
      </c>
      <c r="S202" s="154">
        <v>1</v>
      </c>
      <c r="T202" s="136">
        <v>0.3</v>
      </c>
      <c r="U202" s="217"/>
      <c r="V202" s="154"/>
      <c r="W202" s="155"/>
      <c r="X202" s="228"/>
      <c r="Y202" s="229"/>
      <c r="Z202" s="230"/>
      <c r="AA202" s="228"/>
      <c r="AB202" s="229"/>
      <c r="AC202" s="230"/>
      <c r="AD202" s="228"/>
      <c r="AE202" s="229"/>
      <c r="AF202" s="230"/>
      <c r="AG202" s="228"/>
      <c r="AH202" s="229"/>
      <c r="AI202" s="230"/>
      <c r="AJ202" s="137">
        <v>1</v>
      </c>
      <c r="AK202" s="116"/>
      <c r="AL202" s="117"/>
      <c r="AM202" s="117"/>
      <c r="AN202" s="117"/>
      <c r="AO202" s="117"/>
      <c r="AP202" s="117"/>
      <c r="AQ202" s="117"/>
      <c r="AR202" s="117"/>
      <c r="AS202" s="117"/>
      <c r="AT202" s="117"/>
      <c r="AU202" s="137"/>
    </row>
    <row r="203" spans="1:47" s="146" customFormat="1" x14ac:dyDescent="0.35">
      <c r="A203" s="146" t="s">
        <v>2008</v>
      </c>
      <c r="B203" s="147" t="s">
        <v>1635</v>
      </c>
      <c r="C203" s="146" t="s">
        <v>1636</v>
      </c>
      <c r="D203" s="231" t="s">
        <v>2258</v>
      </c>
      <c r="E203" s="148" t="s">
        <v>161</v>
      </c>
      <c r="F203" s="148" t="s">
        <v>1931</v>
      </c>
      <c r="G203" s="148" t="s">
        <v>342</v>
      </c>
      <c r="H203" s="148" t="s">
        <v>2259</v>
      </c>
      <c r="I203" s="172" t="s">
        <v>2261</v>
      </c>
      <c r="J203" s="146">
        <v>5</v>
      </c>
      <c r="K203" s="150">
        <v>0.3</v>
      </c>
      <c r="L203" s="151"/>
      <c r="M203" s="134">
        <v>0.3</v>
      </c>
      <c r="N203" s="173" t="s">
        <v>2257</v>
      </c>
      <c r="O203" s="150"/>
      <c r="P203" s="152"/>
      <c r="Q203" s="150"/>
      <c r="R203" s="156" t="s">
        <v>2257</v>
      </c>
      <c r="S203" s="154">
        <v>1</v>
      </c>
      <c r="T203" s="136">
        <v>0.3</v>
      </c>
      <c r="U203" s="156"/>
      <c r="V203" s="154"/>
      <c r="W203" s="155"/>
      <c r="X203" s="156"/>
      <c r="Y203" s="154"/>
      <c r="Z203" s="155"/>
      <c r="AA203" s="156"/>
      <c r="AB203" s="154"/>
      <c r="AC203" s="155"/>
      <c r="AD203" s="156"/>
      <c r="AE203" s="154"/>
      <c r="AF203" s="155"/>
      <c r="AG203" s="156"/>
      <c r="AH203" s="154"/>
      <c r="AI203" s="155"/>
      <c r="AJ203" s="137">
        <v>1</v>
      </c>
      <c r="AK203" s="116">
        <v>0.3</v>
      </c>
      <c r="AL203" s="117" t="s">
        <v>1900</v>
      </c>
      <c r="AM203" s="117"/>
      <c r="AN203" s="117"/>
      <c r="AO203" s="117"/>
      <c r="AP203" s="117"/>
      <c r="AQ203" s="117"/>
      <c r="AR203" s="117"/>
      <c r="AS203" s="117"/>
      <c r="AT203" s="117"/>
      <c r="AU203" s="137">
        <v>0</v>
      </c>
    </row>
    <row r="204" spans="1:47" s="146" customFormat="1" x14ac:dyDescent="0.35">
      <c r="A204" s="146" t="s">
        <v>2008</v>
      </c>
      <c r="B204" s="147" t="s">
        <v>1635</v>
      </c>
      <c r="C204" s="146" t="s">
        <v>1636</v>
      </c>
      <c r="D204" s="146" t="s">
        <v>762</v>
      </c>
      <c r="E204" s="148" t="s">
        <v>13</v>
      </c>
      <c r="F204" s="148" t="s">
        <v>207</v>
      </c>
      <c r="G204" s="148" t="s">
        <v>205</v>
      </c>
      <c r="H204" s="148" t="s">
        <v>2262</v>
      </c>
      <c r="I204" s="172" t="s">
        <v>763</v>
      </c>
      <c r="J204" s="146">
        <v>8</v>
      </c>
      <c r="K204" s="150">
        <v>0.5</v>
      </c>
      <c r="L204" s="151"/>
      <c r="M204" s="134">
        <v>0.5</v>
      </c>
      <c r="N204" s="204" t="s">
        <v>2205</v>
      </c>
      <c r="O204" s="150"/>
      <c r="P204" s="152"/>
      <c r="Q204" s="150"/>
      <c r="R204" s="146" t="s">
        <v>2205</v>
      </c>
      <c r="S204" s="154">
        <v>1</v>
      </c>
      <c r="T204" s="136">
        <v>0.5</v>
      </c>
      <c r="U204" s="156"/>
      <c r="V204" s="154"/>
      <c r="W204" s="155"/>
      <c r="X204" s="156"/>
      <c r="Y204" s="154"/>
      <c r="Z204" s="155"/>
      <c r="AA204" s="156"/>
      <c r="AB204" s="154"/>
      <c r="AC204" s="155"/>
      <c r="AD204" s="156"/>
      <c r="AE204" s="154"/>
      <c r="AF204" s="155"/>
      <c r="AG204" s="156"/>
      <c r="AH204" s="154"/>
      <c r="AI204" s="155"/>
      <c r="AJ204" s="137">
        <v>1</v>
      </c>
      <c r="AK204" s="116">
        <v>0.5</v>
      </c>
      <c r="AL204" s="117" t="s">
        <v>1900</v>
      </c>
      <c r="AM204" s="117"/>
      <c r="AN204" s="117"/>
      <c r="AO204" s="117"/>
      <c r="AP204" s="117"/>
      <c r="AQ204" s="117"/>
      <c r="AR204" s="117"/>
      <c r="AS204" s="117"/>
      <c r="AT204" s="117"/>
      <c r="AU204" s="137">
        <v>0</v>
      </c>
    </row>
    <row r="205" spans="1:47" s="146" customFormat="1" x14ac:dyDescent="0.35">
      <c r="A205" s="146" t="s">
        <v>2008</v>
      </c>
      <c r="B205" s="147" t="s">
        <v>1635</v>
      </c>
      <c r="C205" s="146" t="s">
        <v>1636</v>
      </c>
      <c r="D205" s="146" t="s">
        <v>762</v>
      </c>
      <c r="E205" s="148" t="s">
        <v>158</v>
      </c>
      <c r="F205" s="148" t="s">
        <v>207</v>
      </c>
      <c r="G205" s="148" t="s">
        <v>205</v>
      </c>
      <c r="H205" s="148" t="s">
        <v>2263</v>
      </c>
      <c r="I205" s="172" t="s">
        <v>763</v>
      </c>
      <c r="J205" s="146">
        <v>11</v>
      </c>
      <c r="K205" s="150">
        <v>0.5</v>
      </c>
      <c r="L205" s="151"/>
      <c r="M205" s="134">
        <v>0.5</v>
      </c>
      <c r="N205" s="204" t="s">
        <v>2205</v>
      </c>
      <c r="O205" s="150"/>
      <c r="P205" s="152"/>
      <c r="Q205" s="150"/>
      <c r="R205" s="146" t="s">
        <v>2205</v>
      </c>
      <c r="S205" s="154">
        <v>1</v>
      </c>
      <c r="T205" s="136">
        <v>0.5</v>
      </c>
      <c r="U205" s="156"/>
      <c r="V205" s="154"/>
      <c r="W205" s="155"/>
      <c r="X205" s="156"/>
      <c r="Y205" s="154"/>
      <c r="Z205" s="155"/>
      <c r="AA205" s="156"/>
      <c r="AB205" s="154"/>
      <c r="AC205" s="155"/>
      <c r="AD205" s="156"/>
      <c r="AE205" s="154"/>
      <c r="AF205" s="155"/>
      <c r="AG205" s="156"/>
      <c r="AH205" s="154"/>
      <c r="AI205" s="155"/>
      <c r="AJ205" s="137">
        <v>1</v>
      </c>
      <c r="AK205" s="116">
        <v>0.5</v>
      </c>
      <c r="AL205" s="117" t="s">
        <v>1900</v>
      </c>
      <c r="AM205" s="117"/>
      <c r="AN205" s="117"/>
      <c r="AO205" s="117"/>
      <c r="AP205" s="117"/>
      <c r="AQ205" s="117"/>
      <c r="AR205" s="117"/>
      <c r="AS205" s="117"/>
      <c r="AT205" s="117"/>
      <c r="AU205" s="137">
        <v>0</v>
      </c>
    </row>
    <row r="206" spans="1:47" s="146" customFormat="1" x14ac:dyDescent="0.35">
      <c r="A206" s="146" t="s">
        <v>2008</v>
      </c>
      <c r="B206" s="147" t="s">
        <v>1635</v>
      </c>
      <c r="C206" s="146" t="s">
        <v>1636</v>
      </c>
      <c r="D206" s="146" t="s">
        <v>764</v>
      </c>
      <c r="E206" s="148" t="s">
        <v>13</v>
      </c>
      <c r="F206" s="148" t="s">
        <v>207</v>
      </c>
      <c r="G206" s="148" t="s">
        <v>205</v>
      </c>
      <c r="H206" s="148" t="s">
        <v>2264</v>
      </c>
      <c r="I206" s="172" t="s">
        <v>765</v>
      </c>
      <c r="J206" s="146">
        <v>11</v>
      </c>
      <c r="K206" s="150">
        <v>0.5</v>
      </c>
      <c r="L206" s="151"/>
      <c r="M206" s="134">
        <v>0.5</v>
      </c>
      <c r="N206" s="204" t="s">
        <v>2205</v>
      </c>
      <c r="O206" s="150"/>
      <c r="P206" s="152"/>
      <c r="Q206" s="150"/>
      <c r="R206" s="146" t="s">
        <v>2205</v>
      </c>
      <c r="S206" s="154">
        <v>1</v>
      </c>
      <c r="T206" s="136">
        <v>0.5</v>
      </c>
      <c r="U206" s="156"/>
      <c r="V206" s="154"/>
      <c r="W206" s="155"/>
      <c r="X206" s="156"/>
      <c r="Y206" s="154"/>
      <c r="Z206" s="155"/>
      <c r="AA206" s="156"/>
      <c r="AB206" s="154"/>
      <c r="AC206" s="155"/>
      <c r="AD206" s="156"/>
      <c r="AE206" s="154"/>
      <c r="AF206" s="155"/>
      <c r="AG206" s="156"/>
      <c r="AH206" s="154"/>
      <c r="AI206" s="155"/>
      <c r="AJ206" s="137">
        <v>1</v>
      </c>
      <c r="AK206" s="116">
        <v>0.5</v>
      </c>
      <c r="AL206" s="117" t="s">
        <v>1900</v>
      </c>
      <c r="AM206" s="117"/>
      <c r="AN206" s="117"/>
      <c r="AO206" s="117"/>
      <c r="AP206" s="117"/>
      <c r="AQ206" s="117"/>
      <c r="AR206" s="117"/>
      <c r="AS206" s="117"/>
      <c r="AT206" s="117"/>
      <c r="AU206" s="137">
        <v>0</v>
      </c>
    </row>
    <row r="207" spans="1:47" s="146" customFormat="1" x14ac:dyDescent="0.35">
      <c r="A207" s="146" t="s">
        <v>2008</v>
      </c>
      <c r="B207" s="147" t="s">
        <v>1635</v>
      </c>
      <c r="C207" s="146" t="s">
        <v>1636</v>
      </c>
      <c r="D207" s="146" t="s">
        <v>764</v>
      </c>
      <c r="E207" s="148" t="s">
        <v>158</v>
      </c>
      <c r="F207" s="148" t="s">
        <v>207</v>
      </c>
      <c r="G207" s="148" t="s">
        <v>205</v>
      </c>
      <c r="H207" s="148" t="s">
        <v>2265</v>
      </c>
      <c r="I207" s="172" t="s">
        <v>765</v>
      </c>
      <c r="J207" s="146">
        <v>8</v>
      </c>
      <c r="K207" s="150">
        <v>0.5</v>
      </c>
      <c r="L207" s="151"/>
      <c r="M207" s="134">
        <v>0.5</v>
      </c>
      <c r="N207" s="173" t="s">
        <v>2205</v>
      </c>
      <c r="O207" s="150"/>
      <c r="P207" s="152"/>
      <c r="Q207" s="150"/>
      <c r="R207" s="156" t="s">
        <v>2205</v>
      </c>
      <c r="S207" s="154">
        <v>1</v>
      </c>
      <c r="T207" s="136">
        <v>0.5</v>
      </c>
      <c r="U207" s="156"/>
      <c r="V207" s="154"/>
      <c r="W207" s="155"/>
      <c r="X207" s="156"/>
      <c r="Y207" s="154"/>
      <c r="Z207" s="155"/>
      <c r="AA207" s="156"/>
      <c r="AB207" s="154"/>
      <c r="AC207" s="155"/>
      <c r="AD207" s="156"/>
      <c r="AE207" s="154"/>
      <c r="AF207" s="155"/>
      <c r="AG207" s="156"/>
      <c r="AH207" s="154"/>
      <c r="AI207" s="155"/>
      <c r="AJ207" s="137">
        <v>1</v>
      </c>
      <c r="AK207" s="116">
        <v>0.5</v>
      </c>
      <c r="AL207" s="117" t="s">
        <v>1900</v>
      </c>
      <c r="AM207" s="117"/>
      <c r="AN207" s="117"/>
      <c r="AO207" s="117"/>
      <c r="AP207" s="117"/>
      <c r="AQ207" s="117"/>
      <c r="AR207" s="117"/>
      <c r="AS207" s="117"/>
      <c r="AT207" s="117"/>
      <c r="AU207" s="137">
        <v>0</v>
      </c>
    </row>
    <row r="208" spans="1:47" s="232" customFormat="1" x14ac:dyDescent="0.35">
      <c r="A208" s="232" t="s">
        <v>2008</v>
      </c>
      <c r="B208" s="147" t="s">
        <v>1635</v>
      </c>
      <c r="C208" s="146" t="s">
        <v>1636</v>
      </c>
      <c r="D208" s="146" t="s">
        <v>2266</v>
      </c>
      <c r="E208" s="148" t="s">
        <v>158</v>
      </c>
      <c r="F208" s="148" t="s">
        <v>207</v>
      </c>
      <c r="G208" s="148" t="s">
        <v>205</v>
      </c>
      <c r="H208" s="148" t="s">
        <v>2267</v>
      </c>
      <c r="I208" s="172" t="s">
        <v>2268</v>
      </c>
      <c r="J208" s="146" t="e">
        <v>#N/A</v>
      </c>
      <c r="K208" s="150">
        <v>0.5</v>
      </c>
      <c r="L208" s="151"/>
      <c r="M208" s="134">
        <v>0.5</v>
      </c>
      <c r="N208" s="173" t="s">
        <v>2205</v>
      </c>
      <c r="O208" s="150"/>
      <c r="P208" s="152"/>
      <c r="Q208" s="150"/>
      <c r="R208" s="156" t="s">
        <v>2205</v>
      </c>
      <c r="S208" s="154">
        <v>1</v>
      </c>
      <c r="T208" s="136">
        <v>0.5</v>
      </c>
      <c r="U208" s="146"/>
      <c r="V208" s="154"/>
      <c r="W208" s="155"/>
      <c r="X208" s="156"/>
      <c r="Y208" s="154"/>
      <c r="Z208" s="155"/>
      <c r="AA208" s="156"/>
      <c r="AB208" s="154"/>
      <c r="AC208" s="155"/>
      <c r="AD208" s="156"/>
      <c r="AE208" s="154"/>
      <c r="AF208" s="155"/>
      <c r="AG208" s="156"/>
      <c r="AH208" s="154"/>
      <c r="AI208" s="155"/>
      <c r="AJ208" s="137">
        <v>1</v>
      </c>
      <c r="AK208" s="116">
        <v>0.5</v>
      </c>
      <c r="AL208" s="117" t="s">
        <v>1900</v>
      </c>
      <c r="AM208" s="117"/>
      <c r="AN208" s="117"/>
      <c r="AO208" s="117"/>
      <c r="AP208" s="117"/>
      <c r="AQ208" s="117"/>
      <c r="AR208" s="117"/>
      <c r="AS208" s="117"/>
      <c r="AT208" s="117"/>
      <c r="AU208" s="137">
        <v>0</v>
      </c>
    </row>
    <row r="209" spans="1:47" s="247" customFormat="1" x14ac:dyDescent="0.35">
      <c r="A209" s="233" t="s">
        <v>2269</v>
      </c>
      <c r="B209" s="234" t="s">
        <v>1635</v>
      </c>
      <c r="C209" s="235" t="s">
        <v>1636</v>
      </c>
      <c r="D209" s="235" t="s">
        <v>2270</v>
      </c>
      <c r="E209" s="236"/>
      <c r="F209" s="235"/>
      <c r="G209" s="235"/>
      <c r="H209" s="237"/>
      <c r="I209" s="238" t="s">
        <v>2271</v>
      </c>
      <c r="J209" s="235"/>
      <c r="K209" s="239">
        <v>1</v>
      </c>
      <c r="L209" s="240"/>
      <c r="M209" s="179">
        <v>1</v>
      </c>
      <c r="N209" s="241"/>
      <c r="O209" s="242" t="s">
        <v>2202</v>
      </c>
      <c r="P209" s="243">
        <v>1.5</v>
      </c>
      <c r="Q209" s="239"/>
      <c r="R209" s="242"/>
      <c r="S209" s="244"/>
      <c r="T209" s="245"/>
      <c r="U209" s="235"/>
      <c r="V209" s="244"/>
      <c r="W209" s="246"/>
      <c r="X209" s="242"/>
      <c r="Y209" s="244"/>
      <c r="Z209" s="246"/>
      <c r="AA209" s="242"/>
      <c r="AB209" s="244"/>
      <c r="AC209" s="246"/>
      <c r="AD209" s="242"/>
      <c r="AE209" s="244"/>
      <c r="AF209" s="246"/>
      <c r="AG209" s="242"/>
      <c r="AH209" s="244"/>
      <c r="AI209" s="246"/>
      <c r="AJ209" s="185">
        <v>0</v>
      </c>
      <c r="AK209" s="186">
        <v>0</v>
      </c>
      <c r="AL209" s="187" t="s">
        <v>2272</v>
      </c>
      <c r="AM209" s="187"/>
      <c r="AN209" s="187"/>
      <c r="AO209" s="187"/>
      <c r="AP209" s="187"/>
      <c r="AQ209" s="187"/>
      <c r="AR209" s="187"/>
      <c r="AS209" s="187"/>
      <c r="AT209" s="187"/>
      <c r="AU209" s="185">
        <v>0</v>
      </c>
    </row>
    <row r="210" spans="1:47" s="247" customFormat="1" x14ac:dyDescent="0.35">
      <c r="A210" s="233" t="s">
        <v>2269</v>
      </c>
      <c r="B210" s="234" t="s">
        <v>1635</v>
      </c>
      <c r="C210" s="235" t="s">
        <v>1636</v>
      </c>
      <c r="D210" s="235" t="s">
        <v>2273</v>
      </c>
      <c r="E210" s="236"/>
      <c r="F210" s="235"/>
      <c r="G210" s="235"/>
      <c r="H210" s="237"/>
      <c r="I210" s="238" t="s">
        <v>2274</v>
      </c>
      <c r="J210" s="235"/>
      <c r="K210" s="239">
        <v>1</v>
      </c>
      <c r="L210" s="240"/>
      <c r="M210" s="179">
        <v>1</v>
      </c>
      <c r="N210" s="241"/>
      <c r="O210" s="242" t="s">
        <v>2227</v>
      </c>
      <c r="P210" s="243">
        <v>1.5</v>
      </c>
      <c r="Q210" s="239"/>
      <c r="R210" s="242"/>
      <c r="S210" s="244"/>
      <c r="T210" s="245"/>
      <c r="U210" s="235"/>
      <c r="V210" s="244"/>
      <c r="W210" s="246"/>
      <c r="X210" s="242"/>
      <c r="Y210" s="244"/>
      <c r="Z210" s="246"/>
      <c r="AA210" s="242"/>
      <c r="AB210" s="244"/>
      <c r="AC210" s="246"/>
      <c r="AD210" s="242"/>
      <c r="AE210" s="244"/>
      <c r="AF210" s="246"/>
      <c r="AG210" s="242"/>
      <c r="AH210" s="244"/>
      <c r="AI210" s="246"/>
      <c r="AJ210" s="185">
        <v>0</v>
      </c>
      <c r="AK210" s="186">
        <v>0</v>
      </c>
      <c r="AL210" s="187" t="s">
        <v>2272</v>
      </c>
      <c r="AM210" s="187"/>
      <c r="AN210" s="187"/>
      <c r="AO210" s="187"/>
      <c r="AP210" s="187"/>
      <c r="AQ210" s="187"/>
      <c r="AR210" s="187"/>
      <c r="AS210" s="187"/>
      <c r="AT210" s="187"/>
      <c r="AU210" s="185">
        <v>0</v>
      </c>
    </row>
    <row r="211" spans="1:47" s="247" customFormat="1" x14ac:dyDescent="0.35">
      <c r="A211" s="233" t="s">
        <v>2275</v>
      </c>
      <c r="B211" s="234" t="s">
        <v>1635</v>
      </c>
      <c r="C211" s="235" t="s">
        <v>1636</v>
      </c>
      <c r="D211" s="235" t="s">
        <v>2276</v>
      </c>
      <c r="E211" s="236"/>
      <c r="F211" s="235"/>
      <c r="G211" s="235"/>
      <c r="H211" s="237"/>
      <c r="I211" s="238" t="s">
        <v>2277</v>
      </c>
      <c r="J211" s="235"/>
      <c r="K211" s="239"/>
      <c r="L211" s="240"/>
      <c r="M211" s="179"/>
      <c r="N211" s="241"/>
      <c r="O211" s="235" t="s">
        <v>2225</v>
      </c>
      <c r="P211" s="243">
        <v>1.5</v>
      </c>
      <c r="Q211" s="239"/>
      <c r="R211" s="242"/>
      <c r="S211" s="244"/>
      <c r="T211" s="245"/>
      <c r="U211" s="235"/>
      <c r="V211" s="244"/>
      <c r="W211" s="246"/>
      <c r="X211" s="242"/>
      <c r="Y211" s="244"/>
      <c r="Z211" s="246"/>
      <c r="AA211" s="242"/>
      <c r="AB211" s="244"/>
      <c r="AC211" s="246"/>
      <c r="AD211" s="242"/>
      <c r="AE211" s="244"/>
      <c r="AF211" s="246"/>
      <c r="AG211" s="242"/>
      <c r="AH211" s="244"/>
      <c r="AI211" s="246"/>
      <c r="AJ211" s="185"/>
      <c r="AK211" s="186"/>
      <c r="AL211" s="187"/>
      <c r="AM211" s="187"/>
      <c r="AN211" s="187"/>
      <c r="AO211" s="187"/>
      <c r="AP211" s="187"/>
      <c r="AQ211" s="187"/>
      <c r="AR211" s="187"/>
      <c r="AS211" s="187"/>
      <c r="AT211" s="187"/>
      <c r="AU211" s="185"/>
    </row>
    <row r="212" spans="1:47" s="247" customFormat="1" x14ac:dyDescent="0.35">
      <c r="A212" s="233" t="s">
        <v>2275</v>
      </c>
      <c r="B212" s="234" t="s">
        <v>1635</v>
      </c>
      <c r="C212" s="235" t="s">
        <v>1636</v>
      </c>
      <c r="D212" s="235" t="s">
        <v>2278</v>
      </c>
      <c r="E212" s="236"/>
      <c r="F212" s="235"/>
      <c r="G212" s="235"/>
      <c r="H212" s="237"/>
      <c r="I212" s="238" t="s">
        <v>2279</v>
      </c>
      <c r="J212" s="235"/>
      <c r="K212" s="239"/>
      <c r="L212" s="240"/>
      <c r="M212" s="179"/>
      <c r="N212" s="241"/>
      <c r="O212" s="235" t="s">
        <v>2178</v>
      </c>
      <c r="P212" s="243">
        <v>1.5</v>
      </c>
      <c r="Q212" s="239"/>
      <c r="R212" s="242"/>
      <c r="S212" s="244"/>
      <c r="T212" s="245"/>
      <c r="U212" s="235"/>
      <c r="V212" s="244"/>
      <c r="W212" s="246"/>
      <c r="X212" s="242"/>
      <c r="Y212" s="244"/>
      <c r="Z212" s="246"/>
      <c r="AA212" s="242"/>
      <c r="AB212" s="244"/>
      <c r="AC212" s="246"/>
      <c r="AD212" s="242"/>
      <c r="AE212" s="244"/>
      <c r="AF212" s="246"/>
      <c r="AG212" s="242"/>
      <c r="AH212" s="244"/>
      <c r="AI212" s="246"/>
      <c r="AJ212" s="185"/>
      <c r="AK212" s="186"/>
      <c r="AL212" s="187"/>
      <c r="AM212" s="187"/>
      <c r="AN212" s="187"/>
      <c r="AO212" s="187"/>
      <c r="AP212" s="187"/>
      <c r="AQ212" s="187"/>
      <c r="AR212" s="187"/>
      <c r="AS212" s="187"/>
      <c r="AT212" s="187"/>
      <c r="AU212" s="185"/>
    </row>
    <row r="213" spans="1:47" s="146" customFormat="1" x14ac:dyDescent="0.35">
      <c r="B213" s="147" t="s">
        <v>1635</v>
      </c>
      <c r="C213" s="146" t="s">
        <v>2280</v>
      </c>
      <c r="D213" s="146" t="s">
        <v>768</v>
      </c>
      <c r="E213" s="148" t="s">
        <v>13</v>
      </c>
      <c r="F213" s="146" t="s">
        <v>207</v>
      </c>
      <c r="G213" s="146" t="s">
        <v>205</v>
      </c>
      <c r="H213" s="148" t="s">
        <v>2281</v>
      </c>
      <c r="I213" s="172" t="s">
        <v>769</v>
      </c>
      <c r="J213" s="146">
        <v>174</v>
      </c>
      <c r="K213" s="150">
        <v>1</v>
      </c>
      <c r="L213" s="151"/>
      <c r="M213" s="134">
        <v>1</v>
      </c>
      <c r="N213" s="173" t="s">
        <v>2282</v>
      </c>
      <c r="O213" s="150"/>
      <c r="P213" s="152"/>
      <c r="Q213" s="150"/>
      <c r="R213" s="156" t="s">
        <v>2282</v>
      </c>
      <c r="S213" s="154">
        <v>1</v>
      </c>
      <c r="T213" s="136">
        <v>1</v>
      </c>
      <c r="U213" s="156"/>
      <c r="V213" s="154"/>
      <c r="W213" s="155"/>
      <c r="X213" s="156"/>
      <c r="Y213" s="154"/>
      <c r="Z213" s="155"/>
      <c r="AA213" s="156"/>
      <c r="AB213" s="154"/>
      <c r="AC213" s="155"/>
      <c r="AD213" s="156"/>
      <c r="AE213" s="154"/>
      <c r="AF213" s="155"/>
      <c r="AG213" s="156"/>
      <c r="AH213" s="154"/>
      <c r="AI213" s="155"/>
      <c r="AJ213" s="137">
        <v>1</v>
      </c>
      <c r="AK213" s="116">
        <v>1</v>
      </c>
      <c r="AL213" s="117" t="s">
        <v>1900</v>
      </c>
      <c r="AM213" s="117"/>
      <c r="AN213" s="117"/>
      <c r="AO213" s="117"/>
      <c r="AP213" s="117"/>
      <c r="AQ213" s="117"/>
      <c r="AR213" s="117"/>
      <c r="AS213" s="117"/>
      <c r="AT213" s="117"/>
      <c r="AU213" s="137">
        <v>0</v>
      </c>
    </row>
    <row r="214" spans="1:47" s="146" customFormat="1" x14ac:dyDescent="0.35">
      <c r="B214" s="147" t="s">
        <v>1635</v>
      </c>
      <c r="C214" s="146" t="s">
        <v>2280</v>
      </c>
      <c r="D214" s="146" t="s">
        <v>770</v>
      </c>
      <c r="E214" s="148" t="s">
        <v>13</v>
      </c>
      <c r="F214" s="148" t="s">
        <v>207</v>
      </c>
      <c r="G214" s="148" t="s">
        <v>205</v>
      </c>
      <c r="H214" s="148" t="s">
        <v>2283</v>
      </c>
      <c r="I214" s="172" t="s">
        <v>771</v>
      </c>
      <c r="J214" s="146">
        <v>422</v>
      </c>
      <c r="K214" s="150">
        <v>1</v>
      </c>
      <c r="L214" s="151">
        <v>1.5</v>
      </c>
      <c r="M214" s="134">
        <v>1.5</v>
      </c>
      <c r="N214" s="173" t="s">
        <v>2284</v>
      </c>
      <c r="O214" s="150"/>
      <c r="P214" s="152"/>
      <c r="Q214" s="150"/>
      <c r="R214" s="156" t="s">
        <v>2284</v>
      </c>
      <c r="S214" s="154">
        <v>0.67</v>
      </c>
      <c r="T214" s="136">
        <v>1.0050000000000001</v>
      </c>
      <c r="U214" s="156" t="s">
        <v>2285</v>
      </c>
      <c r="V214" s="154">
        <v>0.33</v>
      </c>
      <c r="W214" s="155">
        <v>0.495</v>
      </c>
      <c r="X214" s="156"/>
      <c r="Y214" s="154"/>
      <c r="Z214" s="155"/>
      <c r="AA214" s="156"/>
      <c r="AB214" s="154"/>
      <c r="AC214" s="155"/>
      <c r="AD214" s="156"/>
      <c r="AE214" s="154"/>
      <c r="AF214" s="155"/>
      <c r="AG214" s="156"/>
      <c r="AH214" s="154"/>
      <c r="AI214" s="155"/>
      <c r="AJ214" s="137">
        <v>1</v>
      </c>
      <c r="AK214" s="116">
        <v>1.5</v>
      </c>
      <c r="AL214" s="117" t="s">
        <v>1900</v>
      </c>
      <c r="AM214" s="117"/>
      <c r="AN214" s="117"/>
      <c r="AO214" s="117"/>
      <c r="AP214" s="117"/>
      <c r="AQ214" s="117"/>
      <c r="AR214" s="117"/>
      <c r="AS214" s="117"/>
      <c r="AT214" s="117"/>
      <c r="AU214" s="137">
        <v>0</v>
      </c>
    </row>
    <row r="215" spans="1:47" s="146" customFormat="1" x14ac:dyDescent="0.35">
      <c r="B215" s="147" t="s">
        <v>1635</v>
      </c>
      <c r="C215" s="146" t="s">
        <v>2280</v>
      </c>
      <c r="D215" s="146" t="s">
        <v>770</v>
      </c>
      <c r="E215" s="148" t="s">
        <v>158</v>
      </c>
      <c r="F215" s="148" t="s">
        <v>207</v>
      </c>
      <c r="G215" s="148" t="s">
        <v>205</v>
      </c>
      <c r="H215" s="148" t="s">
        <v>2286</v>
      </c>
      <c r="I215" s="172" t="s">
        <v>771</v>
      </c>
      <c r="J215" s="146">
        <v>241</v>
      </c>
      <c r="K215" s="150">
        <v>1</v>
      </c>
      <c r="L215" s="151"/>
      <c r="M215" s="134">
        <v>1</v>
      </c>
      <c r="N215" s="173" t="s">
        <v>2287</v>
      </c>
      <c r="O215" s="150"/>
      <c r="P215" s="152"/>
      <c r="Q215" s="150"/>
      <c r="R215" s="156" t="s">
        <v>2287</v>
      </c>
      <c r="S215" s="154">
        <v>1</v>
      </c>
      <c r="T215" s="136">
        <v>1</v>
      </c>
      <c r="U215" s="156"/>
      <c r="V215" s="154"/>
      <c r="W215" s="155"/>
      <c r="X215" s="156"/>
      <c r="Y215" s="154"/>
      <c r="Z215" s="155"/>
      <c r="AA215" s="156"/>
      <c r="AB215" s="154"/>
      <c r="AC215" s="155"/>
      <c r="AD215" s="156"/>
      <c r="AE215" s="154"/>
      <c r="AF215" s="155"/>
      <c r="AG215" s="156"/>
      <c r="AH215" s="154"/>
      <c r="AI215" s="155"/>
      <c r="AJ215" s="137">
        <v>1</v>
      </c>
      <c r="AK215" s="116">
        <v>1</v>
      </c>
      <c r="AL215" s="117" t="s">
        <v>1900</v>
      </c>
      <c r="AM215" s="117"/>
      <c r="AN215" s="117"/>
      <c r="AO215" s="117"/>
      <c r="AP215" s="117"/>
      <c r="AQ215" s="117"/>
      <c r="AR215" s="117"/>
      <c r="AS215" s="117"/>
      <c r="AT215" s="117"/>
      <c r="AU215" s="137">
        <v>0</v>
      </c>
    </row>
    <row r="216" spans="1:47" s="146" customFormat="1" x14ac:dyDescent="0.35">
      <c r="B216" s="147" t="s">
        <v>1635</v>
      </c>
      <c r="C216" s="146" t="s">
        <v>2280</v>
      </c>
      <c r="D216" s="146" t="s">
        <v>772</v>
      </c>
      <c r="E216" s="148" t="s">
        <v>13</v>
      </c>
      <c r="F216" s="148" t="s">
        <v>207</v>
      </c>
      <c r="G216" s="148" t="s">
        <v>205</v>
      </c>
      <c r="H216" s="148" t="s">
        <v>2288</v>
      </c>
      <c r="I216" s="172" t="s">
        <v>773</v>
      </c>
      <c r="J216" s="146">
        <v>235</v>
      </c>
      <c r="K216" s="150">
        <v>1</v>
      </c>
      <c r="L216" s="151"/>
      <c r="M216" s="134">
        <v>1</v>
      </c>
      <c r="N216" s="173" t="s">
        <v>2289</v>
      </c>
      <c r="O216" s="150"/>
      <c r="P216" s="152"/>
      <c r="Q216" s="150"/>
      <c r="R216" s="156" t="s">
        <v>2289</v>
      </c>
      <c r="S216" s="154">
        <v>1</v>
      </c>
      <c r="T216" s="136">
        <v>1</v>
      </c>
      <c r="U216" s="156"/>
      <c r="V216" s="154"/>
      <c r="W216" s="155"/>
      <c r="X216" s="156"/>
      <c r="Y216" s="154"/>
      <c r="Z216" s="155"/>
      <c r="AA216" s="156"/>
      <c r="AB216" s="154"/>
      <c r="AC216" s="155"/>
      <c r="AD216" s="156"/>
      <c r="AE216" s="154"/>
      <c r="AF216" s="155"/>
      <c r="AG216" s="156"/>
      <c r="AH216" s="154"/>
      <c r="AI216" s="155"/>
      <c r="AJ216" s="137">
        <v>1</v>
      </c>
      <c r="AK216" s="116">
        <v>1</v>
      </c>
      <c r="AL216" s="117" t="s">
        <v>1900</v>
      </c>
      <c r="AM216" s="117"/>
      <c r="AN216" s="117"/>
      <c r="AO216" s="117"/>
      <c r="AP216" s="117"/>
      <c r="AQ216" s="117"/>
      <c r="AR216" s="117"/>
      <c r="AS216" s="117"/>
      <c r="AT216" s="117"/>
      <c r="AU216" s="137">
        <v>0</v>
      </c>
    </row>
    <row r="217" spans="1:47" s="146" customFormat="1" x14ac:dyDescent="0.35">
      <c r="B217" s="147" t="s">
        <v>1635</v>
      </c>
      <c r="C217" s="146" t="s">
        <v>2280</v>
      </c>
      <c r="D217" s="146" t="s">
        <v>772</v>
      </c>
      <c r="E217" s="148" t="s">
        <v>158</v>
      </c>
      <c r="F217" s="148" t="s">
        <v>207</v>
      </c>
      <c r="G217" s="148" t="s">
        <v>205</v>
      </c>
      <c r="H217" s="148" t="s">
        <v>2290</v>
      </c>
      <c r="I217" s="172" t="s">
        <v>773</v>
      </c>
      <c r="J217" s="146">
        <v>455</v>
      </c>
      <c r="K217" s="150">
        <v>1</v>
      </c>
      <c r="L217" s="151">
        <v>1.5</v>
      </c>
      <c r="M217" s="134">
        <v>1.5</v>
      </c>
      <c r="N217" s="173" t="s">
        <v>2291</v>
      </c>
      <c r="O217" s="150"/>
      <c r="P217" s="152"/>
      <c r="Q217" s="150"/>
      <c r="R217" s="156" t="s">
        <v>2291</v>
      </c>
      <c r="S217" s="154">
        <v>0.67</v>
      </c>
      <c r="T217" s="136">
        <v>1.0050000000000001</v>
      </c>
      <c r="U217" s="156" t="s">
        <v>2292</v>
      </c>
      <c r="V217" s="154">
        <v>0.33</v>
      </c>
      <c r="W217" s="155">
        <v>0.495</v>
      </c>
      <c r="X217" s="156"/>
      <c r="Y217" s="154"/>
      <c r="Z217" s="155"/>
      <c r="AA217" s="156"/>
      <c r="AB217" s="154"/>
      <c r="AC217" s="155"/>
      <c r="AD217" s="156"/>
      <c r="AE217" s="154"/>
      <c r="AF217" s="155"/>
      <c r="AG217" s="156"/>
      <c r="AH217" s="154"/>
      <c r="AI217" s="155"/>
      <c r="AJ217" s="137">
        <v>1</v>
      </c>
      <c r="AK217" s="116">
        <v>1.5</v>
      </c>
      <c r="AL217" s="117" t="s">
        <v>1900</v>
      </c>
      <c r="AM217" s="117"/>
      <c r="AN217" s="117"/>
      <c r="AO217" s="117"/>
      <c r="AP217" s="117"/>
      <c r="AQ217" s="117"/>
      <c r="AR217" s="117"/>
      <c r="AS217" s="117"/>
      <c r="AT217" s="117"/>
      <c r="AU217" s="137">
        <v>0</v>
      </c>
    </row>
    <row r="218" spans="1:47" s="146" customFormat="1" x14ac:dyDescent="0.35">
      <c r="B218" s="147" t="s">
        <v>1635</v>
      </c>
      <c r="C218" s="146" t="s">
        <v>2280</v>
      </c>
      <c r="D218" s="146" t="s">
        <v>972</v>
      </c>
      <c r="E218" s="148" t="s">
        <v>13</v>
      </c>
      <c r="F218" s="148" t="s">
        <v>207</v>
      </c>
      <c r="G218" s="148" t="s">
        <v>205</v>
      </c>
      <c r="H218" s="148" t="s">
        <v>2293</v>
      </c>
      <c r="I218" s="172" t="s">
        <v>2294</v>
      </c>
      <c r="J218" s="146">
        <v>16</v>
      </c>
      <c r="K218" s="150">
        <v>0.67</v>
      </c>
      <c r="L218" s="151"/>
      <c r="M218" s="134">
        <v>0.67</v>
      </c>
      <c r="N218" s="173" t="s">
        <v>2292</v>
      </c>
      <c r="P218" s="152"/>
      <c r="Q218" s="150"/>
      <c r="R218" s="156" t="s">
        <v>2292</v>
      </c>
      <c r="S218" s="154">
        <v>1</v>
      </c>
      <c r="T218" s="136">
        <v>0.67</v>
      </c>
      <c r="U218" s="156"/>
      <c r="V218" s="154"/>
      <c r="W218" s="155"/>
      <c r="X218" s="156"/>
      <c r="Y218" s="154"/>
      <c r="Z218" s="155"/>
      <c r="AA218" s="156"/>
      <c r="AB218" s="154"/>
      <c r="AC218" s="155"/>
      <c r="AD218" s="156"/>
      <c r="AE218" s="154"/>
      <c r="AF218" s="155"/>
      <c r="AG218" s="156"/>
      <c r="AH218" s="154"/>
      <c r="AI218" s="155"/>
      <c r="AJ218" s="137">
        <v>1</v>
      </c>
      <c r="AK218" s="116">
        <v>0.67</v>
      </c>
      <c r="AL218" s="117" t="s">
        <v>1900</v>
      </c>
      <c r="AM218" s="117"/>
      <c r="AN218" s="117"/>
      <c r="AO218" s="117"/>
      <c r="AP218" s="117"/>
      <c r="AQ218" s="117"/>
      <c r="AR218" s="117"/>
      <c r="AS218" s="117"/>
      <c r="AT218" s="117"/>
      <c r="AU218" s="137">
        <v>0</v>
      </c>
    </row>
    <row r="219" spans="1:47" s="146" customFormat="1" x14ac:dyDescent="0.35">
      <c r="B219" s="147" t="s">
        <v>1635</v>
      </c>
      <c r="C219" s="146" t="s">
        <v>2280</v>
      </c>
      <c r="D219" s="146" t="s">
        <v>774</v>
      </c>
      <c r="E219" s="148" t="s">
        <v>13</v>
      </c>
      <c r="F219" s="148" t="s">
        <v>776</v>
      </c>
      <c r="G219" s="148" t="s">
        <v>205</v>
      </c>
      <c r="H219" s="148" t="s">
        <v>2295</v>
      </c>
      <c r="I219" s="172" t="s">
        <v>775</v>
      </c>
      <c r="J219" s="146">
        <v>4</v>
      </c>
      <c r="K219" s="150">
        <v>0</v>
      </c>
      <c r="L219" s="151"/>
      <c r="M219" s="134">
        <v>0</v>
      </c>
      <c r="N219" s="173"/>
      <c r="O219" s="150"/>
      <c r="P219" s="152"/>
      <c r="Q219" s="150"/>
      <c r="R219" s="156"/>
      <c r="S219" s="154"/>
      <c r="T219" s="136"/>
      <c r="U219" s="156"/>
      <c r="V219" s="154"/>
      <c r="W219" s="155"/>
      <c r="X219" s="156"/>
      <c r="Y219" s="154"/>
      <c r="Z219" s="155"/>
      <c r="AA219" s="156"/>
      <c r="AB219" s="154"/>
      <c r="AC219" s="155"/>
      <c r="AD219" s="156"/>
      <c r="AE219" s="154"/>
      <c r="AF219" s="155"/>
      <c r="AG219" s="156"/>
      <c r="AH219" s="154"/>
      <c r="AI219" s="155"/>
      <c r="AJ219" s="137">
        <v>0</v>
      </c>
      <c r="AK219" s="116">
        <v>0</v>
      </c>
      <c r="AL219" s="117" t="s">
        <v>1900</v>
      </c>
      <c r="AM219" s="117"/>
      <c r="AN219" s="117"/>
      <c r="AO219" s="117"/>
      <c r="AP219" s="117"/>
      <c r="AQ219" s="117"/>
      <c r="AR219" s="117"/>
      <c r="AS219" s="117"/>
      <c r="AT219" s="117"/>
      <c r="AU219" s="137">
        <v>0</v>
      </c>
    </row>
    <row r="220" spans="1:47" s="146" customFormat="1" x14ac:dyDescent="0.35">
      <c r="B220" s="147" t="s">
        <v>1635</v>
      </c>
      <c r="C220" s="146" t="s">
        <v>2280</v>
      </c>
      <c r="D220" s="146" t="s">
        <v>774</v>
      </c>
      <c r="E220" s="148" t="s">
        <v>13</v>
      </c>
      <c r="F220" s="148" t="s">
        <v>207</v>
      </c>
      <c r="G220" s="148" t="s">
        <v>205</v>
      </c>
      <c r="H220" s="148" t="s">
        <v>2296</v>
      </c>
      <c r="I220" s="172" t="s">
        <v>775</v>
      </c>
      <c r="J220" s="146">
        <v>532</v>
      </c>
      <c r="K220" s="150">
        <v>1</v>
      </c>
      <c r="L220" s="151"/>
      <c r="M220" s="134">
        <v>1</v>
      </c>
      <c r="N220" s="173" t="s">
        <v>2297</v>
      </c>
      <c r="O220" s="150"/>
      <c r="P220" s="152"/>
      <c r="Q220" s="150"/>
      <c r="R220" s="156" t="s">
        <v>2297</v>
      </c>
      <c r="S220" s="154">
        <v>0.5</v>
      </c>
      <c r="T220" s="136">
        <v>0.5</v>
      </c>
      <c r="U220" s="156" t="s">
        <v>2298</v>
      </c>
      <c r="V220" s="154">
        <v>0.5</v>
      </c>
      <c r="W220" s="155">
        <v>0.5</v>
      </c>
      <c r="X220" s="156"/>
      <c r="Y220" s="154"/>
      <c r="Z220" s="155"/>
      <c r="AA220" s="156"/>
      <c r="AB220" s="154"/>
      <c r="AC220" s="155"/>
      <c r="AD220" s="156"/>
      <c r="AE220" s="154"/>
      <c r="AF220" s="155"/>
      <c r="AG220" s="156"/>
      <c r="AH220" s="154"/>
      <c r="AI220" s="155"/>
      <c r="AJ220" s="137">
        <v>1</v>
      </c>
      <c r="AK220" s="116">
        <v>1</v>
      </c>
      <c r="AL220" s="117" t="s">
        <v>1900</v>
      </c>
      <c r="AM220" s="117"/>
      <c r="AN220" s="117"/>
      <c r="AO220" s="117"/>
      <c r="AP220" s="117"/>
      <c r="AQ220" s="117"/>
      <c r="AR220" s="117"/>
      <c r="AS220" s="117"/>
      <c r="AT220" s="117"/>
      <c r="AU220" s="137">
        <v>0</v>
      </c>
    </row>
    <row r="221" spans="1:47" s="146" customFormat="1" x14ac:dyDescent="0.35">
      <c r="B221" s="147" t="s">
        <v>1635</v>
      </c>
      <c r="C221" s="146" t="s">
        <v>2280</v>
      </c>
      <c r="D221" s="146" t="s">
        <v>774</v>
      </c>
      <c r="E221" s="148" t="s">
        <v>158</v>
      </c>
      <c r="F221" s="148" t="s">
        <v>776</v>
      </c>
      <c r="G221" s="148" t="s">
        <v>205</v>
      </c>
      <c r="H221" s="148" t="s">
        <v>2299</v>
      </c>
      <c r="I221" s="172" t="s">
        <v>775</v>
      </c>
      <c r="J221" s="146">
        <v>9</v>
      </c>
      <c r="K221" s="150">
        <v>0</v>
      </c>
      <c r="L221" s="151"/>
      <c r="M221" s="134">
        <v>0</v>
      </c>
      <c r="N221" s="173"/>
      <c r="O221" s="150"/>
      <c r="P221" s="152"/>
      <c r="Q221" s="150"/>
      <c r="R221" s="156"/>
      <c r="S221" s="154"/>
      <c r="T221" s="136"/>
      <c r="U221" s="156"/>
      <c r="V221" s="154"/>
      <c r="W221" s="155"/>
      <c r="X221" s="156"/>
      <c r="Y221" s="154"/>
      <c r="Z221" s="155"/>
      <c r="AA221" s="156"/>
      <c r="AB221" s="154"/>
      <c r="AC221" s="155"/>
      <c r="AD221" s="156"/>
      <c r="AE221" s="154"/>
      <c r="AF221" s="155"/>
      <c r="AG221" s="156"/>
      <c r="AH221" s="154"/>
      <c r="AI221" s="155"/>
      <c r="AJ221" s="137">
        <v>0</v>
      </c>
      <c r="AK221" s="116">
        <v>0</v>
      </c>
      <c r="AL221" s="117" t="s">
        <v>1900</v>
      </c>
      <c r="AM221" s="117"/>
      <c r="AN221" s="117"/>
      <c r="AO221" s="117"/>
      <c r="AP221" s="117"/>
      <c r="AQ221" s="117"/>
      <c r="AR221" s="117"/>
      <c r="AS221" s="117"/>
      <c r="AT221" s="117"/>
      <c r="AU221" s="137">
        <v>0</v>
      </c>
    </row>
    <row r="222" spans="1:47" s="146" customFormat="1" x14ac:dyDescent="0.35">
      <c r="B222" s="147" t="s">
        <v>1635</v>
      </c>
      <c r="C222" s="146" t="s">
        <v>2280</v>
      </c>
      <c r="D222" s="146" t="s">
        <v>774</v>
      </c>
      <c r="E222" s="148" t="s">
        <v>158</v>
      </c>
      <c r="F222" s="148" t="s">
        <v>207</v>
      </c>
      <c r="G222" s="148" t="s">
        <v>205</v>
      </c>
      <c r="H222" s="148" t="s">
        <v>2300</v>
      </c>
      <c r="I222" s="172" t="s">
        <v>775</v>
      </c>
      <c r="J222" s="146">
        <v>345</v>
      </c>
      <c r="K222" s="150">
        <v>1</v>
      </c>
      <c r="L222" s="151"/>
      <c r="M222" s="134">
        <v>1</v>
      </c>
      <c r="N222" s="173" t="s">
        <v>2292</v>
      </c>
      <c r="O222" s="150"/>
      <c r="P222" s="152"/>
      <c r="Q222" s="150"/>
      <c r="R222" s="156" t="s">
        <v>2292</v>
      </c>
      <c r="S222" s="154">
        <v>0.5</v>
      </c>
      <c r="T222" s="136">
        <v>0.5</v>
      </c>
      <c r="U222" s="156" t="s">
        <v>2298</v>
      </c>
      <c r="V222" s="154">
        <v>0.5</v>
      </c>
      <c r="W222" s="155">
        <v>0.5</v>
      </c>
      <c r="X222" s="156"/>
      <c r="Y222" s="154"/>
      <c r="Z222" s="155"/>
      <c r="AA222" s="156"/>
      <c r="AB222" s="154"/>
      <c r="AC222" s="155"/>
      <c r="AD222" s="156"/>
      <c r="AE222" s="154"/>
      <c r="AF222" s="155"/>
      <c r="AG222" s="156"/>
      <c r="AH222" s="154"/>
      <c r="AI222" s="155"/>
      <c r="AJ222" s="137">
        <v>1</v>
      </c>
      <c r="AK222" s="116">
        <v>1</v>
      </c>
      <c r="AL222" s="117" t="s">
        <v>1900</v>
      </c>
      <c r="AM222" s="117"/>
      <c r="AN222" s="117"/>
      <c r="AO222" s="117"/>
      <c r="AP222" s="117"/>
      <c r="AQ222" s="117"/>
      <c r="AR222" s="117"/>
      <c r="AS222" s="117"/>
      <c r="AT222" s="117"/>
      <c r="AU222" s="137">
        <v>0</v>
      </c>
    </row>
    <row r="223" spans="1:47" s="146" customFormat="1" x14ac:dyDescent="0.35">
      <c r="B223" s="147" t="s">
        <v>1635</v>
      </c>
      <c r="C223" s="146" t="s">
        <v>2280</v>
      </c>
      <c r="D223" s="146" t="s">
        <v>777</v>
      </c>
      <c r="E223" s="148" t="s">
        <v>13</v>
      </c>
      <c r="F223" s="148" t="s">
        <v>776</v>
      </c>
      <c r="G223" s="148" t="s">
        <v>205</v>
      </c>
      <c r="H223" s="148" t="s">
        <v>2301</v>
      </c>
      <c r="I223" s="172" t="s">
        <v>778</v>
      </c>
      <c r="J223" s="146">
        <v>1</v>
      </c>
      <c r="K223" s="150">
        <v>0</v>
      </c>
      <c r="L223" s="151"/>
      <c r="M223" s="134">
        <v>0</v>
      </c>
      <c r="N223" s="173"/>
      <c r="O223" s="150"/>
      <c r="P223" s="152"/>
      <c r="Q223" s="150"/>
      <c r="R223" s="156"/>
      <c r="S223" s="154"/>
      <c r="T223" s="136"/>
      <c r="U223" s="156"/>
      <c r="V223" s="154"/>
      <c r="W223" s="155"/>
      <c r="X223" s="156"/>
      <c r="Y223" s="154"/>
      <c r="Z223" s="155"/>
      <c r="AA223" s="156"/>
      <c r="AB223" s="154"/>
      <c r="AC223" s="155"/>
      <c r="AD223" s="156"/>
      <c r="AE223" s="154"/>
      <c r="AF223" s="155"/>
      <c r="AG223" s="156"/>
      <c r="AH223" s="154"/>
      <c r="AI223" s="155"/>
      <c r="AJ223" s="137">
        <v>0</v>
      </c>
      <c r="AK223" s="116">
        <v>0</v>
      </c>
      <c r="AL223" s="117" t="s">
        <v>1900</v>
      </c>
      <c r="AM223" s="117"/>
      <c r="AN223" s="117"/>
      <c r="AO223" s="117"/>
      <c r="AP223" s="117"/>
      <c r="AQ223" s="117"/>
      <c r="AR223" s="117"/>
      <c r="AS223" s="117"/>
      <c r="AT223" s="117"/>
      <c r="AU223" s="137">
        <v>0</v>
      </c>
    </row>
    <row r="224" spans="1:47" s="146" customFormat="1" x14ac:dyDescent="0.35">
      <c r="B224" s="147" t="s">
        <v>1635</v>
      </c>
      <c r="C224" s="146" t="s">
        <v>2280</v>
      </c>
      <c r="D224" s="146" t="s">
        <v>777</v>
      </c>
      <c r="E224" s="148" t="s">
        <v>13</v>
      </c>
      <c r="F224" s="148" t="s">
        <v>207</v>
      </c>
      <c r="G224" s="148" t="s">
        <v>205</v>
      </c>
      <c r="H224" s="148" t="s">
        <v>2302</v>
      </c>
      <c r="I224" s="172" t="s">
        <v>778</v>
      </c>
      <c r="J224" s="146">
        <v>195</v>
      </c>
      <c r="K224" s="150">
        <v>1</v>
      </c>
      <c r="L224" s="151"/>
      <c r="M224" s="134">
        <v>1</v>
      </c>
      <c r="N224" s="173" t="s">
        <v>2285</v>
      </c>
      <c r="O224" s="150"/>
      <c r="P224" s="152"/>
      <c r="Q224" s="150"/>
      <c r="R224" s="156" t="s">
        <v>2285</v>
      </c>
      <c r="S224" s="154">
        <v>1</v>
      </c>
      <c r="T224" s="136">
        <v>1</v>
      </c>
      <c r="U224" s="156"/>
      <c r="V224" s="154"/>
      <c r="W224" s="155"/>
      <c r="X224" s="156"/>
      <c r="Y224" s="154"/>
      <c r="Z224" s="155"/>
      <c r="AA224" s="156"/>
      <c r="AB224" s="154"/>
      <c r="AC224" s="155"/>
      <c r="AD224" s="156"/>
      <c r="AE224" s="154"/>
      <c r="AF224" s="155"/>
      <c r="AG224" s="156"/>
      <c r="AH224" s="154"/>
      <c r="AI224" s="155"/>
      <c r="AJ224" s="137">
        <v>1</v>
      </c>
      <c r="AK224" s="116">
        <v>1</v>
      </c>
      <c r="AL224" s="117" t="s">
        <v>1900</v>
      </c>
      <c r="AM224" s="117"/>
      <c r="AN224" s="117"/>
      <c r="AO224" s="117"/>
      <c r="AP224" s="117"/>
      <c r="AQ224" s="117"/>
      <c r="AR224" s="117"/>
      <c r="AS224" s="117"/>
      <c r="AT224" s="117"/>
      <c r="AU224" s="137">
        <v>0</v>
      </c>
    </row>
    <row r="225" spans="2:47" s="146" customFormat="1" x14ac:dyDescent="0.35">
      <c r="B225" s="147" t="s">
        <v>1635</v>
      </c>
      <c r="C225" s="146" t="s">
        <v>2280</v>
      </c>
      <c r="D225" s="146" t="s">
        <v>777</v>
      </c>
      <c r="E225" s="148" t="s">
        <v>158</v>
      </c>
      <c r="F225" s="148" t="s">
        <v>776</v>
      </c>
      <c r="G225" s="148" t="s">
        <v>205</v>
      </c>
      <c r="H225" s="148" t="s">
        <v>2303</v>
      </c>
      <c r="I225" s="172" t="s">
        <v>778</v>
      </c>
      <c r="J225" s="146">
        <v>1</v>
      </c>
      <c r="K225" s="150">
        <v>0</v>
      </c>
      <c r="L225" s="151"/>
      <c r="M225" s="134">
        <v>0</v>
      </c>
      <c r="N225" s="173"/>
      <c r="O225" s="150"/>
      <c r="P225" s="152"/>
      <c r="Q225" s="150"/>
      <c r="R225" s="156"/>
      <c r="S225" s="154"/>
      <c r="T225" s="136"/>
      <c r="U225" s="217"/>
      <c r="V225" s="154"/>
      <c r="W225" s="155"/>
      <c r="X225" s="156"/>
      <c r="Y225" s="154"/>
      <c r="Z225" s="155"/>
      <c r="AA225" s="156"/>
      <c r="AB225" s="154"/>
      <c r="AC225" s="155"/>
      <c r="AD225" s="156"/>
      <c r="AE225" s="154"/>
      <c r="AF225" s="155"/>
      <c r="AG225" s="156"/>
      <c r="AH225" s="154"/>
      <c r="AI225" s="155"/>
      <c r="AJ225" s="137">
        <v>0</v>
      </c>
      <c r="AK225" s="116">
        <v>0</v>
      </c>
      <c r="AL225" s="117" t="s">
        <v>1900</v>
      </c>
      <c r="AM225" s="117"/>
      <c r="AN225" s="117"/>
      <c r="AO225" s="117"/>
      <c r="AP225" s="117"/>
      <c r="AQ225" s="117"/>
      <c r="AR225" s="117"/>
      <c r="AS225" s="117"/>
      <c r="AT225" s="117"/>
      <c r="AU225" s="137">
        <v>0</v>
      </c>
    </row>
    <row r="226" spans="2:47" s="146" customFormat="1" x14ac:dyDescent="0.35">
      <c r="B226" s="147" t="s">
        <v>1635</v>
      </c>
      <c r="C226" s="146" t="s">
        <v>2280</v>
      </c>
      <c r="D226" s="146" t="s">
        <v>777</v>
      </c>
      <c r="E226" s="148" t="s">
        <v>158</v>
      </c>
      <c r="F226" s="148" t="s">
        <v>207</v>
      </c>
      <c r="G226" s="148" t="s">
        <v>205</v>
      </c>
      <c r="H226" s="148" t="s">
        <v>2304</v>
      </c>
      <c r="I226" s="172" t="s">
        <v>778</v>
      </c>
      <c r="J226" s="146">
        <v>316</v>
      </c>
      <c r="K226" s="150">
        <v>1</v>
      </c>
      <c r="L226" s="151"/>
      <c r="M226" s="134">
        <v>1</v>
      </c>
      <c r="N226" s="173" t="s">
        <v>2284</v>
      </c>
      <c r="O226" s="150"/>
      <c r="P226" s="152"/>
      <c r="Q226" s="150"/>
      <c r="R226" s="156" t="s">
        <v>2284</v>
      </c>
      <c r="S226" s="154">
        <v>1</v>
      </c>
      <c r="T226" s="136">
        <v>1</v>
      </c>
      <c r="U226" s="217"/>
      <c r="V226" s="154"/>
      <c r="W226" s="155"/>
      <c r="X226" s="156"/>
      <c r="Y226" s="154"/>
      <c r="Z226" s="155"/>
      <c r="AA226" s="156"/>
      <c r="AB226" s="154"/>
      <c r="AC226" s="155"/>
      <c r="AD226" s="156"/>
      <c r="AE226" s="154"/>
      <c r="AF226" s="155"/>
      <c r="AG226" s="156"/>
      <c r="AH226" s="154"/>
      <c r="AI226" s="155"/>
      <c r="AJ226" s="137">
        <v>1</v>
      </c>
      <c r="AK226" s="116">
        <v>1</v>
      </c>
      <c r="AL226" s="117" t="s">
        <v>1900</v>
      </c>
      <c r="AM226" s="117"/>
      <c r="AN226" s="117"/>
      <c r="AO226" s="117"/>
      <c r="AP226" s="117"/>
      <c r="AQ226" s="117"/>
      <c r="AR226" s="117"/>
      <c r="AS226" s="117"/>
      <c r="AT226" s="117"/>
      <c r="AU226" s="137">
        <v>0</v>
      </c>
    </row>
    <row r="227" spans="2:47" s="146" customFormat="1" x14ac:dyDescent="0.35">
      <c r="B227" s="147" t="s">
        <v>1635</v>
      </c>
      <c r="C227" s="146" t="s">
        <v>2280</v>
      </c>
      <c r="D227" s="146" t="s">
        <v>701</v>
      </c>
      <c r="E227" s="148" t="s">
        <v>13</v>
      </c>
      <c r="F227" s="148" t="s">
        <v>207</v>
      </c>
      <c r="G227" s="148" t="s">
        <v>205</v>
      </c>
      <c r="H227" s="148" t="s">
        <v>2305</v>
      </c>
      <c r="I227" s="172" t="s">
        <v>702</v>
      </c>
      <c r="J227" s="146">
        <v>258</v>
      </c>
      <c r="K227" s="150">
        <v>1</v>
      </c>
      <c r="L227" s="151"/>
      <c r="M227" s="134">
        <v>1</v>
      </c>
      <c r="N227" s="173" t="s">
        <v>2282</v>
      </c>
      <c r="O227" s="150"/>
      <c r="P227" s="152"/>
      <c r="Q227" s="150"/>
      <c r="R227" s="156" t="s">
        <v>2282</v>
      </c>
      <c r="S227" s="154">
        <v>1</v>
      </c>
      <c r="T227" s="136">
        <v>1</v>
      </c>
      <c r="U227" s="156"/>
      <c r="V227" s="154"/>
      <c r="W227" s="155"/>
      <c r="X227" s="156"/>
      <c r="Y227" s="154"/>
      <c r="Z227" s="155"/>
      <c r="AA227" s="156"/>
      <c r="AB227" s="154"/>
      <c r="AC227" s="155"/>
      <c r="AD227" s="156"/>
      <c r="AE227" s="154"/>
      <c r="AF227" s="155"/>
      <c r="AG227" s="156"/>
      <c r="AH227" s="154"/>
      <c r="AI227" s="155"/>
      <c r="AJ227" s="137">
        <v>1</v>
      </c>
      <c r="AK227" s="116">
        <v>1</v>
      </c>
      <c r="AL227" s="117" t="s">
        <v>1900</v>
      </c>
      <c r="AM227" s="117"/>
      <c r="AN227" s="117"/>
      <c r="AO227" s="117"/>
      <c r="AP227" s="117"/>
      <c r="AQ227" s="117"/>
      <c r="AR227" s="117"/>
      <c r="AS227" s="117"/>
      <c r="AT227" s="117"/>
      <c r="AU227" s="137">
        <v>0</v>
      </c>
    </row>
    <row r="228" spans="2:47" s="146" customFormat="1" x14ac:dyDescent="0.35">
      <c r="B228" s="147" t="s">
        <v>1635</v>
      </c>
      <c r="C228" s="146" t="s">
        <v>2280</v>
      </c>
      <c r="D228" s="146" t="s">
        <v>701</v>
      </c>
      <c r="E228" s="148" t="s">
        <v>158</v>
      </c>
      <c r="F228" s="148" t="s">
        <v>207</v>
      </c>
      <c r="G228" s="148" t="s">
        <v>205</v>
      </c>
      <c r="H228" s="148" t="s">
        <v>2306</v>
      </c>
      <c r="I228" s="172" t="s">
        <v>702</v>
      </c>
      <c r="J228" s="146">
        <v>150</v>
      </c>
      <c r="K228" s="150">
        <v>1</v>
      </c>
      <c r="L228" s="151"/>
      <c r="M228" s="134">
        <v>1</v>
      </c>
      <c r="N228" s="173" t="s">
        <v>2307</v>
      </c>
      <c r="O228" s="150"/>
      <c r="P228" s="152"/>
      <c r="Q228" s="150"/>
      <c r="R228" s="156" t="s">
        <v>2307</v>
      </c>
      <c r="S228" s="154">
        <v>1</v>
      </c>
      <c r="T228" s="136">
        <v>1</v>
      </c>
      <c r="U228" s="156"/>
      <c r="V228" s="154"/>
      <c r="W228" s="155"/>
      <c r="X228" s="156"/>
      <c r="Y228" s="154"/>
      <c r="Z228" s="155"/>
      <c r="AA228" s="156"/>
      <c r="AB228" s="154"/>
      <c r="AC228" s="155"/>
      <c r="AD228" s="156"/>
      <c r="AE228" s="154"/>
      <c r="AF228" s="155"/>
      <c r="AG228" s="156"/>
      <c r="AH228" s="154"/>
      <c r="AI228" s="155"/>
      <c r="AJ228" s="137">
        <v>1</v>
      </c>
      <c r="AK228" s="116">
        <v>1</v>
      </c>
      <c r="AL228" s="117" t="s">
        <v>1900</v>
      </c>
      <c r="AM228" s="117"/>
      <c r="AN228" s="117"/>
      <c r="AO228" s="117"/>
      <c r="AP228" s="117"/>
      <c r="AQ228" s="117"/>
      <c r="AR228" s="117"/>
      <c r="AS228" s="117"/>
      <c r="AT228" s="117"/>
      <c r="AU228" s="137">
        <v>0</v>
      </c>
    </row>
    <row r="229" spans="2:47" s="146" customFormat="1" x14ac:dyDescent="0.35">
      <c r="B229" s="147" t="s">
        <v>1635</v>
      </c>
      <c r="C229" s="146" t="s">
        <v>2280</v>
      </c>
      <c r="D229" s="146" t="s">
        <v>975</v>
      </c>
      <c r="E229" s="148" t="s">
        <v>13</v>
      </c>
      <c r="F229" s="148" t="s">
        <v>207</v>
      </c>
      <c r="G229" s="148" t="s">
        <v>205</v>
      </c>
      <c r="H229" s="148" t="s">
        <v>2308</v>
      </c>
      <c r="I229" s="172" t="s">
        <v>976</v>
      </c>
      <c r="J229" s="146">
        <v>140</v>
      </c>
      <c r="K229" s="150">
        <v>1</v>
      </c>
      <c r="L229" s="151"/>
      <c r="M229" s="134">
        <v>1</v>
      </c>
      <c r="N229" s="173" t="s">
        <v>2287</v>
      </c>
      <c r="P229" s="152"/>
      <c r="Q229" s="150"/>
      <c r="R229" s="156" t="s">
        <v>2287</v>
      </c>
      <c r="S229" s="154">
        <v>1</v>
      </c>
      <c r="T229" s="136">
        <v>1</v>
      </c>
      <c r="U229" s="156"/>
      <c r="V229" s="154"/>
      <c r="W229" s="155"/>
      <c r="X229" s="156"/>
      <c r="Y229" s="154"/>
      <c r="Z229" s="155"/>
      <c r="AA229" s="156"/>
      <c r="AB229" s="154"/>
      <c r="AC229" s="155"/>
      <c r="AD229" s="156"/>
      <c r="AE229" s="154"/>
      <c r="AF229" s="155"/>
      <c r="AG229" s="156"/>
      <c r="AH229" s="154"/>
      <c r="AI229" s="155"/>
      <c r="AJ229" s="137">
        <v>1</v>
      </c>
      <c r="AK229" s="116">
        <v>1</v>
      </c>
      <c r="AL229" s="117" t="s">
        <v>1900</v>
      </c>
      <c r="AM229" s="117"/>
      <c r="AN229" s="117"/>
      <c r="AO229" s="117"/>
      <c r="AP229" s="117"/>
      <c r="AQ229" s="117"/>
      <c r="AR229" s="117"/>
      <c r="AS229" s="117"/>
      <c r="AT229" s="117"/>
      <c r="AU229" s="137">
        <v>0</v>
      </c>
    </row>
    <row r="230" spans="2:47" s="146" customFormat="1" x14ac:dyDescent="0.35">
      <c r="B230" s="147" t="s">
        <v>1635</v>
      </c>
      <c r="C230" s="146" t="s">
        <v>2280</v>
      </c>
      <c r="D230" s="146" t="s">
        <v>977</v>
      </c>
      <c r="E230" s="148" t="s">
        <v>13</v>
      </c>
      <c r="F230" s="148" t="s">
        <v>207</v>
      </c>
      <c r="G230" s="148" t="s">
        <v>205</v>
      </c>
      <c r="H230" s="148" t="s">
        <v>2309</v>
      </c>
      <c r="I230" s="172" t="s">
        <v>978</v>
      </c>
      <c r="J230" s="146">
        <v>83</v>
      </c>
      <c r="K230" s="150">
        <v>1</v>
      </c>
      <c r="L230" s="151"/>
      <c r="M230" s="134">
        <v>1</v>
      </c>
      <c r="N230" s="173" t="s">
        <v>2310</v>
      </c>
      <c r="O230" s="150"/>
      <c r="P230" s="152"/>
      <c r="Q230" s="150"/>
      <c r="R230" s="156" t="s">
        <v>2310</v>
      </c>
      <c r="S230" s="154">
        <v>1</v>
      </c>
      <c r="T230" s="136">
        <v>1</v>
      </c>
      <c r="U230" s="156"/>
      <c r="V230" s="154"/>
      <c r="W230" s="155"/>
      <c r="X230" s="156"/>
      <c r="Y230" s="154"/>
      <c r="Z230" s="155"/>
      <c r="AA230" s="156"/>
      <c r="AB230" s="154"/>
      <c r="AC230" s="155"/>
      <c r="AD230" s="156"/>
      <c r="AE230" s="154"/>
      <c r="AF230" s="155"/>
      <c r="AG230" s="156"/>
      <c r="AH230" s="154"/>
      <c r="AI230" s="155"/>
      <c r="AJ230" s="137">
        <v>1</v>
      </c>
      <c r="AK230" s="116">
        <v>1</v>
      </c>
      <c r="AL230" s="117" t="s">
        <v>1900</v>
      </c>
      <c r="AM230" s="117"/>
      <c r="AN230" s="117"/>
      <c r="AO230" s="117"/>
      <c r="AP230" s="117"/>
      <c r="AQ230" s="117"/>
      <c r="AR230" s="117"/>
      <c r="AS230" s="117"/>
      <c r="AT230" s="117"/>
      <c r="AU230" s="137">
        <v>0</v>
      </c>
    </row>
    <row r="231" spans="2:47" s="146" customFormat="1" x14ac:dyDescent="0.35">
      <c r="B231" s="147" t="s">
        <v>1635</v>
      </c>
      <c r="C231" s="146" t="s">
        <v>2280</v>
      </c>
      <c r="D231" s="146" t="s">
        <v>781</v>
      </c>
      <c r="E231" s="148" t="s">
        <v>158</v>
      </c>
      <c r="F231" s="148" t="s">
        <v>207</v>
      </c>
      <c r="G231" s="148" t="s">
        <v>205</v>
      </c>
      <c r="H231" s="148" t="s">
        <v>2311</v>
      </c>
      <c r="I231" s="172" t="s">
        <v>782</v>
      </c>
      <c r="J231" s="146">
        <v>80</v>
      </c>
      <c r="K231" s="150">
        <v>1</v>
      </c>
      <c r="L231" s="151"/>
      <c r="M231" s="134">
        <v>1</v>
      </c>
      <c r="N231" s="173" t="s">
        <v>2312</v>
      </c>
      <c r="O231" s="150"/>
      <c r="P231" s="152"/>
      <c r="Q231" s="150"/>
      <c r="R231" s="156" t="s">
        <v>2312</v>
      </c>
      <c r="S231" s="154">
        <v>1</v>
      </c>
      <c r="T231" s="136">
        <v>1</v>
      </c>
      <c r="U231" s="156"/>
      <c r="V231" s="154"/>
      <c r="W231" s="155"/>
      <c r="X231" s="156"/>
      <c r="Y231" s="154"/>
      <c r="Z231" s="155"/>
      <c r="AA231" s="156"/>
      <c r="AB231" s="154"/>
      <c r="AC231" s="155"/>
      <c r="AD231" s="156"/>
      <c r="AE231" s="154"/>
      <c r="AF231" s="155"/>
      <c r="AG231" s="156"/>
      <c r="AH231" s="154"/>
      <c r="AI231" s="155"/>
      <c r="AJ231" s="137">
        <v>1</v>
      </c>
      <c r="AK231" s="116">
        <v>1</v>
      </c>
      <c r="AL231" s="117" t="s">
        <v>1900</v>
      </c>
      <c r="AM231" s="117"/>
      <c r="AN231" s="117"/>
      <c r="AO231" s="117"/>
      <c r="AP231" s="117"/>
      <c r="AQ231" s="117"/>
      <c r="AR231" s="117"/>
      <c r="AS231" s="117"/>
      <c r="AT231" s="117"/>
      <c r="AU231" s="137">
        <v>0</v>
      </c>
    </row>
    <row r="232" spans="2:47" s="146" customFormat="1" x14ac:dyDescent="0.35">
      <c r="B232" s="147" t="s">
        <v>1635</v>
      </c>
      <c r="C232" s="146" t="s">
        <v>2280</v>
      </c>
      <c r="D232" s="146" t="s">
        <v>979</v>
      </c>
      <c r="E232" s="148" t="s">
        <v>13</v>
      </c>
      <c r="F232" s="148" t="s">
        <v>207</v>
      </c>
      <c r="G232" s="148" t="s">
        <v>205</v>
      </c>
      <c r="H232" s="148" t="s">
        <v>2313</v>
      </c>
      <c r="I232" s="172" t="s">
        <v>980</v>
      </c>
      <c r="J232" s="146">
        <v>57</v>
      </c>
      <c r="K232" s="150">
        <v>1</v>
      </c>
      <c r="L232" s="151"/>
      <c r="M232" s="134">
        <v>1</v>
      </c>
      <c r="N232" s="173" t="s">
        <v>2314</v>
      </c>
      <c r="O232" s="150"/>
      <c r="P232" s="152"/>
      <c r="Q232" s="150"/>
      <c r="R232" s="156" t="s">
        <v>2314</v>
      </c>
      <c r="S232" s="154">
        <v>0.5</v>
      </c>
      <c r="T232" s="136">
        <v>0.5</v>
      </c>
      <c r="U232" s="156" t="s">
        <v>2291</v>
      </c>
      <c r="V232" s="154">
        <v>0.5</v>
      </c>
      <c r="W232" s="155">
        <v>0.5</v>
      </c>
      <c r="X232" s="156"/>
      <c r="Y232" s="154"/>
      <c r="Z232" s="155"/>
      <c r="AA232" s="156"/>
      <c r="AB232" s="154"/>
      <c r="AC232" s="155"/>
      <c r="AD232" s="156"/>
      <c r="AE232" s="154"/>
      <c r="AF232" s="155"/>
      <c r="AG232" s="156"/>
      <c r="AH232" s="154"/>
      <c r="AI232" s="155"/>
      <c r="AJ232" s="137">
        <v>1</v>
      </c>
      <c r="AK232" s="116">
        <v>1</v>
      </c>
      <c r="AL232" s="117" t="s">
        <v>1900</v>
      </c>
      <c r="AM232" s="117"/>
      <c r="AN232" s="117"/>
      <c r="AO232" s="117"/>
      <c r="AP232" s="117"/>
      <c r="AQ232" s="117"/>
      <c r="AR232" s="117"/>
      <c r="AS232" s="117"/>
      <c r="AT232" s="117"/>
      <c r="AU232" s="137">
        <v>0</v>
      </c>
    </row>
    <row r="233" spans="2:47" s="146" customFormat="1" x14ac:dyDescent="0.35">
      <c r="B233" s="147" t="s">
        <v>1635</v>
      </c>
      <c r="C233" s="146" t="s">
        <v>2280</v>
      </c>
      <c r="D233" s="146" t="s">
        <v>981</v>
      </c>
      <c r="E233" s="148" t="s">
        <v>13</v>
      </c>
      <c r="F233" s="148" t="s">
        <v>207</v>
      </c>
      <c r="G233" s="148" t="s">
        <v>205</v>
      </c>
      <c r="H233" s="148" t="s">
        <v>2315</v>
      </c>
      <c r="I233" s="172" t="s">
        <v>982</v>
      </c>
      <c r="J233" s="146">
        <v>70</v>
      </c>
      <c r="K233" s="150">
        <v>1</v>
      </c>
      <c r="L233" s="151"/>
      <c r="M233" s="134">
        <v>1</v>
      </c>
      <c r="N233" s="173" t="s">
        <v>2291</v>
      </c>
      <c r="O233" s="150"/>
      <c r="P233" s="152"/>
      <c r="Q233" s="150"/>
      <c r="R233" s="156" t="s">
        <v>2291</v>
      </c>
      <c r="S233" s="154">
        <v>1</v>
      </c>
      <c r="T233" s="136">
        <v>1</v>
      </c>
      <c r="U233" s="156"/>
      <c r="V233" s="154"/>
      <c r="W233" s="155"/>
      <c r="X233" s="156"/>
      <c r="Y233" s="154"/>
      <c r="Z233" s="155"/>
      <c r="AA233" s="156"/>
      <c r="AB233" s="154"/>
      <c r="AC233" s="155"/>
      <c r="AD233" s="156"/>
      <c r="AE233" s="154"/>
      <c r="AF233" s="155"/>
      <c r="AG233" s="156"/>
      <c r="AH233" s="154"/>
      <c r="AI233" s="155"/>
      <c r="AJ233" s="137">
        <v>1</v>
      </c>
      <c r="AK233" s="116">
        <v>1</v>
      </c>
      <c r="AL233" s="117" t="s">
        <v>1900</v>
      </c>
      <c r="AM233" s="117"/>
      <c r="AN233" s="117"/>
      <c r="AO233" s="117"/>
      <c r="AP233" s="117"/>
      <c r="AQ233" s="117"/>
      <c r="AR233" s="117"/>
      <c r="AS233" s="117"/>
      <c r="AT233" s="117"/>
      <c r="AU233" s="137">
        <v>0</v>
      </c>
    </row>
    <row r="234" spans="2:47" s="146" customFormat="1" x14ac:dyDescent="0.35">
      <c r="B234" s="147" t="s">
        <v>1635</v>
      </c>
      <c r="C234" s="146" t="s">
        <v>2280</v>
      </c>
      <c r="D234" s="146" t="s">
        <v>783</v>
      </c>
      <c r="E234" s="148" t="s">
        <v>158</v>
      </c>
      <c r="F234" s="148" t="s">
        <v>207</v>
      </c>
      <c r="G234" s="148" t="s">
        <v>205</v>
      </c>
      <c r="H234" s="148" t="s">
        <v>2316</v>
      </c>
      <c r="I234" s="172" t="s">
        <v>784</v>
      </c>
      <c r="J234" s="146">
        <v>72</v>
      </c>
      <c r="K234" s="150">
        <v>1</v>
      </c>
      <c r="L234" s="151"/>
      <c r="M234" s="134">
        <v>1</v>
      </c>
      <c r="N234" s="173" t="s">
        <v>2317</v>
      </c>
      <c r="O234" s="150"/>
      <c r="P234" s="152"/>
      <c r="Q234" s="150"/>
      <c r="R234" s="156" t="s">
        <v>2317</v>
      </c>
      <c r="S234" s="154">
        <v>0.75</v>
      </c>
      <c r="T234" s="136">
        <v>0.75</v>
      </c>
      <c r="U234" s="156" t="s">
        <v>2312</v>
      </c>
      <c r="V234" s="154">
        <v>0.25</v>
      </c>
      <c r="W234" s="155">
        <v>0.25</v>
      </c>
      <c r="X234" s="156"/>
      <c r="Y234" s="154"/>
      <c r="Z234" s="155"/>
      <c r="AA234" s="156"/>
      <c r="AB234" s="154"/>
      <c r="AC234" s="155"/>
      <c r="AD234" s="156"/>
      <c r="AE234" s="154"/>
      <c r="AF234" s="155"/>
      <c r="AG234" s="156"/>
      <c r="AH234" s="154"/>
      <c r="AI234" s="155"/>
      <c r="AJ234" s="137">
        <v>1</v>
      </c>
      <c r="AK234" s="116">
        <v>1</v>
      </c>
      <c r="AL234" s="117" t="s">
        <v>1900</v>
      </c>
      <c r="AM234" s="117"/>
      <c r="AN234" s="117"/>
      <c r="AO234" s="117"/>
      <c r="AP234" s="117"/>
      <c r="AQ234" s="117"/>
      <c r="AR234" s="117"/>
      <c r="AS234" s="117"/>
      <c r="AT234" s="117"/>
      <c r="AU234" s="137">
        <v>0</v>
      </c>
    </row>
    <row r="235" spans="2:47" s="146" customFormat="1" ht="14.25" customHeight="1" x14ac:dyDescent="0.35">
      <c r="B235" s="147" t="s">
        <v>1635</v>
      </c>
      <c r="C235" s="146" t="s">
        <v>2280</v>
      </c>
      <c r="D235" s="146" t="s">
        <v>785</v>
      </c>
      <c r="E235" s="148" t="s">
        <v>158</v>
      </c>
      <c r="F235" s="148" t="s">
        <v>207</v>
      </c>
      <c r="G235" s="148" t="s">
        <v>205</v>
      </c>
      <c r="H235" s="148" t="s">
        <v>2318</v>
      </c>
      <c r="I235" s="172" t="s">
        <v>786</v>
      </c>
      <c r="J235" s="146">
        <v>209</v>
      </c>
      <c r="K235" s="150">
        <v>1</v>
      </c>
      <c r="L235" s="151"/>
      <c r="M235" s="134">
        <v>1</v>
      </c>
      <c r="N235" s="173" t="s">
        <v>2282</v>
      </c>
      <c r="O235" s="248"/>
      <c r="P235" s="249"/>
      <c r="Q235" s="250"/>
      <c r="R235" s="156" t="s">
        <v>2282</v>
      </c>
      <c r="S235" s="154">
        <v>1</v>
      </c>
      <c r="T235" s="136">
        <v>1</v>
      </c>
      <c r="U235" s="156"/>
      <c r="V235" s="154"/>
      <c r="W235" s="155"/>
      <c r="X235" s="156"/>
      <c r="Y235" s="154"/>
      <c r="Z235" s="155"/>
      <c r="AA235" s="156"/>
      <c r="AB235" s="154"/>
      <c r="AC235" s="155"/>
      <c r="AD235" s="156"/>
      <c r="AE235" s="154"/>
      <c r="AF235" s="155"/>
      <c r="AG235" s="156"/>
      <c r="AH235" s="154"/>
      <c r="AI235" s="155"/>
      <c r="AJ235" s="137">
        <v>1</v>
      </c>
      <c r="AK235" s="116">
        <v>1</v>
      </c>
      <c r="AL235" s="117" t="s">
        <v>1900</v>
      </c>
      <c r="AM235" s="117"/>
      <c r="AN235" s="117"/>
      <c r="AO235" s="117"/>
      <c r="AP235" s="117"/>
      <c r="AQ235" s="117"/>
      <c r="AR235" s="117"/>
      <c r="AS235" s="117"/>
      <c r="AT235" s="117"/>
      <c r="AU235" s="137">
        <v>0</v>
      </c>
    </row>
    <row r="236" spans="2:47" s="146" customFormat="1" x14ac:dyDescent="0.35">
      <c r="B236" s="147" t="s">
        <v>1635</v>
      </c>
      <c r="C236" s="146" t="s">
        <v>2280</v>
      </c>
      <c r="D236" s="146" t="s">
        <v>787</v>
      </c>
      <c r="E236" s="148" t="s">
        <v>158</v>
      </c>
      <c r="F236" s="148" t="s">
        <v>207</v>
      </c>
      <c r="G236" s="148" t="s">
        <v>205</v>
      </c>
      <c r="H236" s="148" t="s">
        <v>2319</v>
      </c>
      <c r="I236" s="172" t="s">
        <v>788</v>
      </c>
      <c r="J236" s="146">
        <v>43</v>
      </c>
      <c r="K236" s="150">
        <v>1</v>
      </c>
      <c r="L236" s="151"/>
      <c r="M236" s="134">
        <v>1</v>
      </c>
      <c r="N236" s="173" t="s">
        <v>2297</v>
      </c>
      <c r="O236" s="150"/>
      <c r="P236" s="152"/>
      <c r="Q236" s="150"/>
      <c r="R236" s="156" t="s">
        <v>2297</v>
      </c>
      <c r="S236" s="154">
        <v>1</v>
      </c>
      <c r="T236" s="136">
        <v>1</v>
      </c>
      <c r="U236" s="156"/>
      <c r="V236" s="154"/>
      <c r="W236" s="155"/>
      <c r="X236" s="156"/>
      <c r="Y236" s="154"/>
      <c r="Z236" s="155"/>
      <c r="AA236" s="156"/>
      <c r="AB236" s="154"/>
      <c r="AC236" s="155"/>
      <c r="AD236" s="156"/>
      <c r="AE236" s="154"/>
      <c r="AF236" s="155"/>
      <c r="AG236" s="156"/>
      <c r="AH236" s="154"/>
      <c r="AI236" s="155"/>
      <c r="AJ236" s="137">
        <v>1</v>
      </c>
      <c r="AK236" s="116">
        <v>1</v>
      </c>
      <c r="AL236" s="117" t="s">
        <v>1900</v>
      </c>
      <c r="AM236" s="117"/>
      <c r="AN236" s="117"/>
      <c r="AO236" s="117"/>
      <c r="AP236" s="117"/>
      <c r="AQ236" s="117"/>
      <c r="AR236" s="117"/>
      <c r="AS236" s="117"/>
      <c r="AT236" s="117"/>
      <c r="AU236" s="137">
        <v>0</v>
      </c>
    </row>
    <row r="237" spans="2:47" s="146" customFormat="1" x14ac:dyDescent="0.35">
      <c r="B237" s="147" t="s">
        <v>1635</v>
      </c>
      <c r="C237" s="146" t="s">
        <v>2280</v>
      </c>
      <c r="D237" s="146" t="s">
        <v>983</v>
      </c>
      <c r="E237" s="148" t="s">
        <v>13</v>
      </c>
      <c r="F237" s="148" t="s">
        <v>207</v>
      </c>
      <c r="G237" s="148" t="s">
        <v>205</v>
      </c>
      <c r="H237" s="148" t="s">
        <v>2320</v>
      </c>
      <c r="I237" s="172" t="s">
        <v>984</v>
      </c>
      <c r="J237" s="146">
        <v>37</v>
      </c>
      <c r="K237" s="150">
        <v>1</v>
      </c>
      <c r="L237" s="151"/>
      <c r="M237" s="134">
        <v>1</v>
      </c>
      <c r="N237" s="173" t="s">
        <v>2314</v>
      </c>
      <c r="O237" s="150"/>
      <c r="P237" s="152"/>
      <c r="Q237" s="150"/>
      <c r="R237" s="156" t="s">
        <v>2314</v>
      </c>
      <c r="S237" s="154">
        <v>1</v>
      </c>
      <c r="T237" s="136">
        <v>1</v>
      </c>
      <c r="U237" s="156"/>
      <c r="V237" s="154"/>
      <c r="W237" s="155"/>
      <c r="X237" s="156"/>
      <c r="Y237" s="154"/>
      <c r="Z237" s="155"/>
      <c r="AA237" s="156"/>
      <c r="AB237" s="154"/>
      <c r="AC237" s="155"/>
      <c r="AD237" s="156"/>
      <c r="AE237" s="154"/>
      <c r="AF237" s="155"/>
      <c r="AG237" s="156"/>
      <c r="AH237" s="154"/>
      <c r="AI237" s="155"/>
      <c r="AJ237" s="137">
        <v>1</v>
      </c>
      <c r="AK237" s="116">
        <v>1</v>
      </c>
      <c r="AL237" s="117" t="s">
        <v>1900</v>
      </c>
      <c r="AM237" s="117"/>
      <c r="AN237" s="117"/>
      <c r="AO237" s="117"/>
      <c r="AP237" s="117"/>
      <c r="AQ237" s="117"/>
      <c r="AR237" s="117"/>
      <c r="AS237" s="117"/>
      <c r="AT237" s="117"/>
      <c r="AU237" s="137">
        <v>0</v>
      </c>
    </row>
    <row r="238" spans="2:47" s="146" customFormat="1" x14ac:dyDescent="0.35">
      <c r="B238" s="147" t="s">
        <v>1635</v>
      </c>
      <c r="C238" s="146" t="s">
        <v>2280</v>
      </c>
      <c r="D238" s="146" t="s">
        <v>789</v>
      </c>
      <c r="E238" s="148" t="s">
        <v>158</v>
      </c>
      <c r="F238" s="148" t="s">
        <v>207</v>
      </c>
      <c r="G238" s="148" t="s">
        <v>205</v>
      </c>
      <c r="H238" s="148" t="s">
        <v>2321</v>
      </c>
      <c r="I238" s="172" t="s">
        <v>790</v>
      </c>
      <c r="J238" s="146">
        <v>40</v>
      </c>
      <c r="K238" s="150">
        <v>1</v>
      </c>
      <c r="L238" s="151"/>
      <c r="M238" s="134">
        <v>1</v>
      </c>
      <c r="N238" s="173" t="s">
        <v>2310</v>
      </c>
      <c r="O238" s="150"/>
      <c r="P238" s="152"/>
      <c r="Q238" s="150"/>
      <c r="R238" s="156" t="s">
        <v>2310</v>
      </c>
      <c r="S238" s="154">
        <v>1</v>
      </c>
      <c r="T238" s="136">
        <v>1</v>
      </c>
      <c r="U238" s="156"/>
      <c r="V238" s="154"/>
      <c r="W238" s="155"/>
      <c r="X238" s="156"/>
      <c r="Y238" s="154"/>
      <c r="Z238" s="155"/>
      <c r="AA238" s="156"/>
      <c r="AB238" s="154"/>
      <c r="AC238" s="155"/>
      <c r="AD238" s="156"/>
      <c r="AE238" s="154"/>
      <c r="AF238" s="155"/>
      <c r="AG238" s="156"/>
      <c r="AH238" s="154"/>
      <c r="AI238" s="155"/>
      <c r="AJ238" s="137">
        <v>1</v>
      </c>
      <c r="AK238" s="116">
        <v>1</v>
      </c>
      <c r="AL238" s="117" t="s">
        <v>1900</v>
      </c>
      <c r="AM238" s="117"/>
      <c r="AN238" s="117"/>
      <c r="AO238" s="117"/>
      <c r="AP238" s="117"/>
      <c r="AQ238" s="117"/>
      <c r="AR238" s="117"/>
      <c r="AS238" s="117"/>
      <c r="AT238" s="117"/>
      <c r="AU238" s="137">
        <v>0</v>
      </c>
    </row>
    <row r="239" spans="2:47" s="146" customFormat="1" x14ac:dyDescent="0.35">
      <c r="B239" s="147" t="s">
        <v>1635</v>
      </c>
      <c r="C239" s="146" t="s">
        <v>2280</v>
      </c>
      <c r="D239" s="146" t="s">
        <v>791</v>
      </c>
      <c r="E239" s="148" t="s">
        <v>158</v>
      </c>
      <c r="F239" s="148" t="s">
        <v>207</v>
      </c>
      <c r="G239" s="148" t="s">
        <v>205</v>
      </c>
      <c r="H239" s="148" t="s">
        <v>2322</v>
      </c>
      <c r="I239" s="172" t="s">
        <v>792</v>
      </c>
      <c r="J239" s="146">
        <v>25</v>
      </c>
      <c r="K239" s="150">
        <v>0.67</v>
      </c>
      <c r="L239" s="151"/>
      <c r="M239" s="134">
        <v>0.67</v>
      </c>
      <c r="N239" s="251" t="s">
        <v>2323</v>
      </c>
      <c r="O239" s="150"/>
      <c r="P239" s="152"/>
      <c r="Q239" s="150"/>
      <c r="R239" s="217" t="s">
        <v>2323</v>
      </c>
      <c r="S239" s="154">
        <v>1</v>
      </c>
      <c r="T239" s="136">
        <v>0.67</v>
      </c>
      <c r="U239" s="156"/>
      <c r="V239" s="154"/>
      <c r="W239" s="155"/>
      <c r="X239" s="156"/>
      <c r="Y239" s="154"/>
      <c r="Z239" s="155"/>
      <c r="AA239" s="156"/>
      <c r="AB239" s="154"/>
      <c r="AC239" s="155"/>
      <c r="AD239" s="156"/>
      <c r="AE239" s="154"/>
      <c r="AF239" s="155"/>
      <c r="AG239" s="156"/>
      <c r="AH239" s="154"/>
      <c r="AI239" s="155"/>
      <c r="AJ239" s="137">
        <v>1</v>
      </c>
      <c r="AK239" s="116">
        <v>0.67</v>
      </c>
      <c r="AL239" s="117" t="s">
        <v>1900</v>
      </c>
      <c r="AM239" s="117"/>
      <c r="AN239" s="117"/>
      <c r="AO239" s="117"/>
      <c r="AP239" s="117"/>
      <c r="AQ239" s="117"/>
      <c r="AR239" s="117"/>
      <c r="AS239" s="117"/>
      <c r="AT239" s="117"/>
      <c r="AU239" s="137">
        <v>0</v>
      </c>
    </row>
    <row r="240" spans="2:47" s="146" customFormat="1" x14ac:dyDescent="0.35">
      <c r="B240" s="147" t="s">
        <v>1635</v>
      </c>
      <c r="C240" s="146" t="s">
        <v>2280</v>
      </c>
      <c r="D240" s="146" t="s">
        <v>793</v>
      </c>
      <c r="E240" s="148" t="s">
        <v>13</v>
      </c>
      <c r="F240" s="148" t="s">
        <v>207</v>
      </c>
      <c r="G240" s="148" t="s">
        <v>205</v>
      </c>
      <c r="H240" s="148" t="s">
        <v>2324</v>
      </c>
      <c r="I240" s="172" t="s">
        <v>794</v>
      </c>
      <c r="J240" s="146">
        <v>11</v>
      </c>
      <c r="K240" s="150">
        <v>0</v>
      </c>
      <c r="L240" s="151"/>
      <c r="M240" s="134">
        <v>0</v>
      </c>
      <c r="N240" s="173" t="s">
        <v>1950</v>
      </c>
      <c r="O240" s="150"/>
      <c r="P240" s="152"/>
      <c r="Q240" s="150"/>
      <c r="R240" s="156" t="s">
        <v>1950</v>
      </c>
      <c r="S240" s="154">
        <v>1</v>
      </c>
      <c r="T240" s="136">
        <v>0</v>
      </c>
      <c r="U240" s="201"/>
      <c r="V240" s="154"/>
      <c r="W240" s="155"/>
      <c r="X240" s="156"/>
      <c r="Y240" s="154"/>
      <c r="Z240" s="155"/>
      <c r="AA240" s="156"/>
      <c r="AB240" s="154"/>
      <c r="AC240" s="155"/>
      <c r="AD240" s="156"/>
      <c r="AE240" s="154"/>
      <c r="AF240" s="155"/>
      <c r="AG240" s="156"/>
      <c r="AH240" s="154"/>
      <c r="AI240" s="155"/>
      <c r="AJ240" s="137">
        <v>1</v>
      </c>
      <c r="AK240" s="116">
        <v>0</v>
      </c>
      <c r="AL240" s="117" t="s">
        <v>1900</v>
      </c>
      <c r="AM240" s="117"/>
      <c r="AN240" s="117"/>
      <c r="AO240" s="117"/>
      <c r="AP240" s="117"/>
      <c r="AQ240" s="117"/>
      <c r="AR240" s="117"/>
      <c r="AS240" s="117"/>
      <c r="AT240" s="117"/>
      <c r="AU240" s="137">
        <v>0</v>
      </c>
    </row>
    <row r="241" spans="2:47" s="146" customFormat="1" x14ac:dyDescent="0.35">
      <c r="B241" s="147" t="s">
        <v>1635</v>
      </c>
      <c r="C241" s="146" t="s">
        <v>2280</v>
      </c>
      <c r="D241" s="146" t="s">
        <v>793</v>
      </c>
      <c r="E241" s="148" t="s">
        <v>158</v>
      </c>
      <c r="F241" s="148" t="s">
        <v>207</v>
      </c>
      <c r="G241" s="148" t="s">
        <v>205</v>
      </c>
      <c r="H241" s="148" t="s">
        <v>2325</v>
      </c>
      <c r="I241" s="172" t="s">
        <v>794</v>
      </c>
      <c r="J241" s="146">
        <v>3</v>
      </c>
      <c r="K241" s="150">
        <v>0</v>
      </c>
      <c r="L241" s="151"/>
      <c r="M241" s="134">
        <v>0</v>
      </c>
      <c r="N241" s="173" t="s">
        <v>1950</v>
      </c>
      <c r="O241" s="150"/>
      <c r="P241" s="152"/>
      <c r="Q241" s="150"/>
      <c r="R241" s="156" t="s">
        <v>1950</v>
      </c>
      <c r="S241" s="154">
        <v>1</v>
      </c>
      <c r="T241" s="136">
        <v>0</v>
      </c>
      <c r="U241" s="201"/>
      <c r="V241" s="154"/>
      <c r="W241" s="155"/>
      <c r="X241" s="156"/>
      <c r="Y241" s="154"/>
      <c r="Z241" s="155"/>
      <c r="AA241" s="156"/>
      <c r="AB241" s="154"/>
      <c r="AC241" s="155"/>
      <c r="AD241" s="156"/>
      <c r="AE241" s="154"/>
      <c r="AF241" s="155"/>
      <c r="AG241" s="156"/>
      <c r="AH241" s="154"/>
      <c r="AI241" s="155"/>
      <c r="AJ241" s="137">
        <v>1</v>
      </c>
      <c r="AK241" s="116">
        <v>0</v>
      </c>
      <c r="AL241" s="117" t="s">
        <v>1900</v>
      </c>
      <c r="AM241" s="117"/>
      <c r="AN241" s="117"/>
      <c r="AO241" s="117"/>
      <c r="AP241" s="117"/>
      <c r="AQ241" s="117"/>
      <c r="AR241" s="117"/>
      <c r="AS241" s="117"/>
      <c r="AT241" s="117"/>
      <c r="AU241" s="137">
        <v>0</v>
      </c>
    </row>
    <row r="242" spans="2:47" s="146" customFormat="1" x14ac:dyDescent="0.35">
      <c r="B242" s="147" t="s">
        <v>1635</v>
      </c>
      <c r="C242" s="146" t="s">
        <v>2280</v>
      </c>
      <c r="D242" s="146" t="s">
        <v>795</v>
      </c>
      <c r="E242" s="148" t="s">
        <v>13</v>
      </c>
      <c r="F242" s="148" t="s">
        <v>207</v>
      </c>
      <c r="G242" s="148" t="s">
        <v>205</v>
      </c>
      <c r="H242" s="148" t="s">
        <v>2326</v>
      </c>
      <c r="I242" s="172" t="s">
        <v>796</v>
      </c>
      <c r="J242" s="146">
        <v>1</v>
      </c>
      <c r="K242" s="150">
        <v>0</v>
      </c>
      <c r="L242" s="151"/>
      <c r="M242" s="134">
        <v>0</v>
      </c>
      <c r="N242" s="173" t="s">
        <v>1950</v>
      </c>
      <c r="O242" s="150"/>
      <c r="P242" s="152"/>
      <c r="Q242" s="150"/>
      <c r="R242" s="156" t="s">
        <v>1950</v>
      </c>
      <c r="S242" s="154">
        <v>1</v>
      </c>
      <c r="T242" s="136">
        <v>0</v>
      </c>
      <c r="U242" s="201"/>
      <c r="V242" s="154"/>
      <c r="W242" s="155"/>
      <c r="X242" s="156"/>
      <c r="Y242" s="154"/>
      <c r="Z242" s="155"/>
      <c r="AA242" s="156"/>
      <c r="AB242" s="154"/>
      <c r="AC242" s="155"/>
      <c r="AD242" s="156"/>
      <c r="AE242" s="154"/>
      <c r="AF242" s="155"/>
      <c r="AG242" s="156"/>
      <c r="AH242" s="154"/>
      <c r="AI242" s="155"/>
      <c r="AJ242" s="137">
        <v>1</v>
      </c>
      <c r="AK242" s="116">
        <v>0</v>
      </c>
      <c r="AL242" s="117" t="s">
        <v>1900</v>
      </c>
      <c r="AM242" s="117"/>
      <c r="AN242" s="117"/>
      <c r="AO242" s="117"/>
      <c r="AP242" s="117"/>
      <c r="AQ242" s="117"/>
      <c r="AR242" s="117"/>
      <c r="AS242" s="117"/>
      <c r="AT242" s="117"/>
      <c r="AU242" s="137">
        <v>0</v>
      </c>
    </row>
    <row r="243" spans="2:47" s="146" customFormat="1" x14ac:dyDescent="0.35">
      <c r="B243" s="147" t="s">
        <v>1635</v>
      </c>
      <c r="C243" s="146" t="s">
        <v>2280</v>
      </c>
      <c r="D243" s="146" t="s">
        <v>795</v>
      </c>
      <c r="E243" s="148" t="s">
        <v>158</v>
      </c>
      <c r="F243" s="148" t="s">
        <v>207</v>
      </c>
      <c r="G243" s="148" t="s">
        <v>205</v>
      </c>
      <c r="H243" s="148" t="s">
        <v>2327</v>
      </c>
      <c r="I243" s="172" t="s">
        <v>796</v>
      </c>
      <c r="J243" s="146">
        <v>12</v>
      </c>
      <c r="K243" s="150">
        <v>0</v>
      </c>
      <c r="L243" s="151"/>
      <c r="M243" s="134">
        <v>0</v>
      </c>
      <c r="N243" s="173" t="s">
        <v>1950</v>
      </c>
      <c r="O243" s="150"/>
      <c r="P243" s="152"/>
      <c r="Q243" s="150"/>
      <c r="R243" s="156" t="s">
        <v>1950</v>
      </c>
      <c r="S243" s="154">
        <v>1</v>
      </c>
      <c r="T243" s="136">
        <v>0</v>
      </c>
      <c r="U243" s="201"/>
      <c r="V243" s="154"/>
      <c r="W243" s="155"/>
      <c r="X243" s="156"/>
      <c r="Y243" s="154"/>
      <c r="Z243" s="155"/>
      <c r="AA243" s="156"/>
      <c r="AB243" s="154"/>
      <c r="AC243" s="155"/>
      <c r="AD243" s="156"/>
      <c r="AE243" s="154"/>
      <c r="AF243" s="155"/>
      <c r="AG243" s="156"/>
      <c r="AH243" s="154"/>
      <c r="AI243" s="155"/>
      <c r="AJ243" s="137">
        <v>1</v>
      </c>
      <c r="AK243" s="116">
        <v>0</v>
      </c>
      <c r="AL243" s="117" t="s">
        <v>1900</v>
      </c>
      <c r="AM243" s="117"/>
      <c r="AN243" s="117"/>
      <c r="AO243" s="117"/>
      <c r="AP243" s="117"/>
      <c r="AQ243" s="117"/>
      <c r="AR243" s="117"/>
      <c r="AS243" s="117"/>
      <c r="AT243" s="117"/>
      <c r="AU243" s="137">
        <v>0</v>
      </c>
    </row>
    <row r="244" spans="2:47" s="146" customFormat="1" x14ac:dyDescent="0.35">
      <c r="B244" s="147" t="s">
        <v>1635</v>
      </c>
      <c r="C244" s="146" t="s">
        <v>2280</v>
      </c>
      <c r="D244" s="146" t="s">
        <v>797</v>
      </c>
      <c r="E244" s="148" t="s">
        <v>13</v>
      </c>
      <c r="F244" s="148" t="s">
        <v>207</v>
      </c>
      <c r="G244" s="148" t="s">
        <v>205</v>
      </c>
      <c r="H244" s="148" t="s">
        <v>2328</v>
      </c>
      <c r="I244" s="172" t="s">
        <v>2329</v>
      </c>
      <c r="J244" s="146">
        <v>0</v>
      </c>
      <c r="K244" s="150">
        <v>0.33</v>
      </c>
      <c r="L244" s="151"/>
      <c r="M244" s="134">
        <v>0.33</v>
      </c>
      <c r="N244" s="173" t="s">
        <v>2284</v>
      </c>
      <c r="O244" s="150"/>
      <c r="P244" s="152"/>
      <c r="Q244" s="150"/>
      <c r="R244" s="156" t="s">
        <v>2284</v>
      </c>
      <c r="S244" s="154">
        <v>1</v>
      </c>
      <c r="T244" s="136">
        <v>0.33</v>
      </c>
      <c r="U244" s="201"/>
      <c r="V244" s="154"/>
      <c r="W244" s="155"/>
      <c r="X244" s="156"/>
      <c r="Y244" s="154"/>
      <c r="Z244" s="155"/>
      <c r="AA244" s="156"/>
      <c r="AB244" s="154"/>
      <c r="AC244" s="155"/>
      <c r="AD244" s="156"/>
      <c r="AE244" s="154"/>
      <c r="AF244" s="155"/>
      <c r="AG244" s="156"/>
      <c r="AH244" s="154"/>
      <c r="AI244" s="155"/>
      <c r="AJ244" s="137">
        <v>1</v>
      </c>
      <c r="AK244" s="116">
        <v>0.33</v>
      </c>
      <c r="AL244" s="117" t="s">
        <v>1900</v>
      </c>
      <c r="AM244" s="117"/>
      <c r="AN244" s="117"/>
      <c r="AO244" s="117"/>
      <c r="AP244" s="117"/>
      <c r="AQ244" s="117"/>
      <c r="AR244" s="117"/>
      <c r="AS244" s="117"/>
      <c r="AT244" s="117"/>
      <c r="AU244" s="137">
        <v>0</v>
      </c>
    </row>
    <row r="245" spans="2:47" s="146" customFormat="1" x14ac:dyDescent="0.35">
      <c r="B245" s="147" t="s">
        <v>1635</v>
      </c>
      <c r="C245" s="146" t="s">
        <v>2280</v>
      </c>
      <c r="D245" s="146" t="s">
        <v>2330</v>
      </c>
      <c r="E245" s="148" t="s">
        <v>158</v>
      </c>
      <c r="F245" s="148" t="s">
        <v>207</v>
      </c>
      <c r="G245" s="148" t="s">
        <v>205</v>
      </c>
      <c r="H245" s="148" t="s">
        <v>2331</v>
      </c>
      <c r="I245" s="149" t="s">
        <v>2332</v>
      </c>
      <c r="J245" s="146" t="e">
        <v>#N/A</v>
      </c>
      <c r="K245" s="150">
        <v>0.33</v>
      </c>
      <c r="L245" s="151"/>
      <c r="M245" s="134">
        <v>0.33</v>
      </c>
      <c r="N245" s="173" t="s">
        <v>2310</v>
      </c>
      <c r="O245" s="150"/>
      <c r="P245" s="152"/>
      <c r="Q245" s="150"/>
      <c r="R245" s="156" t="s">
        <v>2310</v>
      </c>
      <c r="S245" s="154">
        <v>1</v>
      </c>
      <c r="T245" s="136">
        <v>0.33</v>
      </c>
      <c r="U245" s="201"/>
      <c r="V245" s="154"/>
      <c r="W245" s="155"/>
      <c r="X245" s="156"/>
      <c r="Y245" s="154"/>
      <c r="Z245" s="155"/>
      <c r="AA245" s="156"/>
      <c r="AB245" s="154"/>
      <c r="AC245" s="155"/>
      <c r="AD245" s="156"/>
      <c r="AE245" s="154"/>
      <c r="AF245" s="155"/>
      <c r="AG245" s="156"/>
      <c r="AH245" s="154"/>
      <c r="AI245" s="155"/>
      <c r="AJ245" s="137">
        <v>1</v>
      </c>
      <c r="AK245" s="116">
        <v>0.33</v>
      </c>
      <c r="AL245" s="117" t="s">
        <v>1900</v>
      </c>
      <c r="AM245" s="117"/>
      <c r="AN245" s="117"/>
      <c r="AO245" s="117"/>
      <c r="AP245" s="117"/>
      <c r="AQ245" s="117"/>
      <c r="AR245" s="117"/>
      <c r="AS245" s="117"/>
      <c r="AT245" s="117"/>
      <c r="AU245" s="137">
        <v>0</v>
      </c>
    </row>
    <row r="246" spans="2:47" s="146" customFormat="1" x14ac:dyDescent="0.35">
      <c r="B246" s="147" t="s">
        <v>1635</v>
      </c>
      <c r="C246" s="146" t="s">
        <v>2280</v>
      </c>
      <c r="D246" s="146" t="s">
        <v>985</v>
      </c>
      <c r="E246" s="148" t="s">
        <v>13</v>
      </c>
      <c r="F246" s="148" t="s">
        <v>207</v>
      </c>
      <c r="G246" s="148" t="s">
        <v>205</v>
      </c>
      <c r="H246" s="148" t="s">
        <v>2333</v>
      </c>
      <c r="I246" s="172" t="s">
        <v>986</v>
      </c>
      <c r="J246" s="146">
        <v>6</v>
      </c>
      <c r="K246" s="150">
        <v>0.67</v>
      </c>
      <c r="L246" s="151"/>
      <c r="M246" s="134">
        <v>0.67</v>
      </c>
      <c r="N246" s="173" t="s">
        <v>2334</v>
      </c>
      <c r="O246" s="150"/>
      <c r="P246" s="152"/>
      <c r="Q246" s="150"/>
      <c r="R246" s="156" t="s">
        <v>2334</v>
      </c>
      <c r="S246" s="154">
        <v>1</v>
      </c>
      <c r="T246" s="136">
        <v>0.67</v>
      </c>
      <c r="U246" s="156"/>
      <c r="V246" s="154"/>
      <c r="W246" s="155"/>
      <c r="X246" s="156"/>
      <c r="Y246" s="154"/>
      <c r="Z246" s="155"/>
      <c r="AA246" s="156"/>
      <c r="AB246" s="154"/>
      <c r="AC246" s="155"/>
      <c r="AD246" s="156"/>
      <c r="AE246" s="154"/>
      <c r="AF246" s="155"/>
      <c r="AG246" s="156"/>
      <c r="AH246" s="154"/>
      <c r="AI246" s="155"/>
      <c r="AJ246" s="137">
        <v>1</v>
      </c>
      <c r="AK246" s="116">
        <v>0.67</v>
      </c>
      <c r="AL246" s="117" t="s">
        <v>1900</v>
      </c>
      <c r="AM246" s="117"/>
      <c r="AN246" s="117"/>
      <c r="AO246" s="117"/>
      <c r="AP246" s="117"/>
      <c r="AQ246" s="117"/>
      <c r="AR246" s="117"/>
      <c r="AS246" s="117"/>
      <c r="AT246" s="117"/>
      <c r="AU246" s="137">
        <v>0</v>
      </c>
    </row>
    <row r="247" spans="2:47" s="146" customFormat="1" x14ac:dyDescent="0.35">
      <c r="B247" s="147" t="s">
        <v>1635</v>
      </c>
      <c r="C247" s="146" t="s">
        <v>2280</v>
      </c>
      <c r="D247" s="146" t="s">
        <v>799</v>
      </c>
      <c r="E247" s="148" t="s">
        <v>158</v>
      </c>
      <c r="F247" s="148" t="s">
        <v>207</v>
      </c>
      <c r="G247" s="148" t="s">
        <v>205</v>
      </c>
      <c r="H247" s="148" t="s">
        <v>2335</v>
      </c>
      <c r="I247" s="172" t="s">
        <v>800</v>
      </c>
      <c r="J247" s="146">
        <v>5</v>
      </c>
      <c r="K247" s="150">
        <v>0.33</v>
      </c>
      <c r="L247" s="151"/>
      <c r="M247" s="134">
        <v>0.33</v>
      </c>
      <c r="N247" s="173" t="s">
        <v>2317</v>
      </c>
      <c r="O247" s="150"/>
      <c r="P247" s="152"/>
      <c r="Q247" s="150"/>
      <c r="R247" s="156" t="s">
        <v>2317</v>
      </c>
      <c r="S247" s="154">
        <v>1</v>
      </c>
      <c r="T247" s="136">
        <v>0.33</v>
      </c>
      <c r="U247" s="156"/>
      <c r="V247" s="154"/>
      <c r="W247" s="155"/>
      <c r="X247" s="156"/>
      <c r="Y247" s="154"/>
      <c r="Z247" s="155"/>
      <c r="AA247" s="156"/>
      <c r="AB247" s="154"/>
      <c r="AC247" s="155"/>
      <c r="AD247" s="156"/>
      <c r="AE247" s="154"/>
      <c r="AF247" s="155"/>
      <c r="AG247" s="156"/>
      <c r="AH247" s="154"/>
      <c r="AI247" s="155"/>
      <c r="AJ247" s="137">
        <v>1</v>
      </c>
      <c r="AK247" s="116">
        <v>0.33</v>
      </c>
      <c r="AL247" s="117" t="s">
        <v>1900</v>
      </c>
      <c r="AM247" s="117"/>
      <c r="AN247" s="117"/>
      <c r="AO247" s="117"/>
      <c r="AP247" s="117"/>
      <c r="AQ247" s="117"/>
      <c r="AR247" s="117"/>
      <c r="AS247" s="117"/>
      <c r="AT247" s="117"/>
      <c r="AU247" s="137">
        <v>0</v>
      </c>
    </row>
    <row r="248" spans="2:47" s="146" customFormat="1" x14ac:dyDescent="0.35">
      <c r="B248" s="147" t="s">
        <v>1635</v>
      </c>
      <c r="C248" s="146" t="s">
        <v>2280</v>
      </c>
      <c r="D248" s="146" t="s">
        <v>801</v>
      </c>
      <c r="E248" s="148" t="s">
        <v>158</v>
      </c>
      <c r="F248" s="148" t="s">
        <v>207</v>
      </c>
      <c r="G248" s="148" t="s">
        <v>205</v>
      </c>
      <c r="H248" s="148" t="s">
        <v>2336</v>
      </c>
      <c r="I248" s="172" t="s">
        <v>802</v>
      </c>
      <c r="J248" s="146">
        <v>4</v>
      </c>
      <c r="K248" s="150">
        <v>0.33</v>
      </c>
      <c r="L248" s="151"/>
      <c r="M248" s="134">
        <v>0.33</v>
      </c>
      <c r="N248" s="173" t="s">
        <v>2289</v>
      </c>
      <c r="O248" s="150"/>
      <c r="P248" s="152"/>
      <c r="Q248" s="150"/>
      <c r="R248" s="156" t="s">
        <v>2289</v>
      </c>
      <c r="S248" s="154">
        <v>1</v>
      </c>
      <c r="T248" s="136">
        <v>0.33</v>
      </c>
      <c r="U248" s="156"/>
      <c r="V248" s="154"/>
      <c r="W248" s="155"/>
      <c r="X248" s="156"/>
      <c r="Y248" s="154"/>
      <c r="Z248" s="155"/>
      <c r="AA248" s="156"/>
      <c r="AB248" s="154"/>
      <c r="AC248" s="155"/>
      <c r="AD248" s="156"/>
      <c r="AE248" s="154"/>
      <c r="AF248" s="155"/>
      <c r="AG248" s="156"/>
      <c r="AH248" s="154"/>
      <c r="AI248" s="155"/>
      <c r="AJ248" s="137">
        <v>1</v>
      </c>
      <c r="AK248" s="116">
        <v>0.33</v>
      </c>
      <c r="AL248" s="117" t="s">
        <v>1900</v>
      </c>
      <c r="AM248" s="117"/>
      <c r="AN248" s="117"/>
      <c r="AO248" s="117"/>
      <c r="AP248" s="117"/>
      <c r="AQ248" s="117"/>
      <c r="AR248" s="117"/>
      <c r="AS248" s="117"/>
      <c r="AT248" s="117"/>
      <c r="AU248" s="137">
        <v>0</v>
      </c>
    </row>
    <row r="249" spans="2:47" s="146" customFormat="1" x14ac:dyDescent="0.35">
      <c r="B249" s="147" t="s">
        <v>1635</v>
      </c>
      <c r="C249" s="146" t="s">
        <v>2280</v>
      </c>
      <c r="D249" s="146" t="s">
        <v>989</v>
      </c>
      <c r="E249" s="148" t="s">
        <v>13</v>
      </c>
      <c r="F249" s="148" t="s">
        <v>207</v>
      </c>
      <c r="G249" s="148" t="s">
        <v>205</v>
      </c>
      <c r="H249" s="148" t="s">
        <v>2337</v>
      </c>
      <c r="I249" s="172" t="s">
        <v>990</v>
      </c>
      <c r="J249" s="146">
        <v>7</v>
      </c>
      <c r="K249" s="150">
        <v>0.67</v>
      </c>
      <c r="L249" s="151"/>
      <c r="M249" s="134">
        <v>0.67</v>
      </c>
      <c r="N249" s="204" t="s">
        <v>2292</v>
      </c>
      <c r="O249" s="150"/>
      <c r="P249" s="152"/>
      <c r="Q249" s="150"/>
      <c r="R249" s="146" t="s">
        <v>2292</v>
      </c>
      <c r="S249" s="154">
        <v>1</v>
      </c>
      <c r="T249" s="136">
        <v>0.67</v>
      </c>
      <c r="U249" s="156"/>
      <c r="V249" s="154"/>
      <c r="W249" s="155"/>
      <c r="X249" s="156"/>
      <c r="Y249" s="154"/>
      <c r="Z249" s="155"/>
      <c r="AA249" s="156"/>
      <c r="AB249" s="154"/>
      <c r="AC249" s="155"/>
      <c r="AD249" s="156"/>
      <c r="AE249" s="154"/>
      <c r="AF249" s="155"/>
      <c r="AG249" s="156"/>
      <c r="AH249" s="154"/>
      <c r="AI249" s="155"/>
      <c r="AJ249" s="137">
        <v>1</v>
      </c>
      <c r="AK249" s="116">
        <v>0.67</v>
      </c>
      <c r="AL249" s="117" t="s">
        <v>1900</v>
      </c>
      <c r="AM249" s="117"/>
      <c r="AN249" s="117"/>
      <c r="AO249" s="117"/>
      <c r="AP249" s="117"/>
      <c r="AQ249" s="117"/>
      <c r="AR249" s="117"/>
      <c r="AS249" s="117"/>
      <c r="AT249" s="117"/>
      <c r="AU249" s="137">
        <v>0</v>
      </c>
    </row>
    <row r="250" spans="2:47" s="146" customFormat="1" x14ac:dyDescent="0.35">
      <c r="B250" s="147" t="s">
        <v>1635</v>
      </c>
      <c r="C250" s="146" t="s">
        <v>2280</v>
      </c>
      <c r="D250" s="146" t="s">
        <v>991</v>
      </c>
      <c r="E250" s="148" t="s">
        <v>13</v>
      </c>
      <c r="F250" s="148" t="s">
        <v>207</v>
      </c>
      <c r="G250" s="148" t="s">
        <v>205</v>
      </c>
      <c r="H250" s="148" t="s">
        <v>2338</v>
      </c>
      <c r="I250" s="172" t="s">
        <v>992</v>
      </c>
      <c r="J250" s="146">
        <v>7</v>
      </c>
      <c r="K250" s="150">
        <v>0.67</v>
      </c>
      <c r="L250" s="151"/>
      <c r="M250" s="134">
        <v>0.67</v>
      </c>
      <c r="N250" s="173" t="s">
        <v>2339</v>
      </c>
      <c r="O250" s="150"/>
      <c r="P250" s="152"/>
      <c r="Q250" s="150"/>
      <c r="R250" s="156" t="s">
        <v>2339</v>
      </c>
      <c r="S250" s="154">
        <v>1</v>
      </c>
      <c r="T250" s="136">
        <v>0.67</v>
      </c>
      <c r="U250" s="156"/>
      <c r="V250" s="154"/>
      <c r="W250" s="155"/>
      <c r="X250" s="156"/>
      <c r="Y250" s="154"/>
      <c r="Z250" s="155"/>
      <c r="AA250" s="156"/>
      <c r="AB250" s="154"/>
      <c r="AC250" s="155"/>
      <c r="AD250" s="156"/>
      <c r="AE250" s="154"/>
      <c r="AF250" s="155"/>
      <c r="AG250" s="156"/>
      <c r="AH250" s="154"/>
      <c r="AI250" s="155"/>
      <c r="AJ250" s="137">
        <v>1</v>
      </c>
      <c r="AK250" s="116">
        <v>0.67</v>
      </c>
      <c r="AL250" s="117" t="s">
        <v>1900</v>
      </c>
      <c r="AM250" s="117"/>
      <c r="AN250" s="117"/>
      <c r="AO250" s="117"/>
      <c r="AP250" s="117"/>
      <c r="AQ250" s="117"/>
      <c r="AR250" s="117"/>
      <c r="AS250" s="117"/>
      <c r="AT250" s="117"/>
      <c r="AU250" s="137">
        <v>0</v>
      </c>
    </row>
    <row r="251" spans="2:47" s="146" customFormat="1" x14ac:dyDescent="0.35">
      <c r="B251" s="147" t="s">
        <v>1635</v>
      </c>
      <c r="C251" s="146" t="s">
        <v>2280</v>
      </c>
      <c r="D251" s="146" t="s">
        <v>803</v>
      </c>
      <c r="E251" s="148" t="s">
        <v>158</v>
      </c>
      <c r="F251" s="148" t="s">
        <v>207</v>
      </c>
      <c r="G251" s="148" t="s">
        <v>205</v>
      </c>
      <c r="H251" s="148" t="s">
        <v>2340</v>
      </c>
      <c r="I251" s="172" t="s">
        <v>804</v>
      </c>
      <c r="J251" s="146">
        <v>4</v>
      </c>
      <c r="K251" s="150">
        <v>0.33</v>
      </c>
      <c r="L251" s="151"/>
      <c r="M251" s="134">
        <v>0.33</v>
      </c>
      <c r="N251" s="173" t="s">
        <v>2307</v>
      </c>
      <c r="O251" s="150"/>
      <c r="P251" s="152"/>
      <c r="Q251" s="150"/>
      <c r="R251" s="156" t="s">
        <v>2307</v>
      </c>
      <c r="S251" s="154">
        <v>1</v>
      </c>
      <c r="T251" s="136">
        <v>0.33</v>
      </c>
      <c r="U251" s="156"/>
      <c r="V251" s="154"/>
      <c r="W251" s="155"/>
      <c r="X251" s="156"/>
      <c r="Y251" s="154"/>
      <c r="Z251" s="155"/>
      <c r="AA251" s="156"/>
      <c r="AB251" s="154"/>
      <c r="AC251" s="155"/>
      <c r="AD251" s="156"/>
      <c r="AE251" s="154"/>
      <c r="AF251" s="155"/>
      <c r="AG251" s="156"/>
      <c r="AH251" s="154"/>
      <c r="AI251" s="155"/>
      <c r="AJ251" s="137">
        <v>1</v>
      </c>
      <c r="AK251" s="116">
        <v>0.33</v>
      </c>
      <c r="AL251" s="117" t="s">
        <v>1900</v>
      </c>
      <c r="AM251" s="117"/>
      <c r="AN251" s="117"/>
      <c r="AO251" s="117"/>
      <c r="AP251" s="117"/>
      <c r="AQ251" s="117"/>
      <c r="AR251" s="117"/>
      <c r="AS251" s="117"/>
      <c r="AT251" s="117"/>
      <c r="AU251" s="137">
        <v>0</v>
      </c>
    </row>
    <row r="252" spans="2:47" s="145" customFormat="1" x14ac:dyDescent="0.35">
      <c r="B252" s="252" t="s">
        <v>1635</v>
      </c>
      <c r="C252" s="145" t="s">
        <v>2280</v>
      </c>
      <c r="D252" s="145" t="s">
        <v>993</v>
      </c>
      <c r="E252" s="253" t="s">
        <v>13</v>
      </c>
      <c r="F252" s="253" t="s">
        <v>207</v>
      </c>
      <c r="G252" s="253" t="s">
        <v>205</v>
      </c>
      <c r="H252" s="253" t="s">
        <v>2341</v>
      </c>
      <c r="I252" s="254" t="s">
        <v>994</v>
      </c>
      <c r="J252" s="145">
        <v>0</v>
      </c>
      <c r="K252" s="255">
        <v>0</v>
      </c>
      <c r="L252" s="256"/>
      <c r="M252" s="134">
        <v>0</v>
      </c>
      <c r="N252" s="257" t="s">
        <v>2292</v>
      </c>
      <c r="O252" s="255"/>
      <c r="P252" s="258"/>
      <c r="Q252" s="255"/>
      <c r="R252" s="259" t="s">
        <v>2292</v>
      </c>
      <c r="S252" s="260">
        <v>1</v>
      </c>
      <c r="T252" s="136">
        <v>0</v>
      </c>
      <c r="U252" s="259"/>
      <c r="V252" s="260"/>
      <c r="W252" s="261"/>
      <c r="X252" s="259"/>
      <c r="Y252" s="260"/>
      <c r="Z252" s="261"/>
      <c r="AA252" s="259"/>
      <c r="AB252" s="260"/>
      <c r="AC252" s="261"/>
      <c r="AD252" s="259"/>
      <c r="AE252" s="260"/>
      <c r="AF252" s="261"/>
      <c r="AG252" s="259"/>
      <c r="AH252" s="260"/>
      <c r="AI252" s="261"/>
      <c r="AJ252" s="137">
        <v>1</v>
      </c>
      <c r="AK252" s="116">
        <v>0</v>
      </c>
      <c r="AL252" s="117" t="s">
        <v>1900</v>
      </c>
      <c r="AM252" s="117"/>
      <c r="AN252" s="117"/>
      <c r="AO252" s="117"/>
      <c r="AP252" s="117"/>
      <c r="AQ252" s="117"/>
      <c r="AR252" s="117"/>
      <c r="AS252" s="117"/>
      <c r="AT252" s="117"/>
      <c r="AU252" s="137">
        <v>0</v>
      </c>
    </row>
    <row r="253" spans="2:47" s="145" customFormat="1" x14ac:dyDescent="0.35">
      <c r="B253" s="252" t="s">
        <v>1635</v>
      </c>
      <c r="C253" s="145" t="s">
        <v>2280</v>
      </c>
      <c r="D253" s="145" t="s">
        <v>811</v>
      </c>
      <c r="E253" s="253" t="s">
        <v>158</v>
      </c>
      <c r="F253" s="253" t="s">
        <v>207</v>
      </c>
      <c r="G253" s="253" t="s">
        <v>205</v>
      </c>
      <c r="H253" s="253" t="s">
        <v>2342</v>
      </c>
      <c r="I253" s="254" t="s">
        <v>812</v>
      </c>
      <c r="J253" s="145">
        <v>1</v>
      </c>
      <c r="K253" s="255">
        <v>0.33</v>
      </c>
      <c r="L253" s="256"/>
      <c r="M253" s="134">
        <v>0.33</v>
      </c>
      <c r="N253" s="262" t="s">
        <v>2282</v>
      </c>
      <c r="P253" s="258"/>
      <c r="Q253" s="255"/>
      <c r="R253" s="259" t="s">
        <v>2282</v>
      </c>
      <c r="S253" s="260">
        <v>1</v>
      </c>
      <c r="T253" s="136">
        <v>0.33</v>
      </c>
      <c r="U253" s="259"/>
      <c r="V253" s="260"/>
      <c r="W253" s="261"/>
      <c r="X253" s="259"/>
      <c r="Y253" s="260"/>
      <c r="Z253" s="261"/>
      <c r="AA253" s="259"/>
      <c r="AB253" s="260"/>
      <c r="AC253" s="261"/>
      <c r="AD253" s="259"/>
      <c r="AE253" s="260"/>
      <c r="AF253" s="261"/>
      <c r="AG253" s="259"/>
      <c r="AH253" s="260"/>
      <c r="AI253" s="261"/>
      <c r="AJ253" s="137">
        <v>1</v>
      </c>
      <c r="AK253" s="116">
        <v>0.33</v>
      </c>
      <c r="AL253" s="117" t="s">
        <v>1900</v>
      </c>
      <c r="AM253" s="117"/>
      <c r="AN253" s="117"/>
      <c r="AO253" s="117"/>
      <c r="AP253" s="117"/>
      <c r="AQ253" s="117"/>
      <c r="AR253" s="117"/>
      <c r="AS253" s="117"/>
      <c r="AT253" s="117"/>
      <c r="AU253" s="137">
        <v>0</v>
      </c>
    </row>
    <row r="254" spans="2:47" s="146" customFormat="1" x14ac:dyDescent="0.35">
      <c r="B254" s="147" t="s">
        <v>1635</v>
      </c>
      <c r="C254" s="146" t="s">
        <v>2280</v>
      </c>
      <c r="D254" s="146" t="s">
        <v>928</v>
      </c>
      <c r="E254" s="148" t="s">
        <v>13</v>
      </c>
      <c r="F254" s="148" t="s">
        <v>207</v>
      </c>
      <c r="G254" s="148" t="s">
        <v>205</v>
      </c>
      <c r="H254" s="148" t="s">
        <v>2343</v>
      </c>
      <c r="I254" s="172" t="s">
        <v>929</v>
      </c>
      <c r="J254" s="146">
        <v>260</v>
      </c>
      <c r="K254" s="150">
        <v>1</v>
      </c>
      <c r="L254" s="151"/>
      <c r="M254" s="134">
        <v>1</v>
      </c>
      <c r="N254" s="204" t="s">
        <v>2344</v>
      </c>
      <c r="O254" s="151"/>
      <c r="P254" s="152"/>
      <c r="Q254" s="150"/>
      <c r="R254" s="146" t="s">
        <v>2344</v>
      </c>
      <c r="S254" s="154">
        <v>1</v>
      </c>
      <c r="T254" s="136">
        <v>1</v>
      </c>
      <c r="U254" s="156"/>
      <c r="V254" s="154"/>
      <c r="W254" s="155"/>
      <c r="X254" s="156"/>
      <c r="Y254" s="154"/>
      <c r="Z254" s="155"/>
      <c r="AA254" s="156"/>
      <c r="AB254" s="154"/>
      <c r="AC254" s="155"/>
      <c r="AD254" s="156"/>
      <c r="AE254" s="154"/>
      <c r="AF254" s="155"/>
      <c r="AG254" s="156"/>
      <c r="AH254" s="154"/>
      <c r="AI254" s="155"/>
      <c r="AJ254" s="137">
        <v>1</v>
      </c>
      <c r="AK254" s="116">
        <v>1</v>
      </c>
      <c r="AL254" s="117" t="s">
        <v>1900</v>
      </c>
      <c r="AM254" s="117"/>
      <c r="AN254" s="117"/>
      <c r="AO254" s="117"/>
      <c r="AP254" s="117"/>
      <c r="AQ254" s="117"/>
      <c r="AR254" s="117"/>
      <c r="AS254" s="117"/>
      <c r="AT254" s="117"/>
      <c r="AU254" s="137">
        <v>0</v>
      </c>
    </row>
    <row r="255" spans="2:47" s="146" customFormat="1" x14ac:dyDescent="0.35">
      <c r="B255" s="147" t="s">
        <v>1635</v>
      </c>
      <c r="C255" s="146" t="s">
        <v>2280</v>
      </c>
      <c r="D255" s="146" t="s">
        <v>928</v>
      </c>
      <c r="E255" s="148" t="s">
        <v>158</v>
      </c>
      <c r="F255" s="148" t="s">
        <v>776</v>
      </c>
      <c r="G255" s="148" t="s">
        <v>205</v>
      </c>
      <c r="H255" s="148" t="s">
        <v>2345</v>
      </c>
      <c r="I255" s="172" t="s">
        <v>929</v>
      </c>
      <c r="J255" s="146">
        <v>0</v>
      </c>
      <c r="K255" s="150">
        <v>0</v>
      </c>
      <c r="L255" s="151"/>
      <c r="M255" s="134">
        <v>0</v>
      </c>
      <c r="N255" s="204"/>
      <c r="O255" s="150"/>
      <c r="P255" s="152"/>
      <c r="Q255" s="150"/>
      <c r="S255" s="154"/>
      <c r="T255" s="136"/>
      <c r="U255" s="156"/>
      <c r="V255" s="154"/>
      <c r="W255" s="155"/>
      <c r="X255" s="156"/>
      <c r="Y255" s="154"/>
      <c r="Z255" s="155"/>
      <c r="AA255" s="156"/>
      <c r="AB255" s="154"/>
      <c r="AC255" s="155"/>
      <c r="AD255" s="156"/>
      <c r="AE255" s="154"/>
      <c r="AF255" s="155"/>
      <c r="AG255" s="156"/>
      <c r="AH255" s="154"/>
      <c r="AI255" s="155"/>
      <c r="AJ255" s="137">
        <v>0</v>
      </c>
      <c r="AK255" s="116">
        <v>0</v>
      </c>
      <c r="AL255" s="117" t="s">
        <v>1900</v>
      </c>
      <c r="AM255" s="117"/>
      <c r="AN255" s="117"/>
      <c r="AO255" s="117"/>
      <c r="AP255" s="117"/>
      <c r="AQ255" s="117"/>
      <c r="AR255" s="117"/>
      <c r="AS255" s="117"/>
      <c r="AT255" s="117"/>
      <c r="AU255" s="137">
        <v>0</v>
      </c>
    </row>
    <row r="256" spans="2:47" s="146" customFormat="1" x14ac:dyDescent="0.35">
      <c r="B256" s="147" t="s">
        <v>1635</v>
      </c>
      <c r="C256" s="146" t="s">
        <v>2280</v>
      </c>
      <c r="D256" s="146" t="s">
        <v>928</v>
      </c>
      <c r="E256" s="148" t="s">
        <v>158</v>
      </c>
      <c r="F256" s="148" t="s">
        <v>207</v>
      </c>
      <c r="G256" s="148" t="s">
        <v>205</v>
      </c>
      <c r="H256" s="148" t="s">
        <v>2346</v>
      </c>
      <c r="I256" s="172" t="s">
        <v>929</v>
      </c>
      <c r="J256" s="146">
        <v>203</v>
      </c>
      <c r="K256" s="150">
        <v>1</v>
      </c>
      <c r="L256" s="151"/>
      <c r="M256" s="134">
        <v>1</v>
      </c>
      <c r="N256" s="204" t="s">
        <v>2344</v>
      </c>
      <c r="O256" s="150"/>
      <c r="P256" s="152"/>
      <c r="Q256" s="150"/>
      <c r="R256" s="146" t="s">
        <v>2344</v>
      </c>
      <c r="S256" s="154">
        <v>0.5</v>
      </c>
      <c r="T256" s="136">
        <v>0.5</v>
      </c>
      <c r="U256" s="156" t="s">
        <v>2347</v>
      </c>
      <c r="V256" s="154">
        <v>0.5</v>
      </c>
      <c r="W256" s="155">
        <v>0.5</v>
      </c>
      <c r="X256" s="156"/>
      <c r="Y256" s="154"/>
      <c r="Z256" s="155"/>
      <c r="AA256" s="156"/>
      <c r="AB256" s="154"/>
      <c r="AC256" s="155"/>
      <c r="AD256" s="156"/>
      <c r="AE256" s="154"/>
      <c r="AF256" s="155"/>
      <c r="AG256" s="156"/>
      <c r="AH256" s="154"/>
      <c r="AI256" s="155"/>
      <c r="AJ256" s="137">
        <v>1</v>
      </c>
      <c r="AK256" s="116">
        <v>1</v>
      </c>
      <c r="AL256" s="117" t="s">
        <v>1900</v>
      </c>
      <c r="AM256" s="117"/>
      <c r="AN256" s="117"/>
      <c r="AO256" s="117"/>
      <c r="AP256" s="117"/>
      <c r="AQ256" s="117"/>
      <c r="AR256" s="117"/>
      <c r="AS256" s="117"/>
      <c r="AT256" s="117"/>
      <c r="AU256" s="137">
        <v>0</v>
      </c>
    </row>
    <row r="257" spans="2:47" s="146" customFormat="1" x14ac:dyDescent="0.35">
      <c r="B257" s="147" t="s">
        <v>1635</v>
      </c>
      <c r="C257" s="146" t="s">
        <v>2280</v>
      </c>
      <c r="D257" s="146" t="s">
        <v>705</v>
      </c>
      <c r="E257" s="148" t="s">
        <v>13</v>
      </c>
      <c r="F257" s="148" t="s">
        <v>776</v>
      </c>
      <c r="G257" s="148" t="s">
        <v>205</v>
      </c>
      <c r="H257" s="148" t="s">
        <v>2348</v>
      </c>
      <c r="I257" s="172" t="s">
        <v>2349</v>
      </c>
      <c r="J257" s="146">
        <v>5</v>
      </c>
      <c r="K257" s="150">
        <v>0</v>
      </c>
      <c r="L257" s="151"/>
      <c r="M257" s="134">
        <v>0</v>
      </c>
      <c r="N257" s="173"/>
      <c r="O257" s="150"/>
      <c r="P257" s="152"/>
      <c r="Q257" s="150"/>
      <c r="R257" s="156"/>
      <c r="S257" s="154"/>
      <c r="T257" s="136"/>
      <c r="U257" s="156"/>
      <c r="V257" s="154"/>
      <c r="W257" s="155"/>
      <c r="X257" s="156"/>
      <c r="Y257" s="154"/>
      <c r="Z257" s="155"/>
      <c r="AA257" s="156"/>
      <c r="AB257" s="154"/>
      <c r="AC257" s="155"/>
      <c r="AD257" s="156"/>
      <c r="AE257" s="154"/>
      <c r="AF257" s="155"/>
      <c r="AG257" s="156"/>
      <c r="AH257" s="154"/>
      <c r="AI257" s="155"/>
      <c r="AJ257" s="137">
        <v>0</v>
      </c>
      <c r="AK257" s="116">
        <v>0</v>
      </c>
      <c r="AL257" s="117" t="s">
        <v>1900</v>
      </c>
      <c r="AM257" s="117"/>
      <c r="AN257" s="117"/>
      <c r="AO257" s="117"/>
      <c r="AP257" s="117"/>
      <c r="AQ257" s="117"/>
      <c r="AR257" s="117"/>
      <c r="AS257" s="117"/>
      <c r="AT257" s="117"/>
      <c r="AU257" s="137">
        <v>0</v>
      </c>
    </row>
    <row r="258" spans="2:47" s="146" customFormat="1" x14ac:dyDescent="0.35">
      <c r="B258" s="147" t="s">
        <v>1635</v>
      </c>
      <c r="C258" s="146" t="s">
        <v>2280</v>
      </c>
      <c r="D258" s="146" t="s">
        <v>705</v>
      </c>
      <c r="E258" s="148" t="s">
        <v>13</v>
      </c>
      <c r="F258" s="148" t="s">
        <v>207</v>
      </c>
      <c r="G258" s="148" t="s">
        <v>205</v>
      </c>
      <c r="H258" s="148" t="s">
        <v>2350</v>
      </c>
      <c r="I258" s="172" t="s">
        <v>2349</v>
      </c>
      <c r="J258" s="146">
        <v>436</v>
      </c>
      <c r="K258" s="150">
        <v>1</v>
      </c>
      <c r="L258" s="151">
        <v>1.5</v>
      </c>
      <c r="M258" s="134">
        <v>1.5</v>
      </c>
      <c r="N258" s="173" t="s">
        <v>2351</v>
      </c>
      <c r="O258" s="150"/>
      <c r="P258" s="152"/>
      <c r="Q258" s="150"/>
      <c r="R258" s="156" t="s">
        <v>2351</v>
      </c>
      <c r="S258" s="154">
        <v>1</v>
      </c>
      <c r="T258" s="136">
        <v>1.5</v>
      </c>
      <c r="U258" s="156"/>
      <c r="V258" s="154"/>
      <c r="W258" s="155"/>
      <c r="X258" s="156"/>
      <c r="Y258" s="154"/>
      <c r="Z258" s="155"/>
      <c r="AA258" s="156"/>
      <c r="AB258" s="154"/>
      <c r="AC258" s="155"/>
      <c r="AD258" s="156"/>
      <c r="AE258" s="154"/>
      <c r="AF258" s="155"/>
      <c r="AG258" s="156"/>
      <c r="AH258" s="154"/>
      <c r="AI258" s="155"/>
      <c r="AJ258" s="137">
        <v>1</v>
      </c>
      <c r="AK258" s="116">
        <v>1.5</v>
      </c>
      <c r="AL258" s="117" t="s">
        <v>1900</v>
      </c>
      <c r="AM258" s="117"/>
      <c r="AN258" s="117"/>
      <c r="AO258" s="117"/>
      <c r="AP258" s="117"/>
      <c r="AQ258" s="117"/>
      <c r="AR258" s="117"/>
      <c r="AS258" s="117"/>
      <c r="AT258" s="117"/>
      <c r="AU258" s="137">
        <v>0</v>
      </c>
    </row>
    <row r="259" spans="2:47" s="146" customFormat="1" x14ac:dyDescent="0.35">
      <c r="B259" s="147" t="s">
        <v>1635</v>
      </c>
      <c r="C259" s="146" t="s">
        <v>2280</v>
      </c>
      <c r="D259" s="146" t="s">
        <v>705</v>
      </c>
      <c r="E259" s="148" t="s">
        <v>158</v>
      </c>
      <c r="F259" s="148" t="s">
        <v>207</v>
      </c>
      <c r="G259" s="148" t="s">
        <v>205</v>
      </c>
      <c r="H259" s="148" t="s">
        <v>2352</v>
      </c>
      <c r="I259" s="172" t="s">
        <v>2349</v>
      </c>
      <c r="J259" s="146">
        <v>496</v>
      </c>
      <c r="K259" s="150">
        <v>1</v>
      </c>
      <c r="L259" s="151">
        <v>1.5</v>
      </c>
      <c r="M259" s="134">
        <v>1.5</v>
      </c>
      <c r="N259" s="173" t="s">
        <v>2351</v>
      </c>
      <c r="O259" s="150"/>
      <c r="P259" s="152"/>
      <c r="Q259" s="150"/>
      <c r="R259" s="156" t="s">
        <v>2351</v>
      </c>
      <c r="S259" s="154">
        <v>1</v>
      </c>
      <c r="T259" s="136">
        <v>1.5</v>
      </c>
      <c r="U259" s="156"/>
      <c r="V259" s="154"/>
      <c r="W259" s="155"/>
      <c r="X259" s="156"/>
      <c r="Y259" s="154"/>
      <c r="Z259" s="155"/>
      <c r="AA259" s="156"/>
      <c r="AB259" s="154"/>
      <c r="AC259" s="155"/>
      <c r="AD259" s="156"/>
      <c r="AE259" s="154"/>
      <c r="AF259" s="155"/>
      <c r="AG259" s="156"/>
      <c r="AH259" s="154"/>
      <c r="AI259" s="155"/>
      <c r="AJ259" s="137">
        <v>1</v>
      </c>
      <c r="AK259" s="116">
        <v>1.5</v>
      </c>
      <c r="AL259" s="117" t="s">
        <v>1900</v>
      </c>
      <c r="AM259" s="117"/>
      <c r="AN259" s="117"/>
      <c r="AO259" s="117"/>
      <c r="AP259" s="117"/>
      <c r="AQ259" s="117"/>
      <c r="AR259" s="117"/>
      <c r="AS259" s="117"/>
      <c r="AT259" s="117"/>
      <c r="AU259" s="137">
        <v>0</v>
      </c>
    </row>
    <row r="260" spans="2:47" s="146" customFormat="1" x14ac:dyDescent="0.35">
      <c r="B260" s="147" t="s">
        <v>1635</v>
      </c>
      <c r="C260" s="146" t="s">
        <v>2280</v>
      </c>
      <c r="D260" s="146" t="s">
        <v>930</v>
      </c>
      <c r="E260" s="148" t="s">
        <v>158</v>
      </c>
      <c r="F260" s="148" t="s">
        <v>207</v>
      </c>
      <c r="G260" s="148" t="s">
        <v>205</v>
      </c>
      <c r="H260" s="148" t="s">
        <v>2353</v>
      </c>
      <c r="I260" s="172" t="s">
        <v>931</v>
      </c>
      <c r="J260" s="146">
        <v>117</v>
      </c>
      <c r="K260" s="150">
        <v>1</v>
      </c>
      <c r="L260" s="151"/>
      <c r="M260" s="134">
        <v>1</v>
      </c>
      <c r="N260" s="173" t="s">
        <v>2354</v>
      </c>
      <c r="O260" s="150"/>
      <c r="P260" s="152"/>
      <c r="Q260" s="150"/>
      <c r="R260" s="156" t="s">
        <v>2354</v>
      </c>
      <c r="S260" s="154">
        <v>1</v>
      </c>
      <c r="T260" s="136">
        <v>1</v>
      </c>
      <c r="U260" s="156"/>
      <c r="V260" s="154"/>
      <c r="W260" s="155"/>
      <c r="X260" s="156"/>
      <c r="Y260" s="154"/>
      <c r="Z260" s="155"/>
      <c r="AA260" s="156"/>
      <c r="AB260" s="154"/>
      <c r="AC260" s="155"/>
      <c r="AD260" s="156"/>
      <c r="AE260" s="154"/>
      <c r="AF260" s="155"/>
      <c r="AG260" s="156"/>
      <c r="AH260" s="154"/>
      <c r="AI260" s="155"/>
      <c r="AJ260" s="137">
        <v>1</v>
      </c>
      <c r="AK260" s="116">
        <v>1</v>
      </c>
      <c r="AL260" s="117" t="s">
        <v>1900</v>
      </c>
      <c r="AM260" s="117"/>
      <c r="AN260" s="117"/>
      <c r="AO260" s="117"/>
      <c r="AP260" s="117"/>
      <c r="AQ260" s="117"/>
      <c r="AR260" s="117"/>
      <c r="AS260" s="117"/>
      <c r="AT260" s="117"/>
      <c r="AU260" s="137">
        <v>0</v>
      </c>
    </row>
    <row r="261" spans="2:47" s="146" customFormat="1" x14ac:dyDescent="0.35">
      <c r="B261" s="147" t="s">
        <v>1635</v>
      </c>
      <c r="C261" s="146" t="s">
        <v>2280</v>
      </c>
      <c r="D261" s="146" t="s">
        <v>1027</v>
      </c>
      <c r="E261" s="148" t="s">
        <v>13</v>
      </c>
      <c r="F261" s="148" t="s">
        <v>207</v>
      </c>
      <c r="G261" s="148" t="s">
        <v>205</v>
      </c>
      <c r="H261" s="148" t="s">
        <v>2355</v>
      </c>
      <c r="I261" s="172" t="s">
        <v>1028</v>
      </c>
      <c r="J261" s="146">
        <v>92</v>
      </c>
      <c r="K261" s="150">
        <v>1</v>
      </c>
      <c r="L261" s="151"/>
      <c r="M261" s="134">
        <v>1</v>
      </c>
      <c r="N261" s="173" t="s">
        <v>2354</v>
      </c>
      <c r="O261" s="150"/>
      <c r="P261" s="152"/>
      <c r="Q261" s="150"/>
      <c r="R261" s="156" t="s">
        <v>2354</v>
      </c>
      <c r="S261" s="154">
        <v>1</v>
      </c>
      <c r="T261" s="136">
        <v>1</v>
      </c>
      <c r="U261" s="156"/>
      <c r="V261" s="154"/>
      <c r="W261" s="155"/>
      <c r="X261" s="156"/>
      <c r="Y261" s="154"/>
      <c r="Z261" s="155"/>
      <c r="AA261" s="156"/>
      <c r="AB261" s="154"/>
      <c r="AC261" s="155"/>
      <c r="AD261" s="156"/>
      <c r="AE261" s="154"/>
      <c r="AF261" s="155"/>
      <c r="AG261" s="156"/>
      <c r="AH261" s="154"/>
      <c r="AI261" s="155"/>
      <c r="AJ261" s="137">
        <v>1</v>
      </c>
      <c r="AK261" s="116">
        <v>1</v>
      </c>
      <c r="AL261" s="117" t="s">
        <v>1900</v>
      </c>
      <c r="AM261" s="117"/>
      <c r="AN261" s="117"/>
      <c r="AO261" s="117"/>
      <c r="AP261" s="117"/>
      <c r="AQ261" s="117"/>
      <c r="AR261" s="117"/>
      <c r="AS261" s="117"/>
      <c r="AT261" s="117"/>
      <c r="AU261" s="137">
        <v>0</v>
      </c>
    </row>
    <row r="262" spans="2:47" s="146" customFormat="1" x14ac:dyDescent="0.35">
      <c r="B262" s="147" t="s">
        <v>1635</v>
      </c>
      <c r="C262" s="146" t="s">
        <v>2280</v>
      </c>
      <c r="D262" s="146" t="s">
        <v>932</v>
      </c>
      <c r="E262" s="148" t="s">
        <v>158</v>
      </c>
      <c r="F262" s="148" t="s">
        <v>207</v>
      </c>
      <c r="G262" s="148" t="s">
        <v>205</v>
      </c>
      <c r="H262" s="148" t="s">
        <v>2356</v>
      </c>
      <c r="I262" s="172" t="s">
        <v>933</v>
      </c>
      <c r="J262" s="146">
        <v>60</v>
      </c>
      <c r="K262" s="150">
        <v>1</v>
      </c>
      <c r="L262" s="151"/>
      <c r="M262" s="134">
        <v>1</v>
      </c>
      <c r="N262" s="173" t="s">
        <v>2347</v>
      </c>
      <c r="O262" s="150"/>
      <c r="P262" s="152"/>
      <c r="Q262" s="150"/>
      <c r="R262" s="156" t="s">
        <v>2347</v>
      </c>
      <c r="S262" s="154">
        <v>1</v>
      </c>
      <c r="T262" s="136">
        <v>1</v>
      </c>
      <c r="U262" s="156"/>
      <c r="V262" s="154"/>
      <c r="W262" s="155"/>
      <c r="X262" s="156"/>
      <c r="Y262" s="154"/>
      <c r="Z262" s="155"/>
      <c r="AA262" s="156"/>
      <c r="AB262" s="154"/>
      <c r="AC262" s="155"/>
      <c r="AD262" s="156"/>
      <c r="AE262" s="154"/>
      <c r="AF262" s="155"/>
      <c r="AG262" s="156"/>
      <c r="AH262" s="154"/>
      <c r="AI262" s="155"/>
      <c r="AJ262" s="137">
        <v>1</v>
      </c>
      <c r="AK262" s="116">
        <v>1</v>
      </c>
      <c r="AL262" s="117" t="s">
        <v>1900</v>
      </c>
      <c r="AM262" s="117"/>
      <c r="AN262" s="117"/>
      <c r="AO262" s="117"/>
      <c r="AP262" s="117"/>
      <c r="AQ262" s="117"/>
      <c r="AR262" s="117"/>
      <c r="AS262" s="117"/>
      <c r="AT262" s="117"/>
      <c r="AU262" s="137">
        <v>0</v>
      </c>
    </row>
    <row r="263" spans="2:47" s="146" customFormat="1" x14ac:dyDescent="0.35">
      <c r="B263" s="147" t="s">
        <v>1635</v>
      </c>
      <c r="C263" s="146" t="s">
        <v>2280</v>
      </c>
      <c r="D263" s="146" t="s">
        <v>1029</v>
      </c>
      <c r="E263" s="148" t="s">
        <v>13</v>
      </c>
      <c r="F263" s="148" t="s">
        <v>207</v>
      </c>
      <c r="G263" s="148" t="s">
        <v>205</v>
      </c>
      <c r="H263" s="148" t="s">
        <v>2357</v>
      </c>
      <c r="I263" s="172" t="s">
        <v>1782</v>
      </c>
      <c r="J263" s="146">
        <v>30</v>
      </c>
      <c r="K263" s="150">
        <v>1</v>
      </c>
      <c r="L263" s="151"/>
      <c r="M263" s="134">
        <v>1</v>
      </c>
      <c r="N263" s="251" t="s">
        <v>2150</v>
      </c>
      <c r="O263" s="150"/>
      <c r="P263" s="152"/>
      <c r="Q263" s="150"/>
      <c r="R263" s="217" t="s">
        <v>2150</v>
      </c>
      <c r="S263" s="154">
        <v>1</v>
      </c>
      <c r="T263" s="136">
        <v>1</v>
      </c>
      <c r="U263" s="201"/>
      <c r="V263" s="154"/>
      <c r="W263" s="155"/>
      <c r="X263" s="156"/>
      <c r="Y263" s="154"/>
      <c r="Z263" s="155"/>
      <c r="AA263" s="156"/>
      <c r="AB263" s="154"/>
      <c r="AC263" s="155"/>
      <c r="AD263" s="156"/>
      <c r="AE263" s="154"/>
      <c r="AF263" s="155"/>
      <c r="AG263" s="156"/>
      <c r="AH263" s="154"/>
      <c r="AI263" s="155"/>
      <c r="AJ263" s="137">
        <v>1</v>
      </c>
      <c r="AK263" s="116">
        <v>1</v>
      </c>
      <c r="AL263" s="117" t="s">
        <v>1900</v>
      </c>
      <c r="AM263" s="117"/>
      <c r="AN263" s="117"/>
      <c r="AO263" s="117"/>
      <c r="AP263" s="117"/>
      <c r="AQ263" s="117"/>
      <c r="AR263" s="117"/>
      <c r="AS263" s="117"/>
      <c r="AT263" s="117"/>
      <c r="AU263" s="137">
        <v>0</v>
      </c>
    </row>
    <row r="264" spans="2:47" s="146" customFormat="1" x14ac:dyDescent="0.35">
      <c r="B264" s="147" t="s">
        <v>1635</v>
      </c>
      <c r="C264" s="146" t="s">
        <v>2280</v>
      </c>
      <c r="D264" s="146" t="s">
        <v>1031</v>
      </c>
      <c r="E264" s="148" t="s">
        <v>13</v>
      </c>
      <c r="F264" s="148" t="s">
        <v>207</v>
      </c>
      <c r="G264" s="148" t="s">
        <v>205</v>
      </c>
      <c r="H264" s="148" t="s">
        <v>2358</v>
      </c>
      <c r="I264" s="172" t="s">
        <v>1032</v>
      </c>
      <c r="J264" s="146">
        <v>59</v>
      </c>
      <c r="K264" s="150">
        <v>1</v>
      </c>
      <c r="L264" s="151"/>
      <c r="M264" s="134">
        <v>1</v>
      </c>
      <c r="N264" s="173" t="s">
        <v>2354</v>
      </c>
      <c r="O264" s="150"/>
      <c r="P264" s="152"/>
      <c r="Q264" s="150"/>
      <c r="R264" s="156" t="s">
        <v>2354</v>
      </c>
      <c r="S264" s="154">
        <v>1</v>
      </c>
      <c r="T264" s="136">
        <v>1</v>
      </c>
      <c r="U264" s="156"/>
      <c r="V264" s="154"/>
      <c r="W264" s="155"/>
      <c r="X264" s="156"/>
      <c r="Y264" s="154"/>
      <c r="Z264" s="155"/>
      <c r="AA264" s="156"/>
      <c r="AB264" s="154"/>
      <c r="AC264" s="155"/>
      <c r="AD264" s="156"/>
      <c r="AE264" s="154"/>
      <c r="AF264" s="155"/>
      <c r="AG264" s="156"/>
      <c r="AH264" s="154"/>
      <c r="AI264" s="155"/>
      <c r="AJ264" s="137">
        <v>1</v>
      </c>
      <c r="AK264" s="116">
        <v>1</v>
      </c>
      <c r="AL264" s="117" t="s">
        <v>1900</v>
      </c>
      <c r="AM264" s="117"/>
      <c r="AN264" s="117"/>
      <c r="AO264" s="117"/>
      <c r="AP264" s="117"/>
      <c r="AQ264" s="117"/>
      <c r="AR264" s="117"/>
      <c r="AS264" s="117"/>
      <c r="AT264" s="117"/>
      <c r="AU264" s="137">
        <v>0</v>
      </c>
    </row>
    <row r="265" spans="2:47" s="145" customFormat="1" x14ac:dyDescent="0.35">
      <c r="B265" s="252" t="s">
        <v>1635</v>
      </c>
      <c r="C265" s="145" t="s">
        <v>2280</v>
      </c>
      <c r="D265" s="145" t="s">
        <v>934</v>
      </c>
      <c r="E265" s="253" t="s">
        <v>158</v>
      </c>
      <c r="F265" s="253" t="s">
        <v>207</v>
      </c>
      <c r="G265" s="253" t="s">
        <v>205</v>
      </c>
      <c r="H265" s="253" t="s">
        <v>2359</v>
      </c>
      <c r="I265" s="254" t="s">
        <v>935</v>
      </c>
      <c r="J265" s="145">
        <v>34</v>
      </c>
      <c r="K265" s="255">
        <v>1</v>
      </c>
      <c r="L265" s="256"/>
      <c r="M265" s="134">
        <v>1</v>
      </c>
      <c r="N265" s="257" t="s">
        <v>2150</v>
      </c>
      <c r="O265" s="255"/>
      <c r="P265" s="258"/>
      <c r="Q265" s="255"/>
      <c r="R265" s="259" t="s">
        <v>2150</v>
      </c>
      <c r="S265" s="260">
        <v>1</v>
      </c>
      <c r="T265" s="136">
        <v>1</v>
      </c>
      <c r="U265" s="259"/>
      <c r="V265" s="260"/>
      <c r="W265" s="261"/>
      <c r="X265" s="259"/>
      <c r="Y265" s="260"/>
      <c r="Z265" s="261"/>
      <c r="AA265" s="259"/>
      <c r="AB265" s="260"/>
      <c r="AC265" s="261"/>
      <c r="AD265" s="259"/>
      <c r="AE265" s="260"/>
      <c r="AF265" s="261"/>
      <c r="AG265" s="259"/>
      <c r="AH265" s="260"/>
      <c r="AI265" s="261"/>
      <c r="AJ265" s="137">
        <v>1</v>
      </c>
      <c r="AK265" s="116">
        <v>1</v>
      </c>
      <c r="AL265" s="117" t="s">
        <v>1900</v>
      </c>
      <c r="AM265" s="117"/>
      <c r="AN265" s="117"/>
      <c r="AO265" s="117"/>
      <c r="AP265" s="117"/>
      <c r="AQ265" s="117"/>
      <c r="AR265" s="117"/>
      <c r="AS265" s="117"/>
      <c r="AT265" s="117"/>
      <c r="AU265" s="137">
        <v>0</v>
      </c>
    </row>
    <row r="266" spans="2:47" s="145" customFormat="1" x14ac:dyDescent="0.35">
      <c r="B266" s="252" t="s">
        <v>1635</v>
      </c>
      <c r="C266" s="145" t="s">
        <v>2280</v>
      </c>
      <c r="D266" s="145" t="s">
        <v>2360</v>
      </c>
      <c r="E266" s="253" t="s">
        <v>158</v>
      </c>
      <c r="F266" s="253" t="s">
        <v>207</v>
      </c>
      <c r="G266" s="253" t="s">
        <v>205</v>
      </c>
      <c r="H266" s="253" t="s">
        <v>2361</v>
      </c>
      <c r="I266" s="254" t="s">
        <v>2362</v>
      </c>
      <c r="J266" s="145" t="e">
        <v>#N/A</v>
      </c>
      <c r="K266" s="255">
        <v>1</v>
      </c>
      <c r="L266" s="256"/>
      <c r="M266" s="134">
        <v>1</v>
      </c>
      <c r="N266" s="257" t="s">
        <v>2363</v>
      </c>
      <c r="O266" s="255"/>
      <c r="P266" s="258"/>
      <c r="Q266" s="255"/>
      <c r="R266" s="145" t="s">
        <v>2363</v>
      </c>
      <c r="S266" s="260">
        <v>0.5</v>
      </c>
      <c r="T266" s="136">
        <v>0.5</v>
      </c>
      <c r="U266" s="259" t="s">
        <v>1950</v>
      </c>
      <c r="V266" s="260">
        <v>0.5</v>
      </c>
      <c r="W266" s="261">
        <v>0.5</v>
      </c>
      <c r="X266" s="259"/>
      <c r="Y266" s="260"/>
      <c r="Z266" s="261"/>
      <c r="AA266" s="259"/>
      <c r="AB266" s="260"/>
      <c r="AC266" s="261"/>
      <c r="AD266" s="259"/>
      <c r="AE266" s="260"/>
      <c r="AF266" s="261"/>
      <c r="AG266" s="259"/>
      <c r="AH266" s="260"/>
      <c r="AI266" s="261"/>
      <c r="AJ266" s="137">
        <v>1</v>
      </c>
      <c r="AK266" s="116">
        <v>1</v>
      </c>
      <c r="AL266" s="117" t="s">
        <v>1900</v>
      </c>
      <c r="AM266" s="117"/>
      <c r="AN266" s="117"/>
      <c r="AO266" s="117"/>
      <c r="AP266" s="117"/>
      <c r="AQ266" s="117"/>
      <c r="AR266" s="117"/>
      <c r="AS266" s="117"/>
      <c r="AT266" s="117"/>
      <c r="AU266" s="137">
        <v>0</v>
      </c>
    </row>
    <row r="267" spans="2:47" s="146" customFormat="1" x14ac:dyDescent="0.35">
      <c r="B267" s="147" t="s">
        <v>1635</v>
      </c>
      <c r="C267" s="146" t="s">
        <v>2280</v>
      </c>
      <c r="D267" s="146" t="s">
        <v>1033</v>
      </c>
      <c r="E267" s="148" t="s">
        <v>13</v>
      </c>
      <c r="F267" s="148" t="s">
        <v>207</v>
      </c>
      <c r="G267" s="148" t="s">
        <v>205</v>
      </c>
      <c r="H267" s="148" t="s">
        <v>2364</v>
      </c>
      <c r="I267" s="172" t="s">
        <v>1788</v>
      </c>
      <c r="J267" s="146">
        <v>14</v>
      </c>
      <c r="K267" s="150">
        <v>0.67</v>
      </c>
      <c r="L267" s="151"/>
      <c r="M267" s="134">
        <v>0.67</v>
      </c>
      <c r="N267" s="173" t="s">
        <v>2347</v>
      </c>
      <c r="O267" s="150"/>
      <c r="P267" s="152"/>
      <c r="Q267" s="150"/>
      <c r="R267" s="156" t="s">
        <v>2347</v>
      </c>
      <c r="S267" s="154">
        <v>1</v>
      </c>
      <c r="T267" s="136">
        <v>0.67</v>
      </c>
      <c r="U267" s="201"/>
      <c r="V267" s="154"/>
      <c r="W267" s="155"/>
      <c r="X267" s="156"/>
      <c r="Y267" s="154"/>
      <c r="Z267" s="155"/>
      <c r="AA267" s="156"/>
      <c r="AB267" s="154"/>
      <c r="AC267" s="155"/>
      <c r="AD267" s="156"/>
      <c r="AE267" s="154"/>
      <c r="AF267" s="155"/>
      <c r="AG267" s="156"/>
      <c r="AH267" s="154"/>
      <c r="AI267" s="155"/>
      <c r="AJ267" s="137">
        <v>1</v>
      </c>
      <c r="AK267" s="116">
        <v>0.67</v>
      </c>
      <c r="AL267" s="117" t="s">
        <v>1900</v>
      </c>
      <c r="AM267" s="117"/>
      <c r="AN267" s="117"/>
      <c r="AO267" s="117"/>
      <c r="AP267" s="117"/>
      <c r="AQ267" s="117"/>
      <c r="AR267" s="117"/>
      <c r="AS267" s="117"/>
      <c r="AT267" s="117"/>
      <c r="AU267" s="137">
        <v>0</v>
      </c>
    </row>
    <row r="268" spans="2:47" s="146" customFormat="1" x14ac:dyDescent="0.35">
      <c r="B268" s="147" t="s">
        <v>1635</v>
      </c>
      <c r="C268" s="146" t="s">
        <v>2280</v>
      </c>
      <c r="D268" s="146" t="s">
        <v>936</v>
      </c>
      <c r="E268" s="148" t="s">
        <v>158</v>
      </c>
      <c r="F268" s="148" t="s">
        <v>207</v>
      </c>
      <c r="G268" s="148" t="s">
        <v>205</v>
      </c>
      <c r="H268" s="148" t="s">
        <v>2365</v>
      </c>
      <c r="I268" s="172" t="s">
        <v>937</v>
      </c>
      <c r="J268" s="146">
        <v>10</v>
      </c>
      <c r="K268" s="150">
        <v>0.67</v>
      </c>
      <c r="L268" s="151"/>
      <c r="M268" s="134">
        <v>0.67</v>
      </c>
      <c r="N268" s="173" t="s">
        <v>2366</v>
      </c>
      <c r="O268" s="150"/>
      <c r="P268" s="152"/>
      <c r="Q268" s="150"/>
      <c r="R268" s="156" t="s">
        <v>2366</v>
      </c>
      <c r="S268" s="154">
        <v>1</v>
      </c>
      <c r="T268" s="136">
        <v>0.67</v>
      </c>
      <c r="U268" s="201"/>
      <c r="V268" s="154"/>
      <c r="W268" s="155"/>
      <c r="X268" s="156"/>
      <c r="Y268" s="154"/>
      <c r="Z268" s="155"/>
      <c r="AA268" s="156"/>
      <c r="AB268" s="154"/>
      <c r="AC268" s="155"/>
      <c r="AD268" s="156"/>
      <c r="AE268" s="154"/>
      <c r="AF268" s="155"/>
      <c r="AG268" s="156"/>
      <c r="AH268" s="154"/>
      <c r="AI268" s="155"/>
      <c r="AJ268" s="137">
        <v>1</v>
      </c>
      <c r="AK268" s="116">
        <v>0.67</v>
      </c>
      <c r="AL268" s="117" t="s">
        <v>1900</v>
      </c>
      <c r="AM268" s="117"/>
      <c r="AN268" s="117"/>
      <c r="AO268" s="117"/>
      <c r="AP268" s="117"/>
      <c r="AQ268" s="117"/>
      <c r="AR268" s="117"/>
      <c r="AS268" s="117"/>
      <c r="AT268" s="117"/>
      <c r="AU268" s="137">
        <v>0</v>
      </c>
    </row>
    <row r="269" spans="2:47" s="146" customFormat="1" x14ac:dyDescent="0.35">
      <c r="B269" s="147" t="s">
        <v>1635</v>
      </c>
      <c r="C269" s="146" t="s">
        <v>2280</v>
      </c>
      <c r="D269" s="146" t="s">
        <v>1035</v>
      </c>
      <c r="E269" s="148" t="s">
        <v>13</v>
      </c>
      <c r="F269" s="148" t="s">
        <v>207</v>
      </c>
      <c r="G269" s="148" t="s">
        <v>205</v>
      </c>
      <c r="H269" s="148" t="s">
        <v>2367</v>
      </c>
      <c r="I269" s="172" t="s">
        <v>1791</v>
      </c>
      <c r="J269" s="146">
        <v>13</v>
      </c>
      <c r="K269" s="150">
        <v>1</v>
      </c>
      <c r="L269" s="151"/>
      <c r="M269" s="134">
        <v>1</v>
      </c>
      <c r="N269" s="173" t="s">
        <v>2366</v>
      </c>
      <c r="O269" s="150"/>
      <c r="P269" s="152"/>
      <c r="Q269" s="150"/>
      <c r="R269" s="156" t="s">
        <v>2366</v>
      </c>
      <c r="S269" s="154">
        <v>1</v>
      </c>
      <c r="T269" s="136">
        <v>1</v>
      </c>
      <c r="U269" s="156"/>
      <c r="V269" s="154"/>
      <c r="W269" s="155"/>
      <c r="X269" s="156"/>
      <c r="Y269" s="154"/>
      <c r="Z269" s="155"/>
      <c r="AA269" s="156"/>
      <c r="AB269" s="154"/>
      <c r="AC269" s="155"/>
      <c r="AD269" s="156"/>
      <c r="AE269" s="154"/>
      <c r="AF269" s="155"/>
      <c r="AG269" s="156"/>
      <c r="AH269" s="154"/>
      <c r="AI269" s="155"/>
      <c r="AJ269" s="137">
        <v>1</v>
      </c>
      <c r="AK269" s="116">
        <v>1</v>
      </c>
      <c r="AL269" s="117" t="s">
        <v>1900</v>
      </c>
      <c r="AM269" s="117"/>
      <c r="AN269" s="117"/>
      <c r="AO269" s="117"/>
      <c r="AP269" s="117"/>
      <c r="AQ269" s="117"/>
      <c r="AR269" s="117"/>
      <c r="AS269" s="117"/>
      <c r="AT269" s="117"/>
      <c r="AU269" s="137">
        <v>0</v>
      </c>
    </row>
    <row r="270" spans="2:47" s="146" customFormat="1" x14ac:dyDescent="0.35">
      <c r="B270" s="147" t="s">
        <v>1635</v>
      </c>
      <c r="C270" s="146" t="s">
        <v>2280</v>
      </c>
      <c r="D270" s="146" t="s">
        <v>938</v>
      </c>
      <c r="E270" s="148" t="s">
        <v>158</v>
      </c>
      <c r="F270" s="148" t="s">
        <v>207</v>
      </c>
      <c r="G270" s="148" t="s">
        <v>205</v>
      </c>
      <c r="H270" s="148" t="s">
        <v>2368</v>
      </c>
      <c r="I270" s="172" t="s">
        <v>1792</v>
      </c>
      <c r="J270" s="146">
        <v>13</v>
      </c>
      <c r="K270" s="150">
        <v>0.67</v>
      </c>
      <c r="L270" s="151"/>
      <c r="M270" s="134">
        <v>0.67</v>
      </c>
      <c r="N270" s="173" t="s">
        <v>2344</v>
      </c>
      <c r="O270" s="150"/>
      <c r="P270" s="152"/>
      <c r="Q270" s="150"/>
      <c r="R270" s="156" t="s">
        <v>2344</v>
      </c>
      <c r="S270" s="154">
        <v>1</v>
      </c>
      <c r="T270" s="136">
        <v>0.67</v>
      </c>
      <c r="U270" s="201"/>
      <c r="V270" s="154"/>
      <c r="W270" s="155"/>
      <c r="X270" s="156"/>
      <c r="Y270" s="154"/>
      <c r="Z270" s="155"/>
      <c r="AA270" s="156"/>
      <c r="AB270" s="154"/>
      <c r="AC270" s="155"/>
      <c r="AD270" s="156"/>
      <c r="AE270" s="154"/>
      <c r="AF270" s="155"/>
      <c r="AG270" s="156"/>
      <c r="AH270" s="154"/>
      <c r="AI270" s="155"/>
      <c r="AJ270" s="137">
        <v>1</v>
      </c>
      <c r="AK270" s="116">
        <v>0.67</v>
      </c>
      <c r="AL270" s="117" t="s">
        <v>1900</v>
      </c>
      <c r="AM270" s="117"/>
      <c r="AN270" s="117"/>
      <c r="AO270" s="117"/>
      <c r="AP270" s="117"/>
      <c r="AQ270" s="117"/>
      <c r="AR270" s="117"/>
      <c r="AS270" s="117"/>
      <c r="AT270" s="117"/>
      <c r="AU270" s="137">
        <v>0</v>
      </c>
    </row>
    <row r="271" spans="2:47" s="146" customFormat="1" x14ac:dyDescent="0.35">
      <c r="B271" s="147" t="s">
        <v>1635</v>
      </c>
      <c r="C271" s="146" t="s">
        <v>2280</v>
      </c>
      <c r="D271" s="146" t="s">
        <v>1037</v>
      </c>
      <c r="E271" s="148" t="s">
        <v>13</v>
      </c>
      <c r="F271" s="148" t="s">
        <v>207</v>
      </c>
      <c r="G271" s="148" t="s">
        <v>205</v>
      </c>
      <c r="H271" s="148" t="s">
        <v>2369</v>
      </c>
      <c r="I271" s="172" t="s">
        <v>1038</v>
      </c>
      <c r="J271" s="146">
        <v>4</v>
      </c>
      <c r="K271" s="150">
        <v>0.33</v>
      </c>
      <c r="L271" s="151"/>
      <c r="M271" s="134">
        <v>0.33</v>
      </c>
      <c r="N271" s="173" t="s">
        <v>2370</v>
      </c>
      <c r="O271" s="150"/>
      <c r="P271" s="152"/>
      <c r="Q271" s="150"/>
      <c r="R271" s="156" t="s">
        <v>2370</v>
      </c>
      <c r="S271" s="154">
        <v>1</v>
      </c>
      <c r="T271" s="136">
        <v>0.33</v>
      </c>
      <c r="U271" s="201"/>
      <c r="V271" s="154"/>
      <c r="W271" s="155"/>
      <c r="X271" s="156"/>
      <c r="Y271" s="154"/>
      <c r="Z271" s="155"/>
      <c r="AA271" s="156"/>
      <c r="AB271" s="154"/>
      <c r="AC271" s="155"/>
      <c r="AD271" s="156"/>
      <c r="AE271" s="154"/>
      <c r="AF271" s="155"/>
      <c r="AG271" s="156"/>
      <c r="AH271" s="154"/>
      <c r="AI271" s="155"/>
      <c r="AJ271" s="137">
        <v>1</v>
      </c>
      <c r="AK271" s="116">
        <v>0.33</v>
      </c>
      <c r="AL271" s="117" t="s">
        <v>1900</v>
      </c>
      <c r="AM271" s="117"/>
      <c r="AN271" s="117"/>
      <c r="AO271" s="117"/>
      <c r="AP271" s="117"/>
      <c r="AQ271" s="117"/>
      <c r="AR271" s="117"/>
      <c r="AS271" s="117"/>
      <c r="AT271" s="117"/>
      <c r="AU271" s="137">
        <v>0</v>
      </c>
    </row>
    <row r="272" spans="2:47" s="146" customFormat="1" x14ac:dyDescent="0.35">
      <c r="B272" s="147" t="s">
        <v>1635</v>
      </c>
      <c r="C272" s="146" t="s">
        <v>2280</v>
      </c>
      <c r="D272" s="146" t="s">
        <v>1039</v>
      </c>
      <c r="E272" s="148" t="s">
        <v>13</v>
      </c>
      <c r="F272" s="148" t="s">
        <v>207</v>
      </c>
      <c r="G272" s="148" t="s">
        <v>205</v>
      </c>
      <c r="H272" s="148" t="s">
        <v>2371</v>
      </c>
      <c r="I272" s="172" t="s">
        <v>1040</v>
      </c>
      <c r="J272" s="146">
        <v>5</v>
      </c>
      <c r="K272" s="150">
        <v>0.33</v>
      </c>
      <c r="L272" s="151"/>
      <c r="M272" s="134">
        <v>0.33</v>
      </c>
      <c r="N272" s="173" t="s">
        <v>2366</v>
      </c>
      <c r="O272" s="150"/>
      <c r="P272" s="152"/>
      <c r="Q272" s="150"/>
      <c r="R272" s="156" t="s">
        <v>2366</v>
      </c>
      <c r="S272" s="154">
        <v>1</v>
      </c>
      <c r="T272" s="136">
        <v>0.33</v>
      </c>
      <c r="U272" s="156"/>
      <c r="V272" s="154"/>
      <c r="W272" s="155"/>
      <c r="X272" s="156"/>
      <c r="Y272" s="154"/>
      <c r="Z272" s="155"/>
      <c r="AA272" s="156"/>
      <c r="AB272" s="154"/>
      <c r="AC272" s="155"/>
      <c r="AD272" s="156"/>
      <c r="AE272" s="154"/>
      <c r="AF272" s="155"/>
      <c r="AG272" s="156"/>
      <c r="AH272" s="154"/>
      <c r="AI272" s="155"/>
      <c r="AJ272" s="137">
        <v>1</v>
      </c>
      <c r="AK272" s="116">
        <v>0.33</v>
      </c>
      <c r="AL272" s="117" t="s">
        <v>1900</v>
      </c>
      <c r="AM272" s="117"/>
      <c r="AN272" s="117"/>
      <c r="AO272" s="117"/>
      <c r="AP272" s="117"/>
      <c r="AQ272" s="117"/>
      <c r="AR272" s="117"/>
      <c r="AS272" s="117"/>
      <c r="AT272" s="117"/>
      <c r="AU272" s="137">
        <v>0</v>
      </c>
    </row>
    <row r="273" spans="2:47" s="146" customFormat="1" x14ac:dyDescent="0.35">
      <c r="B273" s="147" t="s">
        <v>1635</v>
      </c>
      <c r="C273" s="146" t="s">
        <v>2280</v>
      </c>
      <c r="D273" s="146" t="s">
        <v>940</v>
      </c>
      <c r="E273" s="148" t="s">
        <v>158</v>
      </c>
      <c r="F273" s="148" t="s">
        <v>207</v>
      </c>
      <c r="G273" s="148" t="s">
        <v>205</v>
      </c>
      <c r="H273" s="148" t="s">
        <v>2372</v>
      </c>
      <c r="I273" s="172" t="s">
        <v>941</v>
      </c>
      <c r="J273" s="146">
        <v>6</v>
      </c>
      <c r="K273" s="150">
        <v>0.67</v>
      </c>
      <c r="L273" s="151"/>
      <c r="M273" s="134">
        <v>0.67</v>
      </c>
      <c r="N273" s="173" t="s">
        <v>2373</v>
      </c>
      <c r="O273" s="150"/>
      <c r="P273" s="152"/>
      <c r="Q273" s="150"/>
      <c r="R273" s="156" t="s">
        <v>2373</v>
      </c>
      <c r="S273" s="154">
        <v>1</v>
      </c>
      <c r="T273" s="136">
        <v>0.67</v>
      </c>
      <c r="U273" s="156"/>
      <c r="V273" s="154"/>
      <c r="W273" s="155"/>
      <c r="X273" s="156"/>
      <c r="Y273" s="154"/>
      <c r="Z273" s="155"/>
      <c r="AA273" s="156"/>
      <c r="AB273" s="154"/>
      <c r="AC273" s="155"/>
      <c r="AD273" s="156"/>
      <c r="AE273" s="154"/>
      <c r="AF273" s="155"/>
      <c r="AG273" s="156"/>
      <c r="AH273" s="154"/>
      <c r="AI273" s="155"/>
      <c r="AJ273" s="137">
        <v>1</v>
      </c>
      <c r="AK273" s="116">
        <v>0.67</v>
      </c>
      <c r="AL273" s="117" t="s">
        <v>1900</v>
      </c>
      <c r="AM273" s="117"/>
      <c r="AN273" s="117"/>
      <c r="AO273" s="117"/>
      <c r="AP273" s="117"/>
      <c r="AQ273" s="117"/>
      <c r="AR273" s="117"/>
      <c r="AS273" s="117"/>
      <c r="AT273" s="117"/>
      <c r="AU273" s="137">
        <v>0</v>
      </c>
    </row>
    <row r="274" spans="2:47" s="145" customFormat="1" x14ac:dyDescent="0.35">
      <c r="B274" s="252" t="s">
        <v>1635</v>
      </c>
      <c r="C274" s="145" t="s">
        <v>2280</v>
      </c>
      <c r="D274" s="145" t="s">
        <v>942</v>
      </c>
      <c r="E274" s="253" t="s">
        <v>158</v>
      </c>
      <c r="F274" s="253" t="s">
        <v>207</v>
      </c>
      <c r="G274" s="253" t="s">
        <v>205</v>
      </c>
      <c r="H274" s="253" t="s">
        <v>2374</v>
      </c>
      <c r="I274" s="254" t="s">
        <v>943</v>
      </c>
      <c r="J274" s="145">
        <v>44</v>
      </c>
      <c r="K274" s="255">
        <v>1</v>
      </c>
      <c r="L274" s="256"/>
      <c r="M274" s="134">
        <v>1</v>
      </c>
      <c r="N274" s="262" t="s">
        <v>2363</v>
      </c>
      <c r="O274" s="255"/>
      <c r="P274" s="258"/>
      <c r="Q274" s="255"/>
      <c r="R274" s="259" t="s">
        <v>2363</v>
      </c>
      <c r="S274" s="260">
        <v>0.17</v>
      </c>
      <c r="T274" s="136">
        <v>0.17</v>
      </c>
      <c r="U274" s="259" t="s">
        <v>1950</v>
      </c>
      <c r="V274" s="260">
        <v>0.83</v>
      </c>
      <c r="W274" s="261">
        <v>0.83</v>
      </c>
      <c r="X274" s="259"/>
      <c r="Y274" s="260"/>
      <c r="Z274" s="261"/>
      <c r="AA274" s="259"/>
      <c r="AB274" s="260"/>
      <c r="AC274" s="261"/>
      <c r="AD274" s="259"/>
      <c r="AE274" s="260"/>
      <c r="AF274" s="261"/>
      <c r="AG274" s="259"/>
      <c r="AH274" s="260"/>
      <c r="AI274" s="261"/>
      <c r="AJ274" s="137">
        <v>1</v>
      </c>
      <c r="AK274" s="116">
        <v>1</v>
      </c>
      <c r="AL274" s="117" t="s">
        <v>1900</v>
      </c>
      <c r="AM274" s="117"/>
      <c r="AN274" s="117"/>
      <c r="AO274" s="117"/>
      <c r="AP274" s="117"/>
      <c r="AQ274" s="117"/>
      <c r="AR274" s="117"/>
      <c r="AS274" s="117"/>
      <c r="AT274" s="117"/>
      <c r="AU274" s="137">
        <v>0</v>
      </c>
    </row>
    <row r="275" spans="2:47" s="146" customFormat="1" x14ac:dyDescent="0.35">
      <c r="B275" s="147" t="s">
        <v>1635</v>
      </c>
      <c r="C275" s="146" t="s">
        <v>2280</v>
      </c>
      <c r="D275" s="146" t="s">
        <v>1041</v>
      </c>
      <c r="E275" s="148" t="s">
        <v>13</v>
      </c>
      <c r="F275" s="148" t="s">
        <v>207</v>
      </c>
      <c r="G275" s="148" t="s">
        <v>205</v>
      </c>
      <c r="H275" s="148" t="s">
        <v>2375</v>
      </c>
      <c r="I275" s="172" t="s">
        <v>1799</v>
      </c>
      <c r="J275" s="146">
        <v>0</v>
      </c>
      <c r="K275" s="150">
        <v>0</v>
      </c>
      <c r="L275" s="151"/>
      <c r="M275" s="134">
        <v>0</v>
      </c>
      <c r="N275" s="204" t="s">
        <v>2347</v>
      </c>
      <c r="O275" s="150"/>
      <c r="P275" s="152"/>
      <c r="Q275" s="150"/>
      <c r="R275" s="156" t="s">
        <v>2347</v>
      </c>
      <c r="S275" s="154">
        <v>1</v>
      </c>
      <c r="T275" s="136">
        <v>0</v>
      </c>
      <c r="U275" s="201"/>
      <c r="V275" s="154"/>
      <c r="W275" s="155"/>
      <c r="X275" s="156"/>
      <c r="Y275" s="154"/>
      <c r="Z275" s="155"/>
      <c r="AA275" s="156"/>
      <c r="AB275" s="154"/>
      <c r="AC275" s="155"/>
      <c r="AD275" s="156"/>
      <c r="AE275" s="154"/>
      <c r="AF275" s="155"/>
      <c r="AG275" s="156"/>
      <c r="AH275" s="154"/>
      <c r="AI275" s="155"/>
      <c r="AJ275" s="137">
        <v>1</v>
      </c>
      <c r="AK275" s="116">
        <v>0</v>
      </c>
      <c r="AL275" s="117" t="s">
        <v>1900</v>
      </c>
      <c r="AM275" s="117"/>
      <c r="AN275" s="117"/>
      <c r="AO275" s="117"/>
      <c r="AP275" s="117"/>
      <c r="AQ275" s="117"/>
      <c r="AR275" s="117"/>
      <c r="AS275" s="117"/>
      <c r="AT275" s="117"/>
      <c r="AU275" s="137">
        <v>0</v>
      </c>
    </row>
    <row r="276" spans="2:47" s="146" customFormat="1" x14ac:dyDescent="0.35">
      <c r="B276" s="147" t="s">
        <v>1635</v>
      </c>
      <c r="C276" s="146" t="s">
        <v>2280</v>
      </c>
      <c r="D276" s="146" t="s">
        <v>1043</v>
      </c>
      <c r="E276" s="148" t="s">
        <v>13</v>
      </c>
      <c r="F276" s="148" t="s">
        <v>207</v>
      </c>
      <c r="G276" s="148" t="s">
        <v>205</v>
      </c>
      <c r="H276" s="148" t="s">
        <v>2376</v>
      </c>
      <c r="I276" s="172" t="s">
        <v>1801</v>
      </c>
      <c r="J276" s="146">
        <v>41</v>
      </c>
      <c r="K276" s="150">
        <v>0</v>
      </c>
      <c r="L276" s="151"/>
      <c r="M276" s="134">
        <v>0</v>
      </c>
      <c r="N276" s="204" t="s">
        <v>2366</v>
      </c>
      <c r="O276" s="150"/>
      <c r="P276" s="152"/>
      <c r="Q276" s="150"/>
      <c r="R276" s="156" t="s">
        <v>2366</v>
      </c>
      <c r="S276" s="154">
        <v>1</v>
      </c>
      <c r="T276" s="136">
        <v>0</v>
      </c>
      <c r="U276" s="156"/>
      <c r="V276" s="154"/>
      <c r="W276" s="155"/>
      <c r="X276" s="156"/>
      <c r="Y276" s="154"/>
      <c r="Z276" s="155"/>
      <c r="AA276" s="156"/>
      <c r="AB276" s="154"/>
      <c r="AC276" s="155"/>
      <c r="AD276" s="156"/>
      <c r="AE276" s="154"/>
      <c r="AF276" s="155"/>
      <c r="AG276" s="156"/>
      <c r="AH276" s="154"/>
      <c r="AI276" s="155"/>
      <c r="AJ276" s="137">
        <v>1</v>
      </c>
      <c r="AK276" s="116">
        <v>0</v>
      </c>
      <c r="AL276" s="117" t="s">
        <v>1900</v>
      </c>
      <c r="AM276" s="117"/>
      <c r="AN276" s="117"/>
      <c r="AO276" s="117"/>
      <c r="AP276" s="117"/>
      <c r="AQ276" s="117"/>
      <c r="AR276" s="117"/>
      <c r="AS276" s="117"/>
      <c r="AT276" s="117"/>
      <c r="AU276" s="137">
        <v>0</v>
      </c>
    </row>
    <row r="277" spans="2:47" s="146" customFormat="1" x14ac:dyDescent="0.35">
      <c r="B277" s="147" t="s">
        <v>1635</v>
      </c>
      <c r="C277" s="146" t="s">
        <v>2280</v>
      </c>
      <c r="D277" s="146" t="s">
        <v>944</v>
      </c>
      <c r="E277" s="148" t="s">
        <v>158</v>
      </c>
      <c r="F277" s="148" t="s">
        <v>207</v>
      </c>
      <c r="G277" s="148" t="s">
        <v>205</v>
      </c>
      <c r="H277" s="148" t="s">
        <v>2377</v>
      </c>
      <c r="I277" s="172" t="s">
        <v>1802</v>
      </c>
      <c r="J277" s="146">
        <v>13</v>
      </c>
      <c r="K277" s="150">
        <v>0</v>
      </c>
      <c r="L277" s="151"/>
      <c r="M277" s="134">
        <v>0</v>
      </c>
      <c r="N277" s="204" t="s">
        <v>2344</v>
      </c>
      <c r="O277" s="150"/>
      <c r="P277" s="152"/>
      <c r="Q277" s="150"/>
      <c r="R277" s="156" t="s">
        <v>2344</v>
      </c>
      <c r="S277" s="154">
        <v>1</v>
      </c>
      <c r="T277" s="136">
        <v>0</v>
      </c>
      <c r="U277" s="201"/>
      <c r="V277" s="154"/>
      <c r="W277" s="155"/>
      <c r="X277" s="156"/>
      <c r="Y277" s="154"/>
      <c r="Z277" s="155"/>
      <c r="AA277" s="156"/>
      <c r="AB277" s="154"/>
      <c r="AC277" s="155"/>
      <c r="AD277" s="156"/>
      <c r="AE277" s="154"/>
      <c r="AF277" s="155"/>
      <c r="AG277" s="156"/>
      <c r="AH277" s="154"/>
      <c r="AI277" s="155"/>
      <c r="AJ277" s="137">
        <v>1</v>
      </c>
      <c r="AK277" s="116">
        <v>0</v>
      </c>
      <c r="AL277" s="117" t="s">
        <v>1900</v>
      </c>
      <c r="AM277" s="117"/>
      <c r="AN277" s="117"/>
      <c r="AO277" s="117"/>
      <c r="AP277" s="117"/>
      <c r="AQ277" s="117"/>
      <c r="AR277" s="117"/>
      <c r="AS277" s="117"/>
      <c r="AT277" s="117"/>
      <c r="AU277" s="137">
        <v>0</v>
      </c>
    </row>
    <row r="278" spans="2:47" s="211" customFormat="1" x14ac:dyDescent="0.35">
      <c r="B278" s="131" t="s">
        <v>1635</v>
      </c>
      <c r="C278" s="115" t="s">
        <v>2378</v>
      </c>
      <c r="D278" s="115" t="s">
        <v>947</v>
      </c>
      <c r="E278" t="s">
        <v>13</v>
      </c>
      <c r="F278" t="s">
        <v>207</v>
      </c>
      <c r="G278" s="115" t="s">
        <v>2379</v>
      </c>
      <c r="H278" t="s">
        <v>2380</v>
      </c>
      <c r="I278" s="138" t="s">
        <v>2381</v>
      </c>
      <c r="J278" s="115">
        <v>12</v>
      </c>
      <c r="K278" s="116">
        <v>0.67</v>
      </c>
      <c r="L278" s="139"/>
      <c r="M278" s="134">
        <v>0.67</v>
      </c>
      <c r="N278" s="209" t="s">
        <v>2382</v>
      </c>
      <c r="O278" s="116"/>
      <c r="P278" s="134"/>
      <c r="Q278" s="116"/>
      <c r="R278" s="207" t="s">
        <v>2383</v>
      </c>
      <c r="S278" s="142">
        <v>1</v>
      </c>
      <c r="T278" s="136">
        <v>0.67</v>
      </c>
      <c r="U278" s="141"/>
      <c r="V278" s="142"/>
      <c r="W278" s="136"/>
      <c r="X278" s="141"/>
      <c r="Y278" s="142"/>
      <c r="Z278" s="136"/>
      <c r="AA278" s="141"/>
      <c r="AB278" s="142"/>
      <c r="AC278" s="136"/>
      <c r="AD278" s="141"/>
      <c r="AE278" s="142"/>
      <c r="AF278" s="136"/>
      <c r="AG278" s="141"/>
      <c r="AH278" s="142"/>
      <c r="AI278" s="136"/>
      <c r="AJ278" s="137">
        <v>1</v>
      </c>
      <c r="AK278" s="116">
        <v>0.67</v>
      </c>
      <c r="AL278" s="117" t="s">
        <v>1900</v>
      </c>
      <c r="AM278" s="117"/>
      <c r="AN278" s="117"/>
      <c r="AO278" s="117"/>
      <c r="AP278" s="117"/>
      <c r="AQ278" s="117"/>
      <c r="AR278" s="117"/>
      <c r="AS278" s="117"/>
      <c r="AT278" s="117"/>
      <c r="AU278" s="137">
        <v>0</v>
      </c>
    </row>
    <row r="279" spans="2:47" s="211" customFormat="1" x14ac:dyDescent="0.35">
      <c r="B279" s="131" t="s">
        <v>1635</v>
      </c>
      <c r="C279" s="115" t="s">
        <v>2378</v>
      </c>
      <c r="D279" s="115" t="s">
        <v>947</v>
      </c>
      <c r="E279" t="s">
        <v>158</v>
      </c>
      <c r="F279" t="s">
        <v>207</v>
      </c>
      <c r="G279" s="115" t="s">
        <v>2379</v>
      </c>
      <c r="H279" t="s">
        <v>2384</v>
      </c>
      <c r="I279" s="138" t="s">
        <v>2381</v>
      </c>
      <c r="J279" s="115" t="e">
        <v>#N/A</v>
      </c>
      <c r="K279" s="116" t="e">
        <v>#N/A</v>
      </c>
      <c r="L279" s="139"/>
      <c r="M279" s="134" t="e">
        <v>#N/A</v>
      </c>
      <c r="N279" s="209" t="s">
        <v>2382</v>
      </c>
      <c r="O279" s="116"/>
      <c r="P279" s="134"/>
      <c r="Q279" s="116"/>
      <c r="R279" s="207" t="s">
        <v>2383</v>
      </c>
      <c r="S279" s="142">
        <v>1</v>
      </c>
      <c r="T279" s="136" t="e">
        <v>#N/A</v>
      </c>
      <c r="U279" s="141"/>
      <c r="V279" s="142"/>
      <c r="W279" s="136"/>
      <c r="X279" s="141"/>
      <c r="Y279" s="142"/>
      <c r="Z279" s="136"/>
      <c r="AA279" s="141"/>
      <c r="AB279" s="142"/>
      <c r="AC279" s="136"/>
      <c r="AD279" s="141"/>
      <c r="AE279" s="142"/>
      <c r="AF279" s="136"/>
      <c r="AG279" s="141"/>
      <c r="AH279" s="142"/>
      <c r="AI279" s="136"/>
      <c r="AJ279" s="137">
        <v>1</v>
      </c>
      <c r="AK279" s="116" t="e">
        <v>#N/A</v>
      </c>
      <c r="AL279" s="117" t="e">
        <v>#N/A</v>
      </c>
      <c r="AM279" s="117"/>
      <c r="AN279" s="117"/>
      <c r="AO279" s="117"/>
      <c r="AP279" s="117"/>
      <c r="AQ279" s="117"/>
      <c r="AR279" s="117"/>
      <c r="AS279" s="117"/>
      <c r="AT279" s="117"/>
      <c r="AU279" s="137">
        <v>0</v>
      </c>
    </row>
    <row r="280" spans="2:47" s="146" customFormat="1" x14ac:dyDescent="0.35">
      <c r="B280" s="147" t="s">
        <v>1635</v>
      </c>
      <c r="C280" s="146" t="s">
        <v>2378</v>
      </c>
      <c r="D280" s="263" t="s">
        <v>819</v>
      </c>
      <c r="E280" s="148" t="s">
        <v>13</v>
      </c>
      <c r="F280" s="148" t="s">
        <v>207</v>
      </c>
      <c r="G280" s="148" t="s">
        <v>326</v>
      </c>
      <c r="H280" s="148" t="s">
        <v>2385</v>
      </c>
      <c r="I280" s="149" t="s">
        <v>820</v>
      </c>
      <c r="J280" s="146">
        <v>283</v>
      </c>
      <c r="K280" s="150">
        <v>1</v>
      </c>
      <c r="L280" s="151"/>
      <c r="M280" s="152">
        <v>1</v>
      </c>
      <c r="N280" s="204" t="s">
        <v>2386</v>
      </c>
      <c r="O280" s="150"/>
      <c r="P280" s="152"/>
      <c r="Q280" s="150"/>
      <c r="R280" s="156" t="s">
        <v>2386</v>
      </c>
      <c r="S280" s="154">
        <v>0.42</v>
      </c>
      <c r="T280" s="155">
        <v>0.42</v>
      </c>
      <c r="U280" s="156" t="s">
        <v>2387</v>
      </c>
      <c r="V280" s="154">
        <v>0.42</v>
      </c>
      <c r="W280" s="155">
        <v>0.42</v>
      </c>
      <c r="X280" s="263" t="s">
        <v>2388</v>
      </c>
      <c r="Y280" s="154">
        <v>0.16</v>
      </c>
      <c r="Z280" s="155">
        <v>0.16</v>
      </c>
      <c r="AA280" s="263"/>
      <c r="AB280" s="154"/>
      <c r="AC280" s="155"/>
      <c r="AD280" s="156"/>
      <c r="AE280" s="154"/>
      <c r="AF280" s="155"/>
      <c r="AG280" s="156"/>
      <c r="AH280" s="154"/>
      <c r="AI280" s="155"/>
      <c r="AJ280" s="157">
        <v>1</v>
      </c>
      <c r="AK280" s="150">
        <v>1</v>
      </c>
      <c r="AL280" s="158" t="s">
        <v>1900</v>
      </c>
      <c r="AM280" s="158"/>
      <c r="AN280" s="158"/>
      <c r="AO280" s="158"/>
      <c r="AP280" s="158"/>
      <c r="AQ280" s="158"/>
      <c r="AR280" s="158"/>
      <c r="AS280" s="158"/>
      <c r="AT280" s="158"/>
      <c r="AU280" s="157">
        <v>0</v>
      </c>
    </row>
    <row r="281" spans="2:47" s="146" customFormat="1" x14ac:dyDescent="0.35">
      <c r="B281" s="147" t="s">
        <v>1635</v>
      </c>
      <c r="C281" s="146" t="s">
        <v>2378</v>
      </c>
      <c r="D281" s="263" t="s">
        <v>819</v>
      </c>
      <c r="E281" s="148" t="s">
        <v>158</v>
      </c>
      <c r="F281" s="148" t="s">
        <v>207</v>
      </c>
      <c r="G281" s="148" t="s">
        <v>326</v>
      </c>
      <c r="H281" s="148" t="s">
        <v>2389</v>
      </c>
      <c r="I281" s="149" t="s">
        <v>820</v>
      </c>
      <c r="J281" s="146">
        <v>123</v>
      </c>
      <c r="K281" s="150">
        <v>1</v>
      </c>
      <c r="L281" s="151"/>
      <c r="M281" s="152">
        <v>1</v>
      </c>
      <c r="N281" s="204" t="s">
        <v>2386</v>
      </c>
      <c r="O281" s="150"/>
      <c r="P281" s="152"/>
      <c r="Q281" s="150"/>
      <c r="R281" s="156" t="s">
        <v>2386</v>
      </c>
      <c r="S281" s="154">
        <v>0.42</v>
      </c>
      <c r="T281" s="155">
        <v>0.42</v>
      </c>
      <c r="U281" s="156" t="s">
        <v>2387</v>
      </c>
      <c r="V281" s="154">
        <v>0.42</v>
      </c>
      <c r="W281" s="155">
        <v>0.42</v>
      </c>
      <c r="X281" s="263" t="s">
        <v>2388</v>
      </c>
      <c r="Y281" s="154">
        <v>0.16</v>
      </c>
      <c r="Z281" s="155">
        <v>0.16</v>
      </c>
      <c r="AA281" s="263"/>
      <c r="AB281" s="154"/>
      <c r="AC281" s="155"/>
      <c r="AD281" s="156"/>
      <c r="AE281" s="154"/>
      <c r="AF281" s="155"/>
      <c r="AG281" s="156"/>
      <c r="AH281" s="154"/>
      <c r="AI281" s="155"/>
      <c r="AJ281" s="157">
        <v>1</v>
      </c>
      <c r="AK281" s="150">
        <v>1</v>
      </c>
      <c r="AL281" s="158" t="s">
        <v>1900</v>
      </c>
      <c r="AM281" s="158"/>
      <c r="AN281" s="158"/>
      <c r="AO281" s="158"/>
      <c r="AP281" s="158"/>
      <c r="AQ281" s="158"/>
      <c r="AR281" s="158"/>
      <c r="AS281" s="158"/>
      <c r="AT281" s="158"/>
      <c r="AU281" s="157">
        <v>0</v>
      </c>
    </row>
    <row r="282" spans="2:47" s="146" customFormat="1" x14ac:dyDescent="0.35">
      <c r="B282" s="147" t="s">
        <v>1635</v>
      </c>
      <c r="C282" s="146" t="s">
        <v>2378</v>
      </c>
      <c r="D282" s="263" t="s">
        <v>821</v>
      </c>
      <c r="E282" s="148" t="s">
        <v>13</v>
      </c>
      <c r="F282" s="148" t="s">
        <v>207</v>
      </c>
      <c r="G282" s="148" t="s">
        <v>326</v>
      </c>
      <c r="H282" s="148" t="s">
        <v>2390</v>
      </c>
      <c r="I282" s="149" t="s">
        <v>822</v>
      </c>
      <c r="J282" s="146">
        <v>17</v>
      </c>
      <c r="K282" s="150">
        <v>0.67</v>
      </c>
      <c r="L282" s="151"/>
      <c r="M282" s="152">
        <v>0.67</v>
      </c>
      <c r="N282" s="156" t="s">
        <v>2387</v>
      </c>
      <c r="O282" s="225"/>
      <c r="P282" s="152"/>
      <c r="Q282" s="150"/>
      <c r="R282" s="156" t="s">
        <v>2387</v>
      </c>
      <c r="S282" s="154">
        <v>0.56000000000000005</v>
      </c>
      <c r="T282" s="155">
        <v>0.37520000000000003</v>
      </c>
      <c r="U282" s="263" t="s">
        <v>2391</v>
      </c>
      <c r="V282" s="154">
        <v>0.1</v>
      </c>
      <c r="W282" s="155">
        <v>6.7000000000000004E-2</v>
      </c>
      <c r="X282" s="263" t="s">
        <v>2392</v>
      </c>
      <c r="Y282" s="154">
        <v>0.08</v>
      </c>
      <c r="Z282" s="155">
        <v>5.3600000000000002E-2</v>
      </c>
      <c r="AA282" s="264" t="s">
        <v>2393</v>
      </c>
      <c r="AB282" s="154">
        <v>0.26</v>
      </c>
      <c r="AC282" s="155">
        <v>0.17420000000000002</v>
      </c>
      <c r="AD282" s="156"/>
      <c r="AE282" s="154"/>
      <c r="AF282" s="155"/>
      <c r="AG282" s="156"/>
      <c r="AH282" s="154"/>
      <c r="AI282" s="155"/>
      <c r="AJ282" s="157">
        <v>1</v>
      </c>
      <c r="AK282" s="150">
        <v>0.67</v>
      </c>
      <c r="AL282" s="158" t="s">
        <v>1900</v>
      </c>
      <c r="AM282" s="158"/>
      <c r="AN282" s="158"/>
      <c r="AO282" s="158"/>
      <c r="AP282" s="158"/>
      <c r="AQ282" s="158"/>
      <c r="AR282" s="158"/>
      <c r="AS282" s="158"/>
      <c r="AT282" s="158"/>
      <c r="AU282" s="157">
        <v>0</v>
      </c>
    </row>
    <row r="283" spans="2:47" s="146" customFormat="1" x14ac:dyDescent="0.35">
      <c r="B283" s="147" t="s">
        <v>1635</v>
      </c>
      <c r="C283" s="146" t="s">
        <v>2378</v>
      </c>
      <c r="D283" s="263" t="s">
        <v>821</v>
      </c>
      <c r="E283" s="148" t="s">
        <v>158</v>
      </c>
      <c r="F283" s="148" t="s">
        <v>207</v>
      </c>
      <c r="G283" s="148" t="s">
        <v>205</v>
      </c>
      <c r="H283" s="148" t="s">
        <v>2394</v>
      </c>
      <c r="I283" s="149" t="s">
        <v>822</v>
      </c>
      <c r="J283" s="146">
        <v>93</v>
      </c>
      <c r="K283" s="150">
        <v>1</v>
      </c>
      <c r="L283" s="151"/>
      <c r="M283" s="152">
        <v>1</v>
      </c>
      <c r="N283" s="156" t="s">
        <v>2387</v>
      </c>
      <c r="O283" s="225"/>
      <c r="P283" s="152"/>
      <c r="Q283" s="150"/>
      <c r="R283" s="156" t="s">
        <v>2387</v>
      </c>
      <c r="S283" s="154">
        <v>0.56000000000000005</v>
      </c>
      <c r="T283" s="155">
        <v>0.56000000000000005</v>
      </c>
      <c r="U283" s="263" t="s">
        <v>2391</v>
      </c>
      <c r="V283" s="154">
        <v>0.1</v>
      </c>
      <c r="W283" s="155">
        <v>0.1</v>
      </c>
      <c r="X283" s="263" t="s">
        <v>2392</v>
      </c>
      <c r="Y283" s="154">
        <v>0.08</v>
      </c>
      <c r="Z283" s="155">
        <v>0.08</v>
      </c>
      <c r="AA283" s="264" t="s">
        <v>2393</v>
      </c>
      <c r="AB283" s="154">
        <v>0.26</v>
      </c>
      <c r="AC283" s="155">
        <v>0.26</v>
      </c>
      <c r="AD283" s="156"/>
      <c r="AE283" s="154"/>
      <c r="AF283" s="155"/>
      <c r="AG283" s="156"/>
      <c r="AH283" s="154"/>
      <c r="AI283" s="155"/>
      <c r="AJ283" s="157">
        <v>1</v>
      </c>
      <c r="AK283" s="150">
        <v>1</v>
      </c>
      <c r="AL283" s="158" t="s">
        <v>1900</v>
      </c>
      <c r="AM283" s="158"/>
      <c r="AN283" s="158"/>
      <c r="AO283" s="158"/>
      <c r="AP283" s="158"/>
      <c r="AQ283" s="158"/>
      <c r="AR283" s="158"/>
      <c r="AS283" s="158"/>
      <c r="AT283" s="158"/>
      <c r="AU283" s="157">
        <v>0</v>
      </c>
    </row>
    <row r="284" spans="2:47" s="146" customFormat="1" x14ac:dyDescent="0.35">
      <c r="B284" s="147" t="s">
        <v>1635</v>
      </c>
      <c r="C284" s="146" t="s">
        <v>2378</v>
      </c>
      <c r="D284" s="263" t="s">
        <v>995</v>
      </c>
      <c r="E284" s="148" t="s">
        <v>13</v>
      </c>
      <c r="F284" s="148" t="s">
        <v>207</v>
      </c>
      <c r="G284" s="148" t="s">
        <v>205</v>
      </c>
      <c r="H284" s="148" t="s">
        <v>2395</v>
      </c>
      <c r="I284" s="149" t="s">
        <v>996</v>
      </c>
      <c r="J284" s="146">
        <v>38</v>
      </c>
      <c r="K284" s="150">
        <v>1</v>
      </c>
      <c r="L284" s="151"/>
      <c r="M284" s="152">
        <v>1</v>
      </c>
      <c r="N284" s="265" t="s">
        <v>2386</v>
      </c>
      <c r="O284" s="150"/>
      <c r="P284" s="152"/>
      <c r="Q284" s="150"/>
      <c r="R284" s="264" t="s">
        <v>2386</v>
      </c>
      <c r="S284" s="154">
        <v>1</v>
      </c>
      <c r="T284" s="155">
        <v>1</v>
      </c>
      <c r="U284" s="264"/>
      <c r="V284" s="154"/>
      <c r="W284" s="155"/>
      <c r="X284" s="156"/>
      <c r="Y284" s="154"/>
      <c r="Z284" s="155"/>
      <c r="AA284" s="156"/>
      <c r="AB284" s="154"/>
      <c r="AC284" s="155"/>
      <c r="AD284" s="156"/>
      <c r="AE284" s="154"/>
      <c r="AF284" s="155"/>
      <c r="AG284" s="156"/>
      <c r="AH284" s="154"/>
      <c r="AI284" s="155"/>
      <c r="AJ284" s="157">
        <v>1</v>
      </c>
      <c r="AK284" s="150">
        <v>1</v>
      </c>
      <c r="AL284" s="158" t="s">
        <v>1900</v>
      </c>
      <c r="AM284" s="158"/>
      <c r="AN284" s="158"/>
      <c r="AO284" s="158"/>
      <c r="AP284" s="158"/>
      <c r="AQ284" s="158"/>
      <c r="AR284" s="158"/>
      <c r="AS284" s="158"/>
      <c r="AT284" s="158"/>
      <c r="AU284" s="157">
        <v>0</v>
      </c>
    </row>
    <row r="285" spans="2:47" s="146" customFormat="1" x14ac:dyDescent="0.35">
      <c r="B285" s="147" t="s">
        <v>1635</v>
      </c>
      <c r="C285" s="146" t="s">
        <v>2378</v>
      </c>
      <c r="D285" s="263" t="s">
        <v>823</v>
      </c>
      <c r="E285" s="148" t="s">
        <v>13</v>
      </c>
      <c r="F285" s="148" t="s">
        <v>207</v>
      </c>
      <c r="G285" s="148" t="s">
        <v>205</v>
      </c>
      <c r="H285" s="148" t="s">
        <v>2396</v>
      </c>
      <c r="I285" s="149" t="s">
        <v>824</v>
      </c>
      <c r="J285" s="146">
        <v>70</v>
      </c>
      <c r="K285" s="150">
        <v>1</v>
      </c>
      <c r="L285" s="151"/>
      <c r="M285" s="152">
        <v>1</v>
      </c>
      <c r="N285" s="204" t="s">
        <v>2397</v>
      </c>
      <c r="O285" s="150"/>
      <c r="P285" s="152"/>
      <c r="Q285" s="150"/>
      <c r="R285" s="156" t="s">
        <v>2397</v>
      </c>
      <c r="S285" s="154">
        <v>1</v>
      </c>
      <c r="T285" s="155">
        <v>1</v>
      </c>
      <c r="U285" s="156"/>
      <c r="V285" s="154"/>
      <c r="W285" s="155"/>
      <c r="X285" s="156"/>
      <c r="Y285" s="154"/>
      <c r="Z285" s="155"/>
      <c r="AA285" s="156"/>
      <c r="AB285" s="154"/>
      <c r="AC285" s="155"/>
      <c r="AD285" s="156"/>
      <c r="AE285" s="154"/>
      <c r="AF285" s="155"/>
      <c r="AG285" s="156"/>
      <c r="AH285" s="154"/>
      <c r="AI285" s="155"/>
      <c r="AJ285" s="157">
        <v>1</v>
      </c>
      <c r="AK285" s="150">
        <v>1</v>
      </c>
      <c r="AL285" s="158" t="s">
        <v>1900</v>
      </c>
      <c r="AM285" s="158"/>
      <c r="AN285" s="158"/>
      <c r="AO285" s="158"/>
      <c r="AP285" s="158"/>
      <c r="AQ285" s="158"/>
      <c r="AR285" s="158"/>
      <c r="AS285" s="158"/>
      <c r="AT285" s="158"/>
      <c r="AU285" s="157">
        <v>0</v>
      </c>
    </row>
    <row r="286" spans="2:47" s="146" customFormat="1" x14ac:dyDescent="0.35">
      <c r="B286" s="147" t="s">
        <v>1635</v>
      </c>
      <c r="C286" s="146" t="s">
        <v>2378</v>
      </c>
      <c r="D286" s="263" t="s">
        <v>823</v>
      </c>
      <c r="E286" s="148" t="s">
        <v>158</v>
      </c>
      <c r="F286" s="148" t="s">
        <v>207</v>
      </c>
      <c r="G286" s="148" t="s">
        <v>205</v>
      </c>
      <c r="H286" s="148" t="s">
        <v>2398</v>
      </c>
      <c r="I286" s="149" t="s">
        <v>824</v>
      </c>
      <c r="J286" s="146">
        <v>50</v>
      </c>
      <c r="K286" s="150">
        <v>1</v>
      </c>
      <c r="L286" s="151"/>
      <c r="M286" s="152">
        <v>1</v>
      </c>
      <c r="N286" s="204" t="s">
        <v>2399</v>
      </c>
      <c r="O286" s="150"/>
      <c r="P286" s="152"/>
      <c r="Q286" s="150"/>
      <c r="R286" s="156" t="s">
        <v>2399</v>
      </c>
      <c r="S286" s="154">
        <v>1</v>
      </c>
      <c r="T286" s="155">
        <v>1</v>
      </c>
      <c r="U286" s="156"/>
      <c r="V286" s="154"/>
      <c r="W286" s="155"/>
      <c r="X286" s="156"/>
      <c r="Y286" s="154"/>
      <c r="Z286" s="155"/>
      <c r="AA286" s="156"/>
      <c r="AB286" s="154"/>
      <c r="AC286" s="155"/>
      <c r="AD286" s="156"/>
      <c r="AE286" s="154"/>
      <c r="AF286" s="155"/>
      <c r="AG286" s="156"/>
      <c r="AH286" s="154"/>
      <c r="AI286" s="155"/>
      <c r="AJ286" s="157">
        <v>1</v>
      </c>
      <c r="AK286" s="150">
        <v>1</v>
      </c>
      <c r="AL286" s="158" t="s">
        <v>1900</v>
      </c>
      <c r="AM286" s="158"/>
      <c r="AN286" s="158"/>
      <c r="AO286" s="158"/>
      <c r="AP286" s="158"/>
      <c r="AQ286" s="158"/>
      <c r="AR286" s="158"/>
      <c r="AS286" s="158"/>
      <c r="AT286" s="158"/>
      <c r="AU286" s="157">
        <v>0</v>
      </c>
    </row>
    <row r="287" spans="2:47" s="146" customFormat="1" x14ac:dyDescent="0.35">
      <c r="B287" s="147" t="s">
        <v>1635</v>
      </c>
      <c r="C287" s="146" t="s">
        <v>2378</v>
      </c>
      <c r="D287" s="263" t="s">
        <v>997</v>
      </c>
      <c r="E287" s="148" t="s">
        <v>13</v>
      </c>
      <c r="F287" s="148" t="s">
        <v>207</v>
      </c>
      <c r="G287" s="148" t="s">
        <v>205</v>
      </c>
      <c r="H287" s="148" t="s">
        <v>2400</v>
      </c>
      <c r="I287" s="149" t="s">
        <v>998</v>
      </c>
      <c r="J287" s="146">
        <v>94</v>
      </c>
      <c r="K287" s="150">
        <v>1</v>
      </c>
      <c r="L287" s="151"/>
      <c r="M287" s="152">
        <v>1</v>
      </c>
      <c r="N287" s="266" t="s">
        <v>2391</v>
      </c>
      <c r="O287" s="150"/>
      <c r="P287" s="152"/>
      <c r="Q287" s="150"/>
      <c r="R287" s="264" t="s">
        <v>2391</v>
      </c>
      <c r="S287" s="154">
        <v>0.6</v>
      </c>
      <c r="T287" s="155">
        <v>0.6</v>
      </c>
      <c r="U287" s="263" t="s">
        <v>2388</v>
      </c>
      <c r="V287" s="154">
        <v>0.4</v>
      </c>
      <c r="W287" s="155">
        <v>0.4</v>
      </c>
      <c r="X287" s="156"/>
      <c r="Y287" s="154"/>
      <c r="Z287" s="155"/>
      <c r="AA287" s="264"/>
      <c r="AB287" s="154"/>
      <c r="AC287" s="155"/>
      <c r="AD287" s="156"/>
      <c r="AE287" s="154"/>
      <c r="AF287" s="155"/>
      <c r="AG287" s="156"/>
      <c r="AH287" s="154"/>
      <c r="AI287" s="155"/>
      <c r="AJ287" s="157">
        <v>1</v>
      </c>
      <c r="AK287" s="150">
        <v>1</v>
      </c>
      <c r="AL287" s="158" t="s">
        <v>1900</v>
      </c>
      <c r="AM287" s="158"/>
      <c r="AN287" s="158"/>
      <c r="AO287" s="158"/>
      <c r="AP287" s="158"/>
      <c r="AQ287" s="158"/>
      <c r="AR287" s="158"/>
      <c r="AS287" s="158"/>
      <c r="AT287" s="158"/>
      <c r="AU287" s="157">
        <v>0</v>
      </c>
    </row>
    <row r="288" spans="2:47" s="146" customFormat="1" x14ac:dyDescent="0.35">
      <c r="B288" s="147" t="s">
        <v>1635</v>
      </c>
      <c r="C288" s="146" t="s">
        <v>2378</v>
      </c>
      <c r="D288" s="263" t="s">
        <v>825</v>
      </c>
      <c r="E288" s="148" t="s">
        <v>158</v>
      </c>
      <c r="F288" s="148" t="s">
        <v>207</v>
      </c>
      <c r="G288" s="148" t="s">
        <v>205</v>
      </c>
      <c r="H288" s="148" t="s">
        <v>2401</v>
      </c>
      <c r="I288" s="149" t="s">
        <v>826</v>
      </c>
      <c r="J288" s="146">
        <v>88</v>
      </c>
      <c r="K288" s="150">
        <v>1.1399999999999999</v>
      </c>
      <c r="L288" s="150"/>
      <c r="M288" s="152">
        <v>1.1399999999999999</v>
      </c>
      <c r="N288" s="265" t="s">
        <v>2391</v>
      </c>
      <c r="O288" s="156"/>
      <c r="P288" s="152"/>
      <c r="Q288" s="150"/>
      <c r="R288" s="263" t="s">
        <v>2391</v>
      </c>
      <c r="S288" s="154">
        <v>0.53</v>
      </c>
      <c r="T288" s="155">
        <v>0.60419999999999996</v>
      </c>
      <c r="U288" s="156" t="s">
        <v>2387</v>
      </c>
      <c r="V288" s="158">
        <v>0.47</v>
      </c>
      <c r="W288" s="152">
        <v>0.53579999999999994</v>
      </c>
      <c r="Y288" s="158"/>
      <c r="Z288" s="152"/>
      <c r="AA288" s="263"/>
      <c r="AB288" s="158"/>
      <c r="AC288" s="152"/>
      <c r="AE288" s="158"/>
      <c r="AF288" s="152"/>
      <c r="AH288" s="158"/>
      <c r="AI288" s="152"/>
      <c r="AJ288" s="157">
        <v>1</v>
      </c>
      <c r="AK288" s="150">
        <v>1.1399999999999999</v>
      </c>
      <c r="AL288" s="158" t="s">
        <v>1900</v>
      </c>
      <c r="AM288" s="158"/>
      <c r="AN288" s="158"/>
      <c r="AO288" s="158"/>
      <c r="AP288" s="158"/>
      <c r="AQ288" s="158"/>
      <c r="AR288" s="158"/>
      <c r="AS288" s="158"/>
      <c r="AT288" s="158"/>
      <c r="AU288" s="157">
        <v>0</v>
      </c>
    </row>
    <row r="289" spans="2:47" s="146" customFormat="1" x14ac:dyDescent="0.35">
      <c r="B289" s="147" t="s">
        <v>1635</v>
      </c>
      <c r="C289" s="146" t="s">
        <v>2378</v>
      </c>
      <c r="D289" s="263" t="s">
        <v>999</v>
      </c>
      <c r="E289" s="148" t="s">
        <v>13</v>
      </c>
      <c r="F289" s="148" t="s">
        <v>207</v>
      </c>
      <c r="G289" s="148" t="s">
        <v>205</v>
      </c>
      <c r="H289" s="148" t="s">
        <v>2402</v>
      </c>
      <c r="I289" s="149" t="s">
        <v>2403</v>
      </c>
      <c r="J289" s="146">
        <v>84</v>
      </c>
      <c r="K289" s="150">
        <v>1</v>
      </c>
      <c r="L289" s="150"/>
      <c r="M289" s="152">
        <v>1</v>
      </c>
      <c r="N289" s="204" t="s">
        <v>2404</v>
      </c>
      <c r="O289" s="150"/>
      <c r="P289" s="152"/>
      <c r="Q289" s="150"/>
      <c r="R289" s="146" t="s">
        <v>2404</v>
      </c>
      <c r="S289" s="154">
        <v>0.6</v>
      </c>
      <c r="T289" s="155">
        <v>0.6</v>
      </c>
      <c r="U289" s="146" t="s">
        <v>2397</v>
      </c>
      <c r="V289" s="158">
        <v>0.4</v>
      </c>
      <c r="W289" s="152">
        <v>0.4</v>
      </c>
      <c r="Y289" s="158"/>
      <c r="Z289" s="152"/>
      <c r="AB289" s="158"/>
      <c r="AC289" s="152"/>
      <c r="AE289" s="158"/>
      <c r="AF289" s="152"/>
      <c r="AH289" s="158"/>
      <c r="AI289" s="152"/>
      <c r="AJ289" s="157">
        <v>1</v>
      </c>
      <c r="AK289" s="150">
        <v>1</v>
      </c>
      <c r="AL289" s="158" t="s">
        <v>1900</v>
      </c>
      <c r="AM289" s="158"/>
      <c r="AN289" s="158"/>
      <c r="AO289" s="158"/>
      <c r="AP289" s="158"/>
      <c r="AQ289" s="158"/>
      <c r="AR289" s="158"/>
      <c r="AS289" s="158"/>
      <c r="AT289" s="158"/>
      <c r="AU289" s="157">
        <v>0</v>
      </c>
    </row>
    <row r="290" spans="2:47" s="146" customFormat="1" x14ac:dyDescent="0.35">
      <c r="B290" s="147" t="s">
        <v>1635</v>
      </c>
      <c r="C290" s="146" t="s">
        <v>2378</v>
      </c>
      <c r="D290" s="263" t="s">
        <v>827</v>
      </c>
      <c r="E290" s="148" t="s">
        <v>158</v>
      </c>
      <c r="F290" s="148" t="s">
        <v>207</v>
      </c>
      <c r="G290" s="148" t="s">
        <v>205</v>
      </c>
      <c r="H290" s="148" t="s">
        <v>2405</v>
      </c>
      <c r="I290" s="149" t="s">
        <v>828</v>
      </c>
      <c r="J290" s="146">
        <v>76</v>
      </c>
      <c r="K290" s="150">
        <v>1</v>
      </c>
      <c r="L290" s="150"/>
      <c r="M290" s="152">
        <v>1</v>
      </c>
      <c r="N290" s="204" t="s">
        <v>2387</v>
      </c>
      <c r="P290" s="152"/>
      <c r="Q290" s="150"/>
      <c r="R290" s="146" t="s">
        <v>2387</v>
      </c>
      <c r="S290" s="154">
        <v>1</v>
      </c>
      <c r="T290" s="155">
        <v>1</v>
      </c>
      <c r="V290" s="158"/>
      <c r="W290" s="152"/>
      <c r="Y290" s="158"/>
      <c r="Z290" s="152"/>
      <c r="AB290" s="158"/>
      <c r="AC290" s="152"/>
      <c r="AE290" s="158"/>
      <c r="AF290" s="152"/>
      <c r="AH290" s="158"/>
      <c r="AI290" s="152"/>
      <c r="AJ290" s="157">
        <v>1</v>
      </c>
      <c r="AK290" s="150">
        <v>1</v>
      </c>
      <c r="AL290" s="158" t="s">
        <v>1900</v>
      </c>
      <c r="AM290" s="158"/>
      <c r="AN290" s="158"/>
      <c r="AO290" s="158"/>
      <c r="AP290" s="158"/>
      <c r="AQ290" s="158"/>
      <c r="AR290" s="158"/>
      <c r="AS290" s="158"/>
      <c r="AT290" s="158"/>
      <c r="AU290" s="157">
        <v>0</v>
      </c>
    </row>
    <row r="291" spans="2:47" s="146" customFormat="1" x14ac:dyDescent="0.35">
      <c r="B291" s="147" t="s">
        <v>1635</v>
      </c>
      <c r="C291" s="146" t="s">
        <v>2378</v>
      </c>
      <c r="D291" s="263" t="s">
        <v>1001</v>
      </c>
      <c r="E291" s="148" t="s">
        <v>13</v>
      </c>
      <c r="F291" s="148" t="s">
        <v>207</v>
      </c>
      <c r="G291" s="148" t="s">
        <v>205</v>
      </c>
      <c r="H291" s="148" t="s">
        <v>2406</v>
      </c>
      <c r="I291" s="149" t="s">
        <v>1002</v>
      </c>
      <c r="J291" s="146">
        <v>33</v>
      </c>
      <c r="K291" s="150">
        <v>1</v>
      </c>
      <c r="L291" s="150"/>
      <c r="M291" s="152">
        <v>1</v>
      </c>
      <c r="N291" s="265" t="s">
        <v>2407</v>
      </c>
      <c r="O291" s="150"/>
      <c r="P291" s="152"/>
      <c r="Q291" s="150"/>
      <c r="R291" s="263" t="s">
        <v>2407</v>
      </c>
      <c r="S291" s="154">
        <v>1</v>
      </c>
      <c r="T291" s="155">
        <v>1</v>
      </c>
      <c r="V291" s="158"/>
      <c r="W291" s="152"/>
      <c r="Y291" s="158"/>
      <c r="Z291" s="152"/>
      <c r="AB291" s="158"/>
      <c r="AC291" s="152"/>
      <c r="AE291" s="158"/>
      <c r="AF291" s="152"/>
      <c r="AH291" s="158"/>
      <c r="AI291" s="152"/>
      <c r="AJ291" s="157">
        <v>1</v>
      </c>
      <c r="AK291" s="150">
        <v>1</v>
      </c>
      <c r="AL291" s="158" t="s">
        <v>1900</v>
      </c>
      <c r="AM291" s="158"/>
      <c r="AN291" s="158"/>
      <c r="AO291" s="158"/>
      <c r="AP291" s="158"/>
      <c r="AQ291" s="158"/>
      <c r="AR291" s="158"/>
      <c r="AS291" s="158"/>
      <c r="AT291" s="158"/>
      <c r="AU291" s="157">
        <v>0</v>
      </c>
    </row>
    <row r="292" spans="2:47" s="146" customFormat="1" x14ac:dyDescent="0.35">
      <c r="B292" s="147" t="s">
        <v>1635</v>
      </c>
      <c r="C292" s="146" t="s">
        <v>2378</v>
      </c>
      <c r="D292" s="263" t="s">
        <v>829</v>
      </c>
      <c r="E292" s="148" t="s">
        <v>158</v>
      </c>
      <c r="F292" s="148" t="s">
        <v>207</v>
      </c>
      <c r="G292" s="148" t="s">
        <v>205</v>
      </c>
      <c r="H292" s="148" t="s">
        <v>2408</v>
      </c>
      <c r="I292" s="149" t="s">
        <v>830</v>
      </c>
      <c r="J292" s="146">
        <v>31</v>
      </c>
      <c r="K292" s="150">
        <v>1</v>
      </c>
      <c r="L292" s="150"/>
      <c r="M292" s="152">
        <v>1</v>
      </c>
      <c r="N292" s="265" t="s">
        <v>2409</v>
      </c>
      <c r="O292" s="150"/>
      <c r="P292" s="152"/>
      <c r="Q292" s="150"/>
      <c r="R292" s="263" t="s">
        <v>2409</v>
      </c>
      <c r="S292" s="154">
        <v>0.5</v>
      </c>
      <c r="T292" s="155">
        <v>0.5</v>
      </c>
      <c r="U292" s="146" t="s">
        <v>2404</v>
      </c>
      <c r="V292" s="158">
        <v>0.5</v>
      </c>
      <c r="W292" s="152">
        <v>0.5</v>
      </c>
      <c r="Y292" s="158"/>
      <c r="Z292" s="152"/>
      <c r="AB292" s="158"/>
      <c r="AC292" s="152"/>
      <c r="AE292" s="158"/>
      <c r="AF292" s="152"/>
      <c r="AH292" s="158"/>
      <c r="AI292" s="152"/>
      <c r="AJ292" s="157">
        <v>1</v>
      </c>
      <c r="AK292" s="150">
        <v>1</v>
      </c>
      <c r="AL292" s="158" t="s">
        <v>1900</v>
      </c>
      <c r="AM292" s="158"/>
      <c r="AN292" s="158"/>
      <c r="AO292" s="158"/>
      <c r="AP292" s="158"/>
      <c r="AQ292" s="158"/>
      <c r="AR292" s="158"/>
      <c r="AS292" s="158"/>
      <c r="AT292" s="158"/>
      <c r="AU292" s="157">
        <v>0</v>
      </c>
    </row>
    <row r="293" spans="2:47" s="146" customFormat="1" x14ac:dyDescent="0.35">
      <c r="B293" s="147" t="s">
        <v>1635</v>
      </c>
      <c r="C293" s="146" t="s">
        <v>2378</v>
      </c>
      <c r="D293" s="263" t="s">
        <v>1003</v>
      </c>
      <c r="E293" s="148" t="s">
        <v>13</v>
      </c>
      <c r="F293" s="148" t="s">
        <v>207</v>
      </c>
      <c r="G293" s="148" t="s">
        <v>205</v>
      </c>
      <c r="H293" s="148" t="s">
        <v>2410</v>
      </c>
      <c r="I293" s="149" t="s">
        <v>1004</v>
      </c>
      <c r="J293" s="146">
        <v>62</v>
      </c>
      <c r="K293" s="150">
        <v>1</v>
      </c>
      <c r="L293" s="150"/>
      <c r="M293" s="152">
        <v>1</v>
      </c>
      <c r="N293" s="265" t="s">
        <v>2387</v>
      </c>
      <c r="O293" s="150"/>
      <c r="P293" s="152"/>
      <c r="Q293" s="150"/>
      <c r="R293" s="263" t="s">
        <v>2387</v>
      </c>
      <c r="S293" s="158">
        <v>1</v>
      </c>
      <c r="T293" s="155">
        <v>1</v>
      </c>
      <c r="V293" s="158"/>
      <c r="W293" s="152"/>
      <c r="Y293" s="158"/>
      <c r="Z293" s="152"/>
      <c r="AB293" s="158"/>
      <c r="AC293" s="152"/>
      <c r="AE293" s="158"/>
      <c r="AF293" s="152"/>
      <c r="AH293" s="158"/>
      <c r="AI293" s="152"/>
      <c r="AJ293" s="157">
        <v>1</v>
      </c>
      <c r="AK293" s="150">
        <v>1</v>
      </c>
      <c r="AL293" s="158" t="s">
        <v>1900</v>
      </c>
      <c r="AM293" s="158"/>
      <c r="AN293" s="158"/>
      <c r="AO293" s="158"/>
      <c r="AP293" s="158"/>
      <c r="AQ293" s="158"/>
      <c r="AR293" s="158"/>
      <c r="AS293" s="158"/>
      <c r="AT293" s="158"/>
      <c r="AU293" s="157">
        <v>0</v>
      </c>
    </row>
    <row r="294" spans="2:47" s="146" customFormat="1" x14ac:dyDescent="0.35">
      <c r="B294" s="147" t="s">
        <v>1635</v>
      </c>
      <c r="C294" s="146" t="s">
        <v>2378</v>
      </c>
      <c r="D294" s="263" t="s">
        <v>831</v>
      </c>
      <c r="E294" s="148" t="s">
        <v>158</v>
      </c>
      <c r="F294" s="148" t="s">
        <v>207</v>
      </c>
      <c r="G294" s="148" t="s">
        <v>205</v>
      </c>
      <c r="H294" s="148" t="s">
        <v>2411</v>
      </c>
      <c r="I294" s="149" t="s">
        <v>832</v>
      </c>
      <c r="J294" s="146">
        <v>52</v>
      </c>
      <c r="K294" s="150">
        <v>1</v>
      </c>
      <c r="L294" s="150"/>
      <c r="M294" s="152">
        <v>1</v>
      </c>
      <c r="N294" s="265" t="s">
        <v>2387</v>
      </c>
      <c r="O294" s="150"/>
      <c r="P294" s="152"/>
      <c r="Q294" s="150"/>
      <c r="R294" s="263" t="s">
        <v>2387</v>
      </c>
      <c r="S294" s="158">
        <v>0.5</v>
      </c>
      <c r="T294" s="155">
        <v>0.5</v>
      </c>
      <c r="U294" s="146" t="s">
        <v>2397</v>
      </c>
      <c r="V294" s="158">
        <v>0.5</v>
      </c>
      <c r="W294" s="152">
        <v>0.5</v>
      </c>
      <c r="Y294" s="158"/>
      <c r="Z294" s="152"/>
      <c r="AB294" s="158"/>
      <c r="AC294" s="152"/>
      <c r="AE294" s="158"/>
      <c r="AF294" s="152"/>
      <c r="AH294" s="158"/>
      <c r="AI294" s="152"/>
      <c r="AJ294" s="157">
        <v>1</v>
      </c>
      <c r="AK294" s="150">
        <v>1</v>
      </c>
      <c r="AL294" s="158" t="s">
        <v>1900</v>
      </c>
      <c r="AM294" s="158"/>
      <c r="AN294" s="158"/>
      <c r="AO294" s="158"/>
      <c r="AP294" s="158"/>
      <c r="AQ294" s="158"/>
      <c r="AR294" s="158"/>
      <c r="AS294" s="158"/>
      <c r="AT294" s="158"/>
      <c r="AU294" s="157">
        <v>0</v>
      </c>
    </row>
    <row r="295" spans="2:47" s="211" customFormat="1" x14ac:dyDescent="0.35">
      <c r="B295" s="131" t="s">
        <v>1635</v>
      </c>
      <c r="C295" s="211" t="s">
        <v>2378</v>
      </c>
      <c r="D295" s="267" t="s">
        <v>709</v>
      </c>
      <c r="E295" s="33" t="s">
        <v>160</v>
      </c>
      <c r="F295" s="33" t="s">
        <v>207</v>
      </c>
      <c r="G295" s="33" t="s">
        <v>205</v>
      </c>
      <c r="H295" s="33" t="s">
        <v>2412</v>
      </c>
      <c r="I295" s="205" t="s">
        <v>710</v>
      </c>
      <c r="J295" s="211">
        <v>0</v>
      </c>
      <c r="K295" s="133">
        <v>0</v>
      </c>
      <c r="L295" s="133"/>
      <c r="M295" s="214">
        <v>0</v>
      </c>
      <c r="N295" s="268" t="s">
        <v>2387</v>
      </c>
      <c r="O295" s="133"/>
      <c r="P295" s="214"/>
      <c r="Q295" s="133"/>
      <c r="R295" s="267"/>
      <c r="S295" s="216"/>
      <c r="T295" s="220"/>
      <c r="V295" s="216"/>
      <c r="W295" s="214"/>
      <c r="Y295" s="216"/>
      <c r="Z295" s="214"/>
      <c r="AB295" s="216"/>
      <c r="AC295" s="214"/>
      <c r="AE295" s="216"/>
      <c r="AF295" s="214"/>
      <c r="AH295" s="216"/>
      <c r="AI295" s="214"/>
      <c r="AJ295" s="269">
        <v>0</v>
      </c>
      <c r="AK295" s="133">
        <v>0</v>
      </c>
      <c r="AL295" s="216" t="s">
        <v>1900</v>
      </c>
      <c r="AM295" s="216"/>
      <c r="AN295" s="216"/>
      <c r="AO295" s="216"/>
      <c r="AP295" s="216"/>
      <c r="AQ295" s="216"/>
      <c r="AR295" s="216"/>
      <c r="AS295" s="216"/>
      <c r="AT295" s="216"/>
      <c r="AU295" s="269">
        <v>0</v>
      </c>
    </row>
    <row r="296" spans="2:47" s="211" customFormat="1" x14ac:dyDescent="0.35">
      <c r="B296" s="131" t="s">
        <v>1635</v>
      </c>
      <c r="C296" s="211" t="s">
        <v>2378</v>
      </c>
      <c r="D296" s="267" t="s">
        <v>709</v>
      </c>
      <c r="E296" s="33" t="s">
        <v>160</v>
      </c>
      <c r="F296" s="33" t="s">
        <v>207</v>
      </c>
      <c r="G296" s="33" t="s">
        <v>205</v>
      </c>
      <c r="H296" s="33" t="s">
        <v>2412</v>
      </c>
      <c r="I296" s="205" t="s">
        <v>710</v>
      </c>
      <c r="J296" s="211">
        <v>0</v>
      </c>
      <c r="K296" s="133">
        <v>0</v>
      </c>
      <c r="L296" s="133"/>
      <c r="M296" s="214">
        <v>0</v>
      </c>
      <c r="N296" s="268" t="s">
        <v>2387</v>
      </c>
      <c r="O296" s="133"/>
      <c r="P296" s="214"/>
      <c r="Q296" s="133"/>
      <c r="R296" s="267"/>
      <c r="S296" s="216"/>
      <c r="T296" s="220"/>
      <c r="V296" s="216"/>
      <c r="W296" s="214"/>
      <c r="Y296" s="216"/>
      <c r="Z296" s="214"/>
      <c r="AB296" s="216"/>
      <c r="AC296" s="214"/>
      <c r="AE296" s="216"/>
      <c r="AF296" s="214"/>
      <c r="AH296" s="216"/>
      <c r="AI296" s="214"/>
      <c r="AJ296" s="269">
        <v>0</v>
      </c>
      <c r="AK296" s="133">
        <v>0</v>
      </c>
      <c r="AL296" s="216" t="s">
        <v>1900</v>
      </c>
      <c r="AM296" s="216"/>
      <c r="AN296" s="216"/>
      <c r="AO296" s="216"/>
      <c r="AP296" s="216"/>
      <c r="AQ296" s="216"/>
      <c r="AR296" s="216"/>
      <c r="AS296" s="216"/>
      <c r="AT296" s="216"/>
      <c r="AU296" s="269">
        <v>0</v>
      </c>
    </row>
    <row r="297" spans="2:47" s="211" customFormat="1" x14ac:dyDescent="0.35">
      <c r="B297" s="131" t="s">
        <v>1635</v>
      </c>
      <c r="C297" s="211" t="s">
        <v>2378</v>
      </c>
      <c r="D297" s="267" t="s">
        <v>711</v>
      </c>
      <c r="E297" s="33" t="s">
        <v>160</v>
      </c>
      <c r="F297" s="33" t="s">
        <v>207</v>
      </c>
      <c r="G297" s="33" t="s">
        <v>205</v>
      </c>
      <c r="H297" s="33" t="s">
        <v>2413</v>
      </c>
      <c r="I297" s="205" t="s">
        <v>712</v>
      </c>
      <c r="J297" s="211">
        <v>0</v>
      </c>
      <c r="K297" s="133">
        <v>0</v>
      </c>
      <c r="L297" s="133"/>
      <c r="M297" s="214">
        <v>0</v>
      </c>
      <c r="N297" s="268" t="s">
        <v>2387</v>
      </c>
      <c r="O297" s="133"/>
      <c r="P297" s="214"/>
      <c r="Q297" s="133"/>
      <c r="R297" s="267"/>
      <c r="S297" s="216"/>
      <c r="T297" s="220"/>
      <c r="V297" s="216"/>
      <c r="W297" s="214"/>
      <c r="Y297" s="216"/>
      <c r="Z297" s="214"/>
      <c r="AB297" s="216"/>
      <c r="AC297" s="214"/>
      <c r="AE297" s="216"/>
      <c r="AF297" s="214"/>
      <c r="AH297" s="216"/>
      <c r="AI297" s="214"/>
      <c r="AJ297" s="269">
        <v>0</v>
      </c>
      <c r="AK297" s="133">
        <v>0</v>
      </c>
      <c r="AL297" s="216" t="s">
        <v>1900</v>
      </c>
      <c r="AM297" s="216"/>
      <c r="AN297" s="216"/>
      <c r="AO297" s="216"/>
      <c r="AP297" s="216"/>
      <c r="AQ297" s="216"/>
      <c r="AR297" s="216"/>
      <c r="AS297" s="216"/>
      <c r="AT297" s="216"/>
      <c r="AU297" s="269">
        <v>0</v>
      </c>
    </row>
    <row r="298" spans="2:47" s="211" customFormat="1" x14ac:dyDescent="0.35">
      <c r="B298" s="131" t="s">
        <v>1635</v>
      </c>
      <c r="C298" s="211" t="s">
        <v>2378</v>
      </c>
      <c r="D298" s="267" t="s">
        <v>711</v>
      </c>
      <c r="E298" s="33" t="s">
        <v>160</v>
      </c>
      <c r="F298" s="33" t="s">
        <v>207</v>
      </c>
      <c r="G298" s="33" t="s">
        <v>205</v>
      </c>
      <c r="H298" s="33" t="s">
        <v>2413</v>
      </c>
      <c r="I298" s="205" t="s">
        <v>712</v>
      </c>
      <c r="J298" s="211">
        <v>0</v>
      </c>
      <c r="K298" s="133">
        <v>0</v>
      </c>
      <c r="L298" s="133"/>
      <c r="M298" s="214">
        <v>0</v>
      </c>
      <c r="N298" s="268" t="s">
        <v>2387</v>
      </c>
      <c r="O298" s="133"/>
      <c r="P298" s="214"/>
      <c r="Q298" s="133"/>
      <c r="R298" s="267"/>
      <c r="S298" s="216"/>
      <c r="T298" s="220"/>
      <c r="V298" s="216"/>
      <c r="W298" s="214"/>
      <c r="Y298" s="216"/>
      <c r="Z298" s="214"/>
      <c r="AB298" s="216"/>
      <c r="AC298" s="214"/>
      <c r="AE298" s="216"/>
      <c r="AF298" s="214"/>
      <c r="AH298" s="216"/>
      <c r="AI298" s="214"/>
      <c r="AJ298" s="269">
        <v>0</v>
      </c>
      <c r="AK298" s="133">
        <v>0</v>
      </c>
      <c r="AL298" s="216" t="s">
        <v>1900</v>
      </c>
      <c r="AM298" s="216"/>
      <c r="AN298" s="216"/>
      <c r="AO298" s="216"/>
      <c r="AP298" s="216"/>
      <c r="AQ298" s="216"/>
      <c r="AR298" s="216"/>
      <c r="AS298" s="216"/>
      <c r="AT298" s="216"/>
      <c r="AU298" s="269">
        <v>0</v>
      </c>
    </row>
    <row r="299" spans="2:47" s="211" customFormat="1" x14ac:dyDescent="0.35">
      <c r="B299" s="131" t="s">
        <v>1635</v>
      </c>
      <c r="C299" s="211" t="s">
        <v>2378</v>
      </c>
      <c r="D299" s="267" t="s">
        <v>833</v>
      </c>
      <c r="E299" s="33" t="s">
        <v>13</v>
      </c>
      <c r="F299" s="33" t="s">
        <v>207</v>
      </c>
      <c r="G299" s="33" t="s">
        <v>205</v>
      </c>
      <c r="H299" s="33" t="s">
        <v>2414</v>
      </c>
      <c r="I299" s="205" t="s">
        <v>834</v>
      </c>
      <c r="J299" s="211">
        <v>8</v>
      </c>
      <c r="K299" s="133">
        <v>0</v>
      </c>
      <c r="L299" s="133"/>
      <c r="M299" s="214">
        <v>0</v>
      </c>
      <c r="N299" s="268" t="s">
        <v>2392</v>
      </c>
      <c r="O299" s="133"/>
      <c r="P299" s="214"/>
      <c r="Q299" s="133"/>
      <c r="R299" s="267"/>
      <c r="S299" s="216"/>
      <c r="T299" s="220"/>
      <c r="V299" s="216"/>
      <c r="W299" s="214"/>
      <c r="Y299" s="216"/>
      <c r="Z299" s="214"/>
      <c r="AB299" s="216"/>
      <c r="AC299" s="214"/>
      <c r="AE299" s="216"/>
      <c r="AF299" s="214"/>
      <c r="AH299" s="216"/>
      <c r="AI299" s="214"/>
      <c r="AJ299" s="269">
        <v>0</v>
      </c>
      <c r="AK299" s="133">
        <v>0</v>
      </c>
      <c r="AL299" s="216" t="s">
        <v>1900</v>
      </c>
      <c r="AM299" s="216"/>
      <c r="AN299" s="216"/>
      <c r="AO299" s="216"/>
      <c r="AP299" s="216"/>
      <c r="AQ299" s="216"/>
      <c r="AR299" s="216"/>
      <c r="AS299" s="216"/>
      <c r="AT299" s="216"/>
      <c r="AU299" s="269">
        <v>0</v>
      </c>
    </row>
    <row r="300" spans="2:47" s="211" customFormat="1" x14ac:dyDescent="0.35">
      <c r="B300" s="131" t="s">
        <v>1635</v>
      </c>
      <c r="C300" s="211" t="s">
        <v>2378</v>
      </c>
      <c r="D300" s="267" t="s">
        <v>833</v>
      </c>
      <c r="E300" s="33" t="s">
        <v>158</v>
      </c>
      <c r="F300" s="33" t="s">
        <v>207</v>
      </c>
      <c r="G300" s="33" t="s">
        <v>205</v>
      </c>
      <c r="H300" s="33" t="s">
        <v>2415</v>
      </c>
      <c r="I300" s="205" t="s">
        <v>834</v>
      </c>
      <c r="J300" s="211">
        <v>0</v>
      </c>
      <c r="K300" s="133">
        <v>0</v>
      </c>
      <c r="L300" s="133"/>
      <c r="M300" s="214">
        <v>0</v>
      </c>
      <c r="N300" s="268" t="s">
        <v>2392</v>
      </c>
      <c r="O300" s="133"/>
      <c r="P300" s="214"/>
      <c r="Q300" s="133"/>
      <c r="R300" s="267"/>
      <c r="S300" s="216"/>
      <c r="T300" s="220"/>
      <c r="V300" s="216"/>
      <c r="W300" s="214"/>
      <c r="Y300" s="216"/>
      <c r="Z300" s="214"/>
      <c r="AB300" s="216"/>
      <c r="AC300" s="214"/>
      <c r="AE300" s="216"/>
      <c r="AF300" s="214"/>
      <c r="AH300" s="216"/>
      <c r="AI300" s="214"/>
      <c r="AJ300" s="269">
        <v>0</v>
      </c>
      <c r="AK300" s="133">
        <v>0</v>
      </c>
      <c r="AL300" s="216" t="s">
        <v>1900</v>
      </c>
      <c r="AM300" s="216"/>
      <c r="AN300" s="216"/>
      <c r="AO300" s="216"/>
      <c r="AP300" s="216"/>
      <c r="AQ300" s="216"/>
      <c r="AR300" s="216"/>
      <c r="AS300" s="216"/>
      <c r="AT300" s="216"/>
      <c r="AU300" s="269">
        <v>0</v>
      </c>
    </row>
    <row r="301" spans="2:47" s="211" customFormat="1" x14ac:dyDescent="0.35">
      <c r="B301" s="131" t="s">
        <v>1635</v>
      </c>
      <c r="C301" s="211" t="s">
        <v>2378</v>
      </c>
      <c r="D301" s="267" t="s">
        <v>835</v>
      </c>
      <c r="E301" s="33" t="s">
        <v>13</v>
      </c>
      <c r="F301" s="33" t="s">
        <v>207</v>
      </c>
      <c r="G301" s="33" t="s">
        <v>205</v>
      </c>
      <c r="H301" s="33" t="s">
        <v>2416</v>
      </c>
      <c r="I301" s="205" t="s">
        <v>836</v>
      </c>
      <c r="J301" s="211">
        <v>8</v>
      </c>
      <c r="K301" s="133">
        <v>0</v>
      </c>
      <c r="L301" s="133"/>
      <c r="M301" s="214">
        <v>0</v>
      </c>
      <c r="N301" s="268" t="s">
        <v>2392</v>
      </c>
      <c r="O301" s="133"/>
      <c r="P301" s="214"/>
      <c r="Q301" s="133"/>
      <c r="R301" s="267"/>
      <c r="S301" s="216"/>
      <c r="T301" s="220"/>
      <c r="V301" s="216"/>
      <c r="W301" s="214"/>
      <c r="Y301" s="216"/>
      <c r="Z301" s="214"/>
      <c r="AB301" s="216"/>
      <c r="AC301" s="214"/>
      <c r="AE301" s="216"/>
      <c r="AF301" s="214"/>
      <c r="AH301" s="216"/>
      <c r="AI301" s="214"/>
      <c r="AJ301" s="269">
        <v>0</v>
      </c>
      <c r="AK301" s="133">
        <v>0</v>
      </c>
      <c r="AL301" s="216" t="s">
        <v>1900</v>
      </c>
      <c r="AM301" s="216"/>
      <c r="AN301" s="216"/>
      <c r="AO301" s="216"/>
      <c r="AP301" s="216"/>
      <c r="AQ301" s="216"/>
      <c r="AR301" s="216"/>
      <c r="AS301" s="216"/>
      <c r="AT301" s="216"/>
      <c r="AU301" s="269">
        <v>0</v>
      </c>
    </row>
    <row r="302" spans="2:47" s="211" customFormat="1" x14ac:dyDescent="0.35">
      <c r="B302" s="131" t="s">
        <v>1635</v>
      </c>
      <c r="C302" s="211" t="s">
        <v>2378</v>
      </c>
      <c r="D302" s="267" t="s">
        <v>835</v>
      </c>
      <c r="E302" s="33" t="s">
        <v>158</v>
      </c>
      <c r="F302" s="33" t="s">
        <v>207</v>
      </c>
      <c r="G302" s="33" t="s">
        <v>205</v>
      </c>
      <c r="H302" s="33" t="s">
        <v>2417</v>
      </c>
      <c r="I302" s="205" t="s">
        <v>836</v>
      </c>
      <c r="J302" s="211">
        <v>0</v>
      </c>
      <c r="K302" s="133">
        <v>0</v>
      </c>
      <c r="L302" s="133"/>
      <c r="M302" s="214">
        <v>0</v>
      </c>
      <c r="N302" s="268" t="s">
        <v>2392</v>
      </c>
      <c r="O302" s="133"/>
      <c r="P302" s="214"/>
      <c r="Q302" s="133"/>
      <c r="R302" s="267"/>
      <c r="S302" s="216"/>
      <c r="T302" s="220"/>
      <c r="V302" s="216"/>
      <c r="W302" s="214"/>
      <c r="Y302" s="216"/>
      <c r="Z302" s="214"/>
      <c r="AB302" s="216"/>
      <c r="AC302" s="214"/>
      <c r="AE302" s="216"/>
      <c r="AF302" s="214"/>
      <c r="AH302" s="216"/>
      <c r="AI302" s="214"/>
      <c r="AJ302" s="269">
        <v>0</v>
      </c>
      <c r="AK302" s="133">
        <v>0</v>
      </c>
      <c r="AL302" s="216" t="s">
        <v>1900</v>
      </c>
      <c r="AM302" s="216"/>
      <c r="AN302" s="216"/>
      <c r="AO302" s="216"/>
      <c r="AP302" s="216"/>
      <c r="AQ302" s="216"/>
      <c r="AR302" s="216"/>
      <c r="AS302" s="216"/>
      <c r="AT302" s="216"/>
      <c r="AU302" s="269">
        <v>0</v>
      </c>
    </row>
    <row r="303" spans="2:47" s="211" customFormat="1" x14ac:dyDescent="0.35">
      <c r="B303" s="131" t="s">
        <v>1635</v>
      </c>
      <c r="C303" s="211" t="s">
        <v>2378</v>
      </c>
      <c r="D303" s="267" t="s">
        <v>837</v>
      </c>
      <c r="E303" s="33" t="s">
        <v>13</v>
      </c>
      <c r="F303" s="33" t="s">
        <v>207</v>
      </c>
      <c r="G303" s="33" t="s">
        <v>205</v>
      </c>
      <c r="H303" s="33" t="s">
        <v>2418</v>
      </c>
      <c r="I303" s="205" t="s">
        <v>838</v>
      </c>
      <c r="J303" s="211">
        <v>0</v>
      </c>
      <c r="K303" s="133">
        <v>0</v>
      </c>
      <c r="L303" s="133"/>
      <c r="M303" s="214">
        <v>0</v>
      </c>
      <c r="N303" s="268" t="s">
        <v>2392</v>
      </c>
      <c r="O303" s="133"/>
      <c r="P303" s="214"/>
      <c r="Q303" s="133"/>
      <c r="R303" s="267"/>
      <c r="S303" s="216"/>
      <c r="T303" s="220"/>
      <c r="V303" s="216"/>
      <c r="W303" s="214"/>
      <c r="Y303" s="216"/>
      <c r="Z303" s="214"/>
      <c r="AB303" s="216"/>
      <c r="AC303" s="214"/>
      <c r="AE303" s="216"/>
      <c r="AF303" s="214"/>
      <c r="AH303" s="216"/>
      <c r="AI303" s="214"/>
      <c r="AJ303" s="269">
        <v>0</v>
      </c>
      <c r="AK303" s="133">
        <v>0</v>
      </c>
      <c r="AL303" s="216" t="s">
        <v>1900</v>
      </c>
      <c r="AM303" s="216"/>
      <c r="AN303" s="216"/>
      <c r="AO303" s="216"/>
      <c r="AP303" s="216"/>
      <c r="AQ303" s="216"/>
      <c r="AR303" s="216"/>
      <c r="AS303" s="216"/>
      <c r="AT303" s="216"/>
      <c r="AU303" s="269">
        <v>0</v>
      </c>
    </row>
    <row r="304" spans="2:47" s="211" customFormat="1" x14ac:dyDescent="0.35">
      <c r="B304" s="131" t="s">
        <v>1635</v>
      </c>
      <c r="C304" s="211" t="s">
        <v>2378</v>
      </c>
      <c r="D304" s="267" t="s">
        <v>837</v>
      </c>
      <c r="E304" s="33" t="s">
        <v>158</v>
      </c>
      <c r="F304" s="33" t="s">
        <v>207</v>
      </c>
      <c r="G304" s="33" t="s">
        <v>205</v>
      </c>
      <c r="H304" s="33" t="s">
        <v>2419</v>
      </c>
      <c r="I304" s="205" t="s">
        <v>838</v>
      </c>
      <c r="J304" s="211">
        <v>8</v>
      </c>
      <c r="K304" s="133">
        <v>0</v>
      </c>
      <c r="L304" s="133"/>
      <c r="M304" s="214">
        <v>0</v>
      </c>
      <c r="N304" s="268" t="s">
        <v>2392</v>
      </c>
      <c r="O304" s="133"/>
      <c r="P304" s="214"/>
      <c r="Q304" s="133"/>
      <c r="R304" s="267"/>
      <c r="S304" s="216"/>
      <c r="T304" s="220"/>
      <c r="V304" s="216"/>
      <c r="W304" s="214"/>
      <c r="Y304" s="216"/>
      <c r="Z304" s="214"/>
      <c r="AB304" s="216"/>
      <c r="AC304" s="214"/>
      <c r="AE304" s="216"/>
      <c r="AF304" s="214"/>
      <c r="AH304" s="216"/>
      <c r="AI304" s="214"/>
      <c r="AJ304" s="269">
        <v>0</v>
      </c>
      <c r="AK304" s="133">
        <v>0</v>
      </c>
      <c r="AL304" s="216" t="s">
        <v>1900</v>
      </c>
      <c r="AM304" s="216"/>
      <c r="AN304" s="216"/>
      <c r="AO304" s="216"/>
      <c r="AP304" s="216"/>
      <c r="AQ304" s="216"/>
      <c r="AR304" s="216"/>
      <c r="AS304" s="216"/>
      <c r="AT304" s="216"/>
      <c r="AU304" s="269">
        <v>0</v>
      </c>
    </row>
    <row r="305" spans="2:47" s="211" customFormat="1" x14ac:dyDescent="0.35">
      <c r="B305" s="131" t="s">
        <v>1635</v>
      </c>
      <c r="C305" s="211" t="s">
        <v>2378</v>
      </c>
      <c r="D305" s="267" t="s">
        <v>839</v>
      </c>
      <c r="E305" s="33" t="s">
        <v>13</v>
      </c>
      <c r="F305" s="33" t="s">
        <v>207</v>
      </c>
      <c r="G305" s="33" t="s">
        <v>205</v>
      </c>
      <c r="H305" s="33" t="s">
        <v>2420</v>
      </c>
      <c r="I305" s="205" t="s">
        <v>840</v>
      </c>
      <c r="J305" s="211">
        <v>0</v>
      </c>
      <c r="K305" s="133">
        <v>0</v>
      </c>
      <c r="L305" s="133"/>
      <c r="M305" s="214">
        <v>0</v>
      </c>
      <c r="N305" s="268" t="s">
        <v>2392</v>
      </c>
      <c r="O305" s="133"/>
      <c r="P305" s="214"/>
      <c r="Q305" s="133"/>
      <c r="R305" s="267"/>
      <c r="S305" s="216"/>
      <c r="T305" s="220"/>
      <c r="V305" s="216"/>
      <c r="W305" s="214"/>
      <c r="Y305" s="216"/>
      <c r="Z305" s="214"/>
      <c r="AB305" s="216"/>
      <c r="AC305" s="214"/>
      <c r="AE305" s="216"/>
      <c r="AF305" s="214"/>
      <c r="AH305" s="216"/>
      <c r="AI305" s="214"/>
      <c r="AJ305" s="269">
        <v>0</v>
      </c>
      <c r="AK305" s="133">
        <v>0</v>
      </c>
      <c r="AL305" s="216" t="s">
        <v>1900</v>
      </c>
      <c r="AM305" s="216"/>
      <c r="AN305" s="216"/>
      <c r="AO305" s="216"/>
      <c r="AP305" s="216"/>
      <c r="AQ305" s="216"/>
      <c r="AR305" s="216"/>
      <c r="AS305" s="216"/>
      <c r="AT305" s="216"/>
      <c r="AU305" s="269">
        <v>0</v>
      </c>
    </row>
    <row r="306" spans="2:47" s="211" customFormat="1" x14ac:dyDescent="0.35">
      <c r="B306" s="131" t="s">
        <v>1635</v>
      </c>
      <c r="C306" s="211" t="s">
        <v>2378</v>
      </c>
      <c r="D306" s="267" t="s">
        <v>839</v>
      </c>
      <c r="E306" s="33" t="s">
        <v>158</v>
      </c>
      <c r="F306" s="33" t="s">
        <v>207</v>
      </c>
      <c r="G306" s="33" t="s">
        <v>205</v>
      </c>
      <c r="H306" s="33" t="s">
        <v>2421</v>
      </c>
      <c r="I306" s="205" t="s">
        <v>840</v>
      </c>
      <c r="J306" s="211">
        <v>9</v>
      </c>
      <c r="K306" s="133">
        <v>0</v>
      </c>
      <c r="L306" s="133"/>
      <c r="M306" s="214">
        <v>0</v>
      </c>
      <c r="N306" s="268" t="s">
        <v>2392</v>
      </c>
      <c r="O306" s="133"/>
      <c r="P306" s="214"/>
      <c r="Q306" s="133"/>
      <c r="R306" s="267"/>
      <c r="S306" s="216"/>
      <c r="T306" s="220"/>
      <c r="V306" s="216"/>
      <c r="W306" s="214"/>
      <c r="Y306" s="216"/>
      <c r="Z306" s="214"/>
      <c r="AB306" s="216"/>
      <c r="AC306" s="214"/>
      <c r="AE306" s="216"/>
      <c r="AF306" s="214"/>
      <c r="AH306" s="216"/>
      <c r="AI306" s="214"/>
      <c r="AJ306" s="269">
        <v>0</v>
      </c>
      <c r="AK306" s="133">
        <v>0</v>
      </c>
      <c r="AL306" s="216" t="s">
        <v>1900</v>
      </c>
      <c r="AM306" s="216"/>
      <c r="AN306" s="216"/>
      <c r="AO306" s="216"/>
      <c r="AP306" s="216"/>
      <c r="AQ306" s="216"/>
      <c r="AR306" s="216"/>
      <c r="AS306" s="216"/>
      <c r="AT306" s="216"/>
      <c r="AU306" s="269">
        <v>0</v>
      </c>
    </row>
    <row r="307" spans="2:47" s="146" customFormat="1" x14ac:dyDescent="0.35">
      <c r="B307" s="147" t="s">
        <v>1635</v>
      </c>
      <c r="C307" s="146" t="s">
        <v>2378</v>
      </c>
      <c r="D307" s="263" t="s">
        <v>1005</v>
      </c>
      <c r="E307" s="148" t="s">
        <v>13</v>
      </c>
      <c r="F307" s="148" t="s">
        <v>207</v>
      </c>
      <c r="G307" s="148" t="s">
        <v>205</v>
      </c>
      <c r="H307" s="148" t="s">
        <v>2422</v>
      </c>
      <c r="I307" s="149" t="s">
        <v>2423</v>
      </c>
      <c r="J307" s="146">
        <v>13</v>
      </c>
      <c r="K307" s="150">
        <v>0.67</v>
      </c>
      <c r="L307" s="150"/>
      <c r="M307" s="152">
        <v>0.67</v>
      </c>
      <c r="N307" s="265" t="s">
        <v>2424</v>
      </c>
      <c r="O307" s="263"/>
      <c r="P307" s="152"/>
      <c r="Q307" s="150"/>
      <c r="R307" s="263" t="s">
        <v>2424</v>
      </c>
      <c r="S307" s="158">
        <v>1</v>
      </c>
      <c r="T307" s="155">
        <v>0.67</v>
      </c>
      <c r="V307" s="158"/>
      <c r="W307" s="152"/>
      <c r="Y307" s="158"/>
      <c r="Z307" s="152"/>
      <c r="AB307" s="158"/>
      <c r="AC307" s="152"/>
      <c r="AE307" s="158"/>
      <c r="AF307" s="152"/>
      <c r="AH307" s="158"/>
      <c r="AI307" s="152"/>
      <c r="AJ307" s="157">
        <v>1</v>
      </c>
      <c r="AK307" s="150">
        <v>0.67</v>
      </c>
      <c r="AL307" s="158" t="s">
        <v>1900</v>
      </c>
      <c r="AM307" s="158"/>
      <c r="AN307" s="158"/>
      <c r="AO307" s="158"/>
      <c r="AP307" s="158"/>
      <c r="AQ307" s="158"/>
      <c r="AR307" s="158"/>
      <c r="AS307" s="158"/>
      <c r="AT307" s="158"/>
      <c r="AU307" s="157">
        <v>0</v>
      </c>
    </row>
    <row r="308" spans="2:47" s="146" customFormat="1" x14ac:dyDescent="0.35">
      <c r="B308" s="147" t="s">
        <v>1635</v>
      </c>
      <c r="C308" s="146" t="s">
        <v>2378</v>
      </c>
      <c r="D308" s="263" t="s">
        <v>1007</v>
      </c>
      <c r="E308" s="148" t="s">
        <v>13</v>
      </c>
      <c r="F308" s="148" t="s">
        <v>207</v>
      </c>
      <c r="G308" s="148" t="s">
        <v>205</v>
      </c>
      <c r="H308" s="148" t="s">
        <v>2425</v>
      </c>
      <c r="I308" s="149" t="s">
        <v>2426</v>
      </c>
      <c r="J308" s="146">
        <v>12</v>
      </c>
      <c r="K308" s="150">
        <v>0.67</v>
      </c>
      <c r="L308" s="150"/>
      <c r="M308" s="152">
        <v>0.67</v>
      </c>
      <c r="N308" s="265" t="s">
        <v>2427</v>
      </c>
      <c r="O308" s="150"/>
      <c r="P308" s="152"/>
      <c r="Q308" s="150"/>
      <c r="R308" s="263" t="s">
        <v>2427</v>
      </c>
      <c r="S308" s="158">
        <v>0.5</v>
      </c>
      <c r="T308" s="155">
        <v>0.33500000000000002</v>
      </c>
      <c r="U308" s="263" t="s">
        <v>2388</v>
      </c>
      <c r="V308" s="158">
        <v>0.5</v>
      </c>
      <c r="W308" s="152">
        <v>0.33500000000000002</v>
      </c>
      <c r="Y308" s="158"/>
      <c r="Z308" s="152"/>
      <c r="AB308" s="158"/>
      <c r="AC308" s="152"/>
      <c r="AE308" s="158"/>
      <c r="AF308" s="152"/>
      <c r="AH308" s="158"/>
      <c r="AI308" s="152"/>
      <c r="AJ308" s="157">
        <v>1</v>
      </c>
      <c r="AK308" s="150">
        <v>0.67</v>
      </c>
      <c r="AL308" s="158" t="s">
        <v>1900</v>
      </c>
      <c r="AM308" s="158"/>
      <c r="AN308" s="158"/>
      <c r="AO308" s="158"/>
      <c r="AP308" s="158"/>
      <c r="AQ308" s="158"/>
      <c r="AR308" s="158"/>
      <c r="AS308" s="158"/>
      <c r="AT308" s="158"/>
      <c r="AU308" s="157">
        <v>0</v>
      </c>
    </row>
    <row r="309" spans="2:47" s="146" customFormat="1" x14ac:dyDescent="0.35">
      <c r="B309" s="147" t="s">
        <v>1635</v>
      </c>
      <c r="C309" s="146" t="s">
        <v>2378</v>
      </c>
      <c r="D309" s="263" t="s">
        <v>1009</v>
      </c>
      <c r="E309" s="148" t="s">
        <v>13</v>
      </c>
      <c r="F309" s="148" t="s">
        <v>207</v>
      </c>
      <c r="G309" s="148" t="s">
        <v>205</v>
      </c>
      <c r="H309" s="148" t="s">
        <v>2428</v>
      </c>
      <c r="I309" s="149" t="s">
        <v>1010</v>
      </c>
      <c r="J309" s="146">
        <v>13</v>
      </c>
      <c r="K309" s="150">
        <v>0.67</v>
      </c>
      <c r="L309" s="150"/>
      <c r="M309" s="152">
        <v>0.67</v>
      </c>
      <c r="N309" s="265" t="s">
        <v>2404</v>
      </c>
      <c r="O309" s="150"/>
      <c r="P309" s="152"/>
      <c r="Q309" s="150"/>
      <c r="R309" s="263" t="s">
        <v>2404</v>
      </c>
      <c r="S309" s="158">
        <v>0.64</v>
      </c>
      <c r="T309" s="155">
        <v>0.42880000000000001</v>
      </c>
      <c r="U309" s="263" t="s">
        <v>2424</v>
      </c>
      <c r="V309" s="158">
        <v>0.36</v>
      </c>
      <c r="W309" s="152">
        <v>0.2412</v>
      </c>
      <c r="Y309" s="158"/>
      <c r="Z309" s="152"/>
      <c r="AB309" s="158"/>
      <c r="AC309" s="152"/>
      <c r="AE309" s="158"/>
      <c r="AF309" s="152"/>
      <c r="AH309" s="158"/>
      <c r="AI309" s="152"/>
      <c r="AJ309" s="157">
        <v>1</v>
      </c>
      <c r="AK309" s="150">
        <v>0.67</v>
      </c>
      <c r="AL309" s="158" t="s">
        <v>1900</v>
      </c>
      <c r="AM309" s="158"/>
      <c r="AN309" s="158"/>
      <c r="AO309" s="158"/>
      <c r="AP309" s="158"/>
      <c r="AQ309" s="158"/>
      <c r="AR309" s="158"/>
      <c r="AS309" s="158"/>
      <c r="AT309" s="158"/>
      <c r="AU309" s="157">
        <v>0</v>
      </c>
    </row>
    <row r="310" spans="2:47" s="146" customFormat="1" x14ac:dyDescent="0.35">
      <c r="B310" s="147" t="s">
        <v>1635</v>
      </c>
      <c r="C310" s="146" t="s">
        <v>2378</v>
      </c>
      <c r="D310" s="263" t="s">
        <v>1013</v>
      </c>
      <c r="E310" s="148" t="s">
        <v>158</v>
      </c>
      <c r="F310" s="148" t="s">
        <v>207</v>
      </c>
      <c r="G310" s="148" t="s">
        <v>205</v>
      </c>
      <c r="H310" s="148" t="s">
        <v>2429</v>
      </c>
      <c r="I310" s="149" t="s">
        <v>2430</v>
      </c>
      <c r="J310" s="146" t="e">
        <v>#N/A</v>
      </c>
      <c r="K310" s="150">
        <v>0.67</v>
      </c>
      <c r="L310" s="150"/>
      <c r="M310" s="152">
        <v>0.67</v>
      </c>
      <c r="N310" s="265" t="s">
        <v>2407</v>
      </c>
      <c r="O310" s="270"/>
      <c r="P310" s="152"/>
      <c r="Q310" s="150"/>
      <c r="R310" s="263" t="s">
        <v>2407</v>
      </c>
      <c r="S310" s="158">
        <v>1</v>
      </c>
      <c r="T310" s="155">
        <v>0.67</v>
      </c>
      <c r="U310" s="263"/>
      <c r="V310" s="158"/>
      <c r="W310" s="152"/>
      <c r="Y310" s="158"/>
      <c r="Z310" s="152"/>
      <c r="AB310" s="158"/>
      <c r="AC310" s="152"/>
      <c r="AE310" s="158"/>
      <c r="AF310" s="152"/>
      <c r="AH310" s="158"/>
      <c r="AI310" s="152"/>
      <c r="AJ310" s="157">
        <v>1</v>
      </c>
      <c r="AK310" s="150">
        <v>0.67</v>
      </c>
      <c r="AL310" s="158" t="s">
        <v>1900</v>
      </c>
      <c r="AM310" s="158"/>
      <c r="AN310" s="158"/>
      <c r="AO310" s="158"/>
      <c r="AP310" s="158"/>
      <c r="AQ310" s="158"/>
      <c r="AR310" s="158"/>
      <c r="AS310" s="158"/>
      <c r="AT310" s="158"/>
      <c r="AU310" s="157">
        <v>0</v>
      </c>
    </row>
    <row r="311" spans="2:47" s="211" customFormat="1" x14ac:dyDescent="0.35">
      <c r="B311" s="131" t="s">
        <v>1635</v>
      </c>
      <c r="C311" s="211" t="s">
        <v>2378</v>
      </c>
      <c r="D311" s="267" t="s">
        <v>843</v>
      </c>
      <c r="E311" s="33" t="s">
        <v>13</v>
      </c>
      <c r="F311" s="33" t="s">
        <v>207</v>
      </c>
      <c r="G311" s="33" t="s">
        <v>205</v>
      </c>
      <c r="H311" s="33" t="s">
        <v>2431</v>
      </c>
      <c r="I311" s="205" t="s">
        <v>844</v>
      </c>
      <c r="J311" s="211">
        <v>18</v>
      </c>
      <c r="K311" s="133">
        <v>0.67</v>
      </c>
      <c r="L311" s="133"/>
      <c r="M311" s="214">
        <v>0.67</v>
      </c>
      <c r="N311" s="268" t="s">
        <v>2392</v>
      </c>
      <c r="O311" s="271"/>
      <c r="P311" s="214"/>
      <c r="Q311" s="133"/>
      <c r="R311" s="267"/>
      <c r="S311" s="216"/>
      <c r="T311" s="220"/>
      <c r="U311" s="267"/>
      <c r="V311" s="216"/>
      <c r="W311" s="214"/>
      <c r="Y311" s="216"/>
      <c r="Z311" s="214"/>
      <c r="AB311" s="216"/>
      <c r="AC311" s="214"/>
      <c r="AE311" s="216"/>
      <c r="AF311" s="214"/>
      <c r="AH311" s="216"/>
      <c r="AI311" s="214"/>
      <c r="AJ311" s="269">
        <v>0</v>
      </c>
      <c r="AK311" s="133">
        <v>0</v>
      </c>
      <c r="AL311" s="216" t="s">
        <v>2272</v>
      </c>
      <c r="AM311" s="216"/>
      <c r="AN311" s="216"/>
      <c r="AO311" s="216"/>
      <c r="AP311" s="216"/>
      <c r="AQ311" s="216"/>
      <c r="AR311" s="216"/>
      <c r="AS311" s="216"/>
      <c r="AT311" s="216"/>
      <c r="AU311" s="269">
        <v>0</v>
      </c>
    </row>
    <row r="312" spans="2:47" s="211" customFormat="1" x14ac:dyDescent="0.35">
      <c r="B312" s="131" t="s">
        <v>1635</v>
      </c>
      <c r="C312" s="211" t="s">
        <v>2378</v>
      </c>
      <c r="D312" s="267" t="s">
        <v>843</v>
      </c>
      <c r="E312" s="33" t="s">
        <v>158</v>
      </c>
      <c r="F312" s="33" t="s">
        <v>207</v>
      </c>
      <c r="G312" s="33" t="s">
        <v>205</v>
      </c>
      <c r="H312" s="33" t="s">
        <v>2432</v>
      </c>
      <c r="I312" s="205" t="s">
        <v>844</v>
      </c>
      <c r="J312" s="211">
        <v>10</v>
      </c>
      <c r="K312" s="133">
        <v>0.67</v>
      </c>
      <c r="L312" s="133"/>
      <c r="M312" s="214">
        <v>0.67</v>
      </c>
      <c r="N312" s="268" t="s">
        <v>2392</v>
      </c>
      <c r="O312" s="271"/>
      <c r="P312" s="214"/>
      <c r="Q312" s="133"/>
      <c r="R312" s="267"/>
      <c r="S312" s="216"/>
      <c r="T312" s="220"/>
      <c r="U312" s="267"/>
      <c r="V312" s="216"/>
      <c r="W312" s="214"/>
      <c r="Y312" s="216"/>
      <c r="Z312" s="214"/>
      <c r="AB312" s="216"/>
      <c r="AC312" s="214"/>
      <c r="AE312" s="216"/>
      <c r="AF312" s="214"/>
      <c r="AH312" s="216"/>
      <c r="AI312" s="214"/>
      <c r="AJ312" s="269">
        <v>0</v>
      </c>
      <c r="AK312" s="133">
        <v>0</v>
      </c>
      <c r="AL312" s="216" t="s">
        <v>2272</v>
      </c>
      <c r="AM312" s="216"/>
      <c r="AN312" s="216"/>
      <c r="AO312" s="216"/>
      <c r="AP312" s="216"/>
      <c r="AQ312" s="216"/>
      <c r="AR312" s="216"/>
      <c r="AS312" s="216"/>
      <c r="AT312" s="216"/>
      <c r="AU312" s="269">
        <v>0</v>
      </c>
    </row>
    <row r="313" spans="2:47" s="211" customFormat="1" x14ac:dyDescent="0.35">
      <c r="B313" s="131" t="s">
        <v>1635</v>
      </c>
      <c r="C313" s="211" t="s">
        <v>2378</v>
      </c>
      <c r="D313" s="267" t="s">
        <v>2433</v>
      </c>
      <c r="E313" s="33" t="s">
        <v>13</v>
      </c>
      <c r="F313" s="33" t="s">
        <v>207</v>
      </c>
      <c r="G313" s="33" t="s">
        <v>205</v>
      </c>
      <c r="H313" s="33" t="s">
        <v>2434</v>
      </c>
      <c r="I313" s="272" t="s">
        <v>2435</v>
      </c>
      <c r="J313" s="211" t="e">
        <v>#N/A</v>
      </c>
      <c r="K313" s="133">
        <v>0</v>
      </c>
      <c r="L313" s="133"/>
      <c r="M313" s="214">
        <v>0</v>
      </c>
      <c r="N313" s="268" t="s">
        <v>2392</v>
      </c>
      <c r="O313" s="271"/>
      <c r="P313" s="214"/>
      <c r="Q313" s="133"/>
      <c r="R313" s="267"/>
      <c r="S313" s="216"/>
      <c r="T313" s="220"/>
      <c r="U313" s="267"/>
      <c r="V313" s="216"/>
      <c r="W313" s="214"/>
      <c r="Y313" s="216"/>
      <c r="Z313" s="214"/>
      <c r="AB313" s="216"/>
      <c r="AC313" s="214"/>
      <c r="AE313" s="216"/>
      <c r="AF313" s="214"/>
      <c r="AH313" s="216"/>
      <c r="AI313" s="214"/>
      <c r="AJ313" s="269">
        <v>0</v>
      </c>
      <c r="AK313" s="133">
        <v>0</v>
      </c>
      <c r="AL313" s="216" t="s">
        <v>1900</v>
      </c>
      <c r="AM313" s="216"/>
      <c r="AN313" s="216"/>
      <c r="AO313" s="216"/>
      <c r="AP313" s="216"/>
      <c r="AQ313" s="216"/>
      <c r="AR313" s="216"/>
      <c r="AS313" s="216"/>
      <c r="AT313" s="216"/>
      <c r="AU313" s="269">
        <v>0</v>
      </c>
    </row>
    <row r="314" spans="2:47" s="211" customFormat="1" x14ac:dyDescent="0.35">
      <c r="B314" s="131" t="s">
        <v>1635</v>
      </c>
      <c r="C314" s="211" t="s">
        <v>2378</v>
      </c>
      <c r="D314" s="267" t="s">
        <v>2433</v>
      </c>
      <c r="E314" s="33" t="s">
        <v>158</v>
      </c>
      <c r="F314" s="33" t="s">
        <v>207</v>
      </c>
      <c r="G314" s="33" t="s">
        <v>205</v>
      </c>
      <c r="H314" s="33" t="s">
        <v>2436</v>
      </c>
      <c r="I314" s="272" t="s">
        <v>2435</v>
      </c>
      <c r="J314" s="211" t="e">
        <v>#N/A</v>
      </c>
      <c r="K314" s="133">
        <v>0</v>
      </c>
      <c r="L314" s="133"/>
      <c r="M314" s="214">
        <v>0</v>
      </c>
      <c r="N314" s="268" t="s">
        <v>2392</v>
      </c>
      <c r="O314" s="271"/>
      <c r="P314" s="214"/>
      <c r="Q314" s="133"/>
      <c r="R314" s="267"/>
      <c r="S314" s="216"/>
      <c r="T314" s="220"/>
      <c r="U314" s="267"/>
      <c r="V314" s="216"/>
      <c r="W314" s="214"/>
      <c r="Y314" s="216"/>
      <c r="Z314" s="214"/>
      <c r="AB314" s="216"/>
      <c r="AC314" s="214"/>
      <c r="AE314" s="216"/>
      <c r="AF314" s="214"/>
      <c r="AH314" s="216"/>
      <c r="AI314" s="214"/>
      <c r="AJ314" s="269">
        <v>0</v>
      </c>
      <c r="AK314" s="133">
        <v>0</v>
      </c>
      <c r="AL314" s="216" t="s">
        <v>1900</v>
      </c>
      <c r="AM314" s="216"/>
      <c r="AN314" s="216"/>
      <c r="AO314" s="216"/>
      <c r="AP314" s="216"/>
      <c r="AQ314" s="216"/>
      <c r="AR314" s="216"/>
      <c r="AS314" s="216"/>
      <c r="AT314" s="216"/>
      <c r="AU314" s="269">
        <v>0</v>
      </c>
    </row>
    <row r="315" spans="2:47" s="146" customFormat="1" x14ac:dyDescent="0.35">
      <c r="B315" s="147" t="s">
        <v>1635</v>
      </c>
      <c r="C315" s="146" t="s">
        <v>2378</v>
      </c>
      <c r="D315" s="263" t="s">
        <v>847</v>
      </c>
      <c r="E315" s="148" t="s">
        <v>158</v>
      </c>
      <c r="F315" s="148" t="s">
        <v>207</v>
      </c>
      <c r="G315" s="148" t="s">
        <v>205</v>
      </c>
      <c r="H315" s="148" t="s">
        <v>2437</v>
      </c>
      <c r="I315" s="273" t="s">
        <v>2438</v>
      </c>
      <c r="J315" s="146">
        <v>7</v>
      </c>
      <c r="K315" s="150">
        <v>0.67</v>
      </c>
      <c r="L315" s="150"/>
      <c r="M315" s="152">
        <v>0.67</v>
      </c>
      <c r="N315" s="204" t="s">
        <v>2404</v>
      </c>
      <c r="O315" s="150"/>
      <c r="P315" s="152"/>
      <c r="Q315" s="150"/>
      <c r="R315" s="146" t="s">
        <v>2404</v>
      </c>
      <c r="S315" s="158">
        <v>1</v>
      </c>
      <c r="T315" s="155">
        <v>0.67</v>
      </c>
      <c r="V315" s="158"/>
      <c r="W315" s="152"/>
      <c r="Y315" s="158"/>
      <c r="Z315" s="152"/>
      <c r="AB315" s="158"/>
      <c r="AC315" s="152"/>
      <c r="AE315" s="158"/>
      <c r="AF315" s="152"/>
      <c r="AH315" s="158"/>
      <c r="AI315" s="152"/>
      <c r="AJ315" s="157">
        <v>1</v>
      </c>
      <c r="AK315" s="150">
        <v>0.67</v>
      </c>
      <c r="AL315" s="158" t="s">
        <v>1900</v>
      </c>
      <c r="AM315" s="158"/>
      <c r="AN315" s="158"/>
      <c r="AO315" s="158"/>
      <c r="AP315" s="158"/>
      <c r="AQ315" s="158"/>
      <c r="AR315" s="158"/>
      <c r="AS315" s="158"/>
      <c r="AT315" s="158"/>
      <c r="AU315" s="157">
        <v>0</v>
      </c>
    </row>
    <row r="316" spans="2:47" s="211" customFormat="1" x14ac:dyDescent="0.35">
      <c r="B316" s="131" t="s">
        <v>1635</v>
      </c>
      <c r="C316" s="211" t="s">
        <v>2378</v>
      </c>
      <c r="D316" s="267" t="s">
        <v>849</v>
      </c>
      <c r="E316" s="33" t="s">
        <v>13</v>
      </c>
      <c r="F316" s="33" t="s">
        <v>207</v>
      </c>
      <c r="G316" s="33" t="s">
        <v>205</v>
      </c>
      <c r="H316" s="33" t="s">
        <v>2439</v>
      </c>
      <c r="I316" s="272" t="s">
        <v>2440</v>
      </c>
      <c r="J316" s="211">
        <v>2</v>
      </c>
      <c r="K316" s="133">
        <v>0</v>
      </c>
      <c r="L316" s="133"/>
      <c r="M316" s="214">
        <v>0</v>
      </c>
      <c r="N316" s="268" t="s">
        <v>2392</v>
      </c>
      <c r="O316" s="133"/>
      <c r="P316" s="214"/>
      <c r="Q316" s="133"/>
      <c r="R316" s="267"/>
      <c r="S316" s="216"/>
      <c r="T316" s="220"/>
      <c r="V316" s="216"/>
      <c r="W316" s="214"/>
      <c r="Y316" s="216"/>
      <c r="Z316" s="214"/>
      <c r="AB316" s="216"/>
      <c r="AC316" s="214"/>
      <c r="AE316" s="216"/>
      <c r="AF316" s="214"/>
      <c r="AH316" s="216"/>
      <c r="AI316" s="214"/>
      <c r="AJ316" s="269">
        <v>0</v>
      </c>
      <c r="AK316" s="133">
        <v>0</v>
      </c>
      <c r="AL316" s="216" t="s">
        <v>1900</v>
      </c>
      <c r="AM316" s="216"/>
      <c r="AN316" s="216"/>
      <c r="AO316" s="216"/>
      <c r="AP316" s="216"/>
      <c r="AQ316" s="216"/>
      <c r="AR316" s="216"/>
      <c r="AS316" s="216"/>
      <c r="AT316" s="216"/>
      <c r="AU316" s="269">
        <v>0</v>
      </c>
    </row>
    <row r="317" spans="2:47" s="211" customFormat="1" x14ac:dyDescent="0.35">
      <c r="B317" s="131" t="s">
        <v>1635</v>
      </c>
      <c r="C317" s="211" t="s">
        <v>2378</v>
      </c>
      <c r="D317" s="267" t="s">
        <v>849</v>
      </c>
      <c r="E317" s="33" t="s">
        <v>158</v>
      </c>
      <c r="F317" s="33" t="s">
        <v>207</v>
      </c>
      <c r="G317" s="33" t="s">
        <v>205</v>
      </c>
      <c r="H317" s="33" t="s">
        <v>2441</v>
      </c>
      <c r="I317" s="272" t="s">
        <v>2440</v>
      </c>
      <c r="J317" s="211">
        <v>0</v>
      </c>
      <c r="K317" s="133">
        <v>0</v>
      </c>
      <c r="L317" s="133"/>
      <c r="M317" s="214">
        <v>0</v>
      </c>
      <c r="N317" s="268" t="s">
        <v>2392</v>
      </c>
      <c r="O317" s="133"/>
      <c r="P317" s="214"/>
      <c r="Q317" s="133"/>
      <c r="R317" s="267"/>
      <c r="S317" s="216"/>
      <c r="T317" s="220"/>
      <c r="V317" s="216"/>
      <c r="W317" s="214"/>
      <c r="Y317" s="216"/>
      <c r="Z317" s="214"/>
      <c r="AB317" s="216"/>
      <c r="AC317" s="214"/>
      <c r="AE317" s="216"/>
      <c r="AF317" s="214"/>
      <c r="AH317" s="216"/>
      <c r="AI317" s="214"/>
      <c r="AJ317" s="269">
        <v>0</v>
      </c>
      <c r="AK317" s="133">
        <v>0</v>
      </c>
      <c r="AL317" s="216" t="s">
        <v>1900</v>
      </c>
      <c r="AM317" s="216"/>
      <c r="AN317" s="216"/>
      <c r="AO317" s="216"/>
      <c r="AP317" s="216"/>
      <c r="AQ317" s="216"/>
      <c r="AR317" s="216"/>
      <c r="AS317" s="216"/>
      <c r="AT317" s="216"/>
      <c r="AU317" s="269">
        <v>0</v>
      </c>
    </row>
    <row r="318" spans="2:47" s="211" customFormat="1" x14ac:dyDescent="0.35">
      <c r="B318" s="131" t="s">
        <v>1635</v>
      </c>
      <c r="C318" s="211" t="s">
        <v>2378</v>
      </c>
      <c r="D318" s="267" t="s">
        <v>851</v>
      </c>
      <c r="E318" s="33" t="s">
        <v>13</v>
      </c>
      <c r="F318" s="33" t="s">
        <v>207</v>
      </c>
      <c r="G318" s="33" t="s">
        <v>205</v>
      </c>
      <c r="H318" s="33" t="s">
        <v>2442</v>
      </c>
      <c r="I318" s="272" t="s">
        <v>2443</v>
      </c>
      <c r="J318" s="211">
        <v>0</v>
      </c>
      <c r="K318" s="133">
        <v>0</v>
      </c>
      <c r="L318" s="133"/>
      <c r="M318" s="214">
        <v>0</v>
      </c>
      <c r="N318" s="268" t="s">
        <v>2392</v>
      </c>
      <c r="O318" s="133"/>
      <c r="P318" s="214"/>
      <c r="Q318" s="133"/>
      <c r="R318" s="267"/>
      <c r="S318" s="216"/>
      <c r="T318" s="220"/>
      <c r="V318" s="216"/>
      <c r="W318" s="214"/>
      <c r="Y318" s="216"/>
      <c r="Z318" s="214"/>
      <c r="AB318" s="216"/>
      <c r="AC318" s="214"/>
      <c r="AE318" s="216"/>
      <c r="AF318" s="214"/>
      <c r="AH318" s="216"/>
      <c r="AI318" s="214"/>
      <c r="AJ318" s="269">
        <v>0</v>
      </c>
      <c r="AK318" s="133">
        <v>0</v>
      </c>
      <c r="AL318" s="216" t="s">
        <v>1900</v>
      </c>
      <c r="AM318" s="216"/>
      <c r="AN318" s="216"/>
      <c r="AO318" s="216"/>
      <c r="AP318" s="216"/>
      <c r="AQ318" s="216"/>
      <c r="AR318" s="216"/>
      <c r="AS318" s="216"/>
      <c r="AT318" s="216"/>
      <c r="AU318" s="269">
        <v>0</v>
      </c>
    </row>
    <row r="319" spans="2:47" s="211" customFormat="1" x14ac:dyDescent="0.35">
      <c r="B319" s="131" t="s">
        <v>1635</v>
      </c>
      <c r="C319" s="211" t="s">
        <v>2378</v>
      </c>
      <c r="D319" s="267" t="s">
        <v>851</v>
      </c>
      <c r="E319" s="33" t="s">
        <v>158</v>
      </c>
      <c r="F319" s="33" t="s">
        <v>207</v>
      </c>
      <c r="G319" s="33" t="s">
        <v>205</v>
      </c>
      <c r="H319" s="33" t="s">
        <v>2444</v>
      </c>
      <c r="I319" s="272" t="s">
        <v>2443</v>
      </c>
      <c r="J319" s="211">
        <v>2</v>
      </c>
      <c r="K319" s="133">
        <v>0</v>
      </c>
      <c r="L319" s="133"/>
      <c r="M319" s="214">
        <v>0</v>
      </c>
      <c r="N319" s="268" t="s">
        <v>2392</v>
      </c>
      <c r="O319" s="133"/>
      <c r="P319" s="214"/>
      <c r="Q319" s="133"/>
      <c r="R319" s="267"/>
      <c r="S319" s="216"/>
      <c r="T319" s="220"/>
      <c r="V319" s="216"/>
      <c r="W319" s="214"/>
      <c r="Y319" s="216"/>
      <c r="Z319" s="214"/>
      <c r="AB319" s="216"/>
      <c r="AC319" s="214"/>
      <c r="AE319" s="216"/>
      <c r="AF319" s="214"/>
      <c r="AH319" s="216"/>
      <c r="AI319" s="214"/>
      <c r="AJ319" s="269">
        <v>0</v>
      </c>
      <c r="AK319" s="133">
        <v>0</v>
      </c>
      <c r="AL319" s="216" t="s">
        <v>1900</v>
      </c>
      <c r="AM319" s="216"/>
      <c r="AN319" s="216"/>
      <c r="AO319" s="216"/>
      <c r="AP319" s="216"/>
      <c r="AQ319" s="216"/>
      <c r="AR319" s="216"/>
      <c r="AS319" s="216"/>
      <c r="AT319" s="216"/>
      <c r="AU319" s="269">
        <v>0</v>
      </c>
    </row>
    <row r="320" spans="2:47" s="211" customFormat="1" x14ac:dyDescent="0.35">
      <c r="B320" s="131" t="s">
        <v>1635</v>
      </c>
      <c r="C320" s="211" t="s">
        <v>2378</v>
      </c>
      <c r="D320" s="267" t="s">
        <v>853</v>
      </c>
      <c r="E320" s="33" t="s">
        <v>13</v>
      </c>
      <c r="F320" s="33" t="s">
        <v>207</v>
      </c>
      <c r="G320" s="33" t="s">
        <v>205</v>
      </c>
      <c r="H320" s="33" t="s">
        <v>2445</v>
      </c>
      <c r="I320" s="272" t="s">
        <v>2446</v>
      </c>
      <c r="J320" s="211">
        <v>1</v>
      </c>
      <c r="K320" s="133">
        <v>0</v>
      </c>
      <c r="L320" s="133"/>
      <c r="M320" s="214">
        <v>0</v>
      </c>
      <c r="N320" s="268" t="s">
        <v>2392</v>
      </c>
      <c r="O320" s="133"/>
      <c r="P320" s="214"/>
      <c r="Q320" s="133"/>
      <c r="R320" s="267"/>
      <c r="S320" s="216"/>
      <c r="T320" s="220"/>
      <c r="V320" s="216"/>
      <c r="W320" s="214"/>
      <c r="Y320" s="216"/>
      <c r="Z320" s="214"/>
      <c r="AB320" s="216"/>
      <c r="AC320" s="214"/>
      <c r="AE320" s="216"/>
      <c r="AF320" s="214"/>
      <c r="AH320" s="216"/>
      <c r="AI320" s="214"/>
      <c r="AJ320" s="269">
        <v>0</v>
      </c>
      <c r="AK320" s="133">
        <v>0</v>
      </c>
      <c r="AL320" s="216" t="s">
        <v>1900</v>
      </c>
      <c r="AM320" s="216"/>
      <c r="AN320" s="216"/>
      <c r="AO320" s="216"/>
      <c r="AP320" s="216"/>
      <c r="AQ320" s="216"/>
      <c r="AR320" s="216"/>
      <c r="AS320" s="216"/>
      <c r="AT320" s="216"/>
      <c r="AU320" s="269">
        <v>0</v>
      </c>
    </row>
    <row r="321" spans="2:47" s="211" customFormat="1" x14ac:dyDescent="0.35">
      <c r="B321" s="131" t="s">
        <v>1635</v>
      </c>
      <c r="C321" s="211" t="s">
        <v>2378</v>
      </c>
      <c r="D321" s="267" t="s">
        <v>853</v>
      </c>
      <c r="E321" s="33" t="s">
        <v>158</v>
      </c>
      <c r="F321" s="33" t="s">
        <v>207</v>
      </c>
      <c r="G321" s="33" t="s">
        <v>205</v>
      </c>
      <c r="H321" s="33" t="s">
        <v>2447</v>
      </c>
      <c r="I321" s="272" t="s">
        <v>2446</v>
      </c>
      <c r="J321" s="211">
        <v>0</v>
      </c>
      <c r="K321" s="133">
        <v>0</v>
      </c>
      <c r="L321" s="133"/>
      <c r="M321" s="214">
        <v>0</v>
      </c>
      <c r="N321" s="268" t="s">
        <v>2392</v>
      </c>
      <c r="O321" s="133"/>
      <c r="P321" s="214"/>
      <c r="Q321" s="133"/>
      <c r="R321" s="267"/>
      <c r="S321" s="216"/>
      <c r="T321" s="220"/>
      <c r="V321" s="216"/>
      <c r="W321" s="214"/>
      <c r="Y321" s="216"/>
      <c r="Z321" s="214"/>
      <c r="AB321" s="216"/>
      <c r="AC321" s="214"/>
      <c r="AE321" s="216"/>
      <c r="AF321" s="214"/>
      <c r="AH321" s="216"/>
      <c r="AI321" s="214"/>
      <c r="AJ321" s="269">
        <v>0</v>
      </c>
      <c r="AK321" s="133">
        <v>0</v>
      </c>
      <c r="AL321" s="216" t="s">
        <v>1900</v>
      </c>
      <c r="AM321" s="216"/>
      <c r="AN321" s="216"/>
      <c r="AO321" s="216"/>
      <c r="AP321" s="216"/>
      <c r="AQ321" s="216"/>
      <c r="AR321" s="216"/>
      <c r="AS321" s="216"/>
      <c r="AT321" s="216"/>
      <c r="AU321" s="269">
        <v>0</v>
      </c>
    </row>
    <row r="322" spans="2:47" s="211" customFormat="1" x14ac:dyDescent="0.35">
      <c r="B322" s="131" t="s">
        <v>1635</v>
      </c>
      <c r="C322" s="211" t="s">
        <v>2378</v>
      </c>
      <c r="D322" s="267" t="s">
        <v>855</v>
      </c>
      <c r="E322" s="33" t="s">
        <v>13</v>
      </c>
      <c r="F322" s="33" t="s">
        <v>207</v>
      </c>
      <c r="G322" s="33" t="s">
        <v>205</v>
      </c>
      <c r="H322" s="33" t="s">
        <v>2448</v>
      </c>
      <c r="I322" s="272" t="s">
        <v>2449</v>
      </c>
      <c r="J322" s="211">
        <v>1</v>
      </c>
      <c r="K322" s="133">
        <v>0</v>
      </c>
      <c r="L322" s="133"/>
      <c r="M322" s="214">
        <v>0</v>
      </c>
      <c r="N322" s="268" t="s">
        <v>2392</v>
      </c>
      <c r="O322" s="133"/>
      <c r="P322" s="214"/>
      <c r="Q322" s="133"/>
      <c r="R322" s="267"/>
      <c r="S322" s="216"/>
      <c r="T322" s="220"/>
      <c r="V322" s="216"/>
      <c r="W322" s="214"/>
      <c r="Y322" s="216"/>
      <c r="Z322" s="214"/>
      <c r="AB322" s="216"/>
      <c r="AC322" s="214"/>
      <c r="AE322" s="216"/>
      <c r="AF322" s="214"/>
      <c r="AH322" s="216"/>
      <c r="AI322" s="214"/>
      <c r="AJ322" s="269">
        <v>0</v>
      </c>
      <c r="AK322" s="133">
        <v>0</v>
      </c>
      <c r="AL322" s="216" t="s">
        <v>1900</v>
      </c>
      <c r="AM322" s="216"/>
      <c r="AN322" s="216"/>
      <c r="AO322" s="216"/>
      <c r="AP322" s="216"/>
      <c r="AQ322" s="216"/>
      <c r="AR322" s="216"/>
      <c r="AS322" s="216"/>
      <c r="AT322" s="216"/>
      <c r="AU322" s="269">
        <v>0</v>
      </c>
    </row>
    <row r="323" spans="2:47" s="211" customFormat="1" x14ac:dyDescent="0.35">
      <c r="B323" s="131" t="s">
        <v>1635</v>
      </c>
      <c r="C323" s="211" t="s">
        <v>2378</v>
      </c>
      <c r="D323" s="267" t="s">
        <v>855</v>
      </c>
      <c r="E323" s="33" t="s">
        <v>158</v>
      </c>
      <c r="F323" s="33" t="s">
        <v>207</v>
      </c>
      <c r="G323" s="33" t="s">
        <v>205</v>
      </c>
      <c r="H323" s="33" t="s">
        <v>2450</v>
      </c>
      <c r="I323" s="272" t="s">
        <v>2449</v>
      </c>
      <c r="J323" s="211">
        <v>0</v>
      </c>
      <c r="K323" s="133">
        <v>0</v>
      </c>
      <c r="L323" s="133"/>
      <c r="M323" s="214">
        <v>0</v>
      </c>
      <c r="N323" s="268" t="s">
        <v>2392</v>
      </c>
      <c r="O323" s="133"/>
      <c r="P323" s="214"/>
      <c r="Q323" s="133"/>
      <c r="R323" s="267"/>
      <c r="S323" s="216"/>
      <c r="T323" s="220"/>
      <c r="V323" s="216"/>
      <c r="W323" s="214"/>
      <c r="Y323" s="216"/>
      <c r="Z323" s="214"/>
      <c r="AB323" s="216"/>
      <c r="AC323" s="214"/>
      <c r="AE323" s="216"/>
      <c r="AF323" s="214"/>
      <c r="AH323" s="216"/>
      <c r="AI323" s="214"/>
      <c r="AJ323" s="269">
        <v>0</v>
      </c>
      <c r="AK323" s="133">
        <v>0</v>
      </c>
      <c r="AL323" s="216" t="s">
        <v>1900</v>
      </c>
      <c r="AM323" s="216"/>
      <c r="AN323" s="216"/>
      <c r="AO323" s="216"/>
      <c r="AP323" s="216"/>
      <c r="AQ323" s="216"/>
      <c r="AR323" s="216"/>
      <c r="AS323" s="216"/>
      <c r="AT323" s="216"/>
      <c r="AU323" s="269">
        <v>0</v>
      </c>
    </row>
    <row r="324" spans="2:47" s="211" customFormat="1" x14ac:dyDescent="0.35">
      <c r="B324" s="131" t="s">
        <v>1635</v>
      </c>
      <c r="C324" s="211" t="s">
        <v>2378</v>
      </c>
      <c r="D324" s="267" t="s">
        <v>857</v>
      </c>
      <c r="E324" s="33" t="s">
        <v>13</v>
      </c>
      <c r="F324" s="33" t="s">
        <v>207</v>
      </c>
      <c r="G324" s="33" t="s">
        <v>205</v>
      </c>
      <c r="H324" s="33" t="s">
        <v>2451</v>
      </c>
      <c r="I324" s="205" t="s">
        <v>2452</v>
      </c>
      <c r="J324" s="211">
        <v>0</v>
      </c>
      <c r="K324" s="133">
        <v>0</v>
      </c>
      <c r="L324" s="133"/>
      <c r="M324" s="214">
        <v>0</v>
      </c>
      <c r="N324" s="268" t="s">
        <v>2387</v>
      </c>
      <c r="O324" s="133"/>
      <c r="P324" s="214"/>
      <c r="Q324" s="133"/>
      <c r="R324" s="267"/>
      <c r="S324" s="216"/>
      <c r="T324" s="220"/>
      <c r="V324" s="216"/>
      <c r="W324" s="214"/>
      <c r="Y324" s="216"/>
      <c r="Z324" s="214"/>
      <c r="AB324" s="216"/>
      <c r="AC324" s="214"/>
      <c r="AE324" s="216"/>
      <c r="AF324" s="214"/>
      <c r="AH324" s="216"/>
      <c r="AI324" s="214"/>
      <c r="AJ324" s="269">
        <v>0</v>
      </c>
      <c r="AK324" s="133">
        <v>0</v>
      </c>
      <c r="AL324" s="216" t="s">
        <v>1900</v>
      </c>
      <c r="AM324" s="216"/>
      <c r="AN324" s="216"/>
      <c r="AO324" s="216"/>
      <c r="AP324" s="216"/>
      <c r="AQ324" s="216"/>
      <c r="AR324" s="216"/>
      <c r="AS324" s="216"/>
      <c r="AT324" s="216"/>
      <c r="AU324" s="269">
        <v>0</v>
      </c>
    </row>
    <row r="325" spans="2:47" s="211" customFormat="1" x14ac:dyDescent="0.35">
      <c r="B325" s="131" t="s">
        <v>1635</v>
      </c>
      <c r="C325" s="211" t="s">
        <v>2378</v>
      </c>
      <c r="D325" s="267" t="s">
        <v>857</v>
      </c>
      <c r="E325" s="33" t="s">
        <v>158</v>
      </c>
      <c r="F325" s="33" t="s">
        <v>207</v>
      </c>
      <c r="G325" s="33" t="s">
        <v>205</v>
      </c>
      <c r="H325" s="33" t="s">
        <v>2453</v>
      </c>
      <c r="I325" s="205" t="s">
        <v>2452</v>
      </c>
      <c r="J325" s="211">
        <v>0</v>
      </c>
      <c r="K325" s="133">
        <v>0</v>
      </c>
      <c r="L325" s="133"/>
      <c r="M325" s="214">
        <v>0</v>
      </c>
      <c r="N325" s="268" t="s">
        <v>2387</v>
      </c>
      <c r="O325" s="133"/>
      <c r="P325" s="214"/>
      <c r="Q325" s="133"/>
      <c r="R325" s="267"/>
      <c r="S325" s="216"/>
      <c r="T325" s="220"/>
      <c r="V325" s="216"/>
      <c r="W325" s="214"/>
      <c r="Y325" s="216"/>
      <c r="Z325" s="214"/>
      <c r="AB325" s="216"/>
      <c r="AC325" s="214"/>
      <c r="AE325" s="216"/>
      <c r="AF325" s="214"/>
      <c r="AH325" s="216"/>
      <c r="AI325" s="214"/>
      <c r="AJ325" s="269">
        <v>0</v>
      </c>
      <c r="AK325" s="133">
        <v>0</v>
      </c>
      <c r="AL325" s="216" t="s">
        <v>1900</v>
      </c>
      <c r="AM325" s="216"/>
      <c r="AN325" s="216"/>
      <c r="AO325" s="216"/>
      <c r="AP325" s="216"/>
      <c r="AQ325" s="216"/>
      <c r="AR325" s="216"/>
      <c r="AS325" s="216"/>
      <c r="AT325" s="216"/>
      <c r="AU325" s="269">
        <v>0</v>
      </c>
    </row>
    <row r="326" spans="2:47" s="211" customFormat="1" x14ac:dyDescent="0.35">
      <c r="B326" s="131" t="s">
        <v>1635</v>
      </c>
      <c r="C326" s="211" t="s">
        <v>2378</v>
      </c>
      <c r="D326" s="267" t="s">
        <v>859</v>
      </c>
      <c r="E326" s="33" t="s">
        <v>13</v>
      </c>
      <c r="F326" s="33" t="s">
        <v>207</v>
      </c>
      <c r="G326" s="33" t="s">
        <v>205</v>
      </c>
      <c r="H326" s="33" t="s">
        <v>2454</v>
      </c>
      <c r="I326" s="205" t="s">
        <v>2455</v>
      </c>
      <c r="J326" s="211">
        <v>0</v>
      </c>
      <c r="K326" s="133">
        <v>0</v>
      </c>
      <c r="L326" s="133"/>
      <c r="M326" s="214">
        <v>0</v>
      </c>
      <c r="N326" s="268" t="s">
        <v>2387</v>
      </c>
      <c r="O326" s="133"/>
      <c r="P326" s="214"/>
      <c r="Q326" s="133"/>
      <c r="R326" s="267"/>
      <c r="S326" s="216"/>
      <c r="T326" s="220"/>
      <c r="V326" s="216"/>
      <c r="W326" s="214"/>
      <c r="Y326" s="216"/>
      <c r="Z326" s="214"/>
      <c r="AB326" s="216"/>
      <c r="AC326" s="214"/>
      <c r="AE326" s="216"/>
      <c r="AF326" s="214"/>
      <c r="AH326" s="216"/>
      <c r="AI326" s="214"/>
      <c r="AJ326" s="269">
        <v>0</v>
      </c>
      <c r="AK326" s="133">
        <v>0</v>
      </c>
      <c r="AL326" s="216" t="s">
        <v>1900</v>
      </c>
      <c r="AM326" s="216"/>
      <c r="AN326" s="216"/>
      <c r="AO326" s="216"/>
      <c r="AP326" s="216"/>
      <c r="AQ326" s="216"/>
      <c r="AR326" s="216"/>
      <c r="AS326" s="216"/>
      <c r="AT326" s="216"/>
      <c r="AU326" s="269">
        <v>0</v>
      </c>
    </row>
    <row r="327" spans="2:47" s="211" customFormat="1" x14ac:dyDescent="0.35">
      <c r="B327" s="131" t="s">
        <v>1635</v>
      </c>
      <c r="C327" s="211" t="s">
        <v>2378</v>
      </c>
      <c r="D327" s="267" t="s">
        <v>859</v>
      </c>
      <c r="E327" s="33" t="s">
        <v>158</v>
      </c>
      <c r="F327" s="33" t="s">
        <v>207</v>
      </c>
      <c r="G327" s="33" t="s">
        <v>205</v>
      </c>
      <c r="H327" s="33" t="s">
        <v>2456</v>
      </c>
      <c r="I327" s="205" t="s">
        <v>2455</v>
      </c>
      <c r="J327" s="211">
        <v>0</v>
      </c>
      <c r="K327" s="133">
        <v>0</v>
      </c>
      <c r="L327" s="133"/>
      <c r="M327" s="214">
        <v>0</v>
      </c>
      <c r="N327" s="268" t="s">
        <v>2387</v>
      </c>
      <c r="O327" s="133"/>
      <c r="P327" s="214"/>
      <c r="Q327" s="133"/>
      <c r="R327" s="267"/>
      <c r="S327" s="216"/>
      <c r="T327" s="220"/>
      <c r="V327" s="216"/>
      <c r="W327" s="214"/>
      <c r="Y327" s="216"/>
      <c r="Z327" s="214"/>
      <c r="AB327" s="216"/>
      <c r="AC327" s="214"/>
      <c r="AE327" s="216"/>
      <c r="AF327" s="214"/>
      <c r="AH327" s="216"/>
      <c r="AI327" s="214"/>
      <c r="AJ327" s="269">
        <v>0</v>
      </c>
      <c r="AK327" s="133">
        <v>0</v>
      </c>
      <c r="AL327" s="216" t="s">
        <v>1900</v>
      </c>
      <c r="AM327" s="216"/>
      <c r="AN327" s="216"/>
      <c r="AO327" s="216"/>
      <c r="AP327" s="216"/>
      <c r="AQ327" s="216"/>
      <c r="AR327" s="216"/>
      <c r="AS327" s="216"/>
      <c r="AT327" s="216"/>
      <c r="AU327" s="269">
        <v>0</v>
      </c>
    </row>
    <row r="328" spans="2:47" s="146" customFormat="1" x14ac:dyDescent="0.35">
      <c r="B328" s="147" t="s">
        <v>1635</v>
      </c>
      <c r="C328" s="146" t="s">
        <v>2378</v>
      </c>
      <c r="D328" s="263" t="s">
        <v>861</v>
      </c>
      <c r="E328" s="148" t="s">
        <v>158</v>
      </c>
      <c r="F328" s="148" t="s">
        <v>207</v>
      </c>
      <c r="G328" s="148" t="s">
        <v>205</v>
      </c>
      <c r="H328" s="148" t="s">
        <v>2457</v>
      </c>
      <c r="I328" s="149" t="s">
        <v>2458</v>
      </c>
      <c r="J328" s="146">
        <v>15</v>
      </c>
      <c r="K328" s="150">
        <v>0.67</v>
      </c>
      <c r="L328" s="150"/>
      <c r="M328" s="152">
        <v>0.67</v>
      </c>
      <c r="N328" s="274" t="s">
        <v>2459</v>
      </c>
      <c r="O328" s="150"/>
      <c r="P328" s="152"/>
      <c r="Q328" s="150"/>
      <c r="R328" s="227" t="s">
        <v>2459</v>
      </c>
      <c r="S328" s="158">
        <v>1</v>
      </c>
      <c r="T328" s="155">
        <v>0.67</v>
      </c>
      <c r="U328" s="227"/>
      <c r="V328" s="158"/>
      <c r="W328" s="152"/>
      <c r="Y328" s="158"/>
      <c r="Z328" s="152"/>
      <c r="AB328" s="158"/>
      <c r="AC328" s="152"/>
      <c r="AE328" s="158"/>
      <c r="AF328" s="152"/>
      <c r="AH328" s="158"/>
      <c r="AI328" s="152"/>
      <c r="AJ328" s="157">
        <v>1</v>
      </c>
      <c r="AK328" s="150">
        <v>0.67</v>
      </c>
      <c r="AL328" s="158" t="s">
        <v>1900</v>
      </c>
      <c r="AM328" s="158"/>
      <c r="AN328" s="158"/>
      <c r="AO328" s="158"/>
      <c r="AP328" s="158"/>
      <c r="AQ328" s="158"/>
      <c r="AR328" s="158"/>
      <c r="AS328" s="158"/>
      <c r="AT328" s="158"/>
      <c r="AU328" s="157">
        <v>0</v>
      </c>
    </row>
    <row r="329" spans="2:47" s="211" customFormat="1" x14ac:dyDescent="0.35">
      <c r="B329" s="131" t="s">
        <v>1635</v>
      </c>
      <c r="C329" s="211" t="s">
        <v>2378</v>
      </c>
      <c r="D329" s="267" t="s">
        <v>863</v>
      </c>
      <c r="E329" s="33" t="s">
        <v>13</v>
      </c>
      <c r="F329" s="33" t="s">
        <v>207</v>
      </c>
      <c r="G329" s="33" t="s">
        <v>205</v>
      </c>
      <c r="H329" s="33" t="s">
        <v>2460</v>
      </c>
      <c r="I329" s="272" t="s">
        <v>2461</v>
      </c>
      <c r="J329" s="211">
        <v>1</v>
      </c>
      <c r="K329" s="133">
        <v>0</v>
      </c>
      <c r="L329" s="133"/>
      <c r="M329" s="214">
        <v>0</v>
      </c>
      <c r="N329" s="275" t="s">
        <v>2392</v>
      </c>
      <c r="O329" s="133"/>
      <c r="P329" s="214"/>
      <c r="Q329" s="133"/>
      <c r="R329" s="276"/>
      <c r="S329" s="216"/>
      <c r="T329" s="220"/>
      <c r="V329" s="216"/>
      <c r="W329" s="214"/>
      <c r="Y329" s="216"/>
      <c r="Z329" s="220"/>
      <c r="AB329" s="216"/>
      <c r="AC329" s="220"/>
      <c r="AE329" s="216"/>
      <c r="AF329" s="214"/>
      <c r="AH329" s="216"/>
      <c r="AI329" s="214"/>
      <c r="AJ329" s="269">
        <v>0</v>
      </c>
      <c r="AK329" s="133">
        <v>0</v>
      </c>
      <c r="AL329" s="216" t="s">
        <v>1900</v>
      </c>
      <c r="AM329" s="216"/>
      <c r="AN329" s="216"/>
      <c r="AO329" s="216"/>
      <c r="AP329" s="216"/>
      <c r="AQ329" s="216"/>
      <c r="AR329" s="216"/>
      <c r="AS329" s="216"/>
      <c r="AT329" s="216"/>
      <c r="AU329" s="269">
        <v>0</v>
      </c>
    </row>
    <row r="330" spans="2:47" s="211" customFormat="1" x14ac:dyDescent="0.35">
      <c r="B330" s="131" t="s">
        <v>1635</v>
      </c>
      <c r="C330" s="211" t="s">
        <v>2378</v>
      </c>
      <c r="D330" s="267" t="s">
        <v>863</v>
      </c>
      <c r="E330" s="33" t="s">
        <v>158</v>
      </c>
      <c r="F330" s="33" t="s">
        <v>207</v>
      </c>
      <c r="G330" s="33" t="s">
        <v>205</v>
      </c>
      <c r="H330" s="33" t="s">
        <v>2462</v>
      </c>
      <c r="I330" s="272" t="s">
        <v>2461</v>
      </c>
      <c r="J330" s="211">
        <v>1</v>
      </c>
      <c r="K330" s="133">
        <v>0</v>
      </c>
      <c r="L330" s="133"/>
      <c r="M330" s="214">
        <v>0</v>
      </c>
      <c r="N330" s="275" t="s">
        <v>2392</v>
      </c>
      <c r="O330" s="133"/>
      <c r="P330" s="214"/>
      <c r="Q330" s="133"/>
      <c r="R330" s="276"/>
      <c r="S330" s="216"/>
      <c r="T330" s="220"/>
      <c r="V330" s="216"/>
      <c r="W330" s="220"/>
      <c r="Y330" s="216"/>
      <c r="Z330" s="214"/>
      <c r="AB330" s="216"/>
      <c r="AC330" s="220"/>
      <c r="AE330" s="216"/>
      <c r="AF330" s="214"/>
      <c r="AH330" s="216"/>
      <c r="AI330" s="214"/>
      <c r="AJ330" s="269">
        <v>0</v>
      </c>
      <c r="AK330" s="133">
        <v>0</v>
      </c>
      <c r="AL330" s="216" t="s">
        <v>1900</v>
      </c>
      <c r="AM330" s="216"/>
      <c r="AN330" s="216"/>
      <c r="AO330" s="216"/>
      <c r="AP330" s="216"/>
      <c r="AQ330" s="216"/>
      <c r="AR330" s="216"/>
      <c r="AS330" s="216"/>
      <c r="AT330" s="216"/>
      <c r="AU330" s="269">
        <v>0</v>
      </c>
    </row>
    <row r="331" spans="2:47" s="211" customFormat="1" x14ac:dyDescent="0.35">
      <c r="B331" s="131" t="s">
        <v>1635</v>
      </c>
      <c r="C331" s="211" t="s">
        <v>2378</v>
      </c>
      <c r="D331" s="267" t="s">
        <v>865</v>
      </c>
      <c r="E331" s="33" t="s">
        <v>13</v>
      </c>
      <c r="F331" s="33" t="s">
        <v>207</v>
      </c>
      <c r="G331" s="33" t="s">
        <v>205</v>
      </c>
      <c r="H331" s="33" t="s">
        <v>2463</v>
      </c>
      <c r="I331" s="272" t="s">
        <v>2464</v>
      </c>
      <c r="J331" s="211">
        <v>1</v>
      </c>
      <c r="K331" s="133">
        <v>0</v>
      </c>
      <c r="L331" s="133"/>
      <c r="M331" s="214">
        <v>0</v>
      </c>
      <c r="N331" s="268" t="s">
        <v>2392</v>
      </c>
      <c r="O331" s="133"/>
      <c r="P331" s="214"/>
      <c r="Q331" s="133"/>
      <c r="R331" s="267"/>
      <c r="S331" s="216"/>
      <c r="T331" s="220"/>
      <c r="V331" s="216"/>
      <c r="W331" s="214"/>
      <c r="Y331" s="216"/>
      <c r="Z331" s="220"/>
      <c r="AB331" s="216"/>
      <c r="AC331" s="220"/>
      <c r="AE331" s="216"/>
      <c r="AF331" s="214"/>
      <c r="AH331" s="216"/>
      <c r="AI331" s="214"/>
      <c r="AJ331" s="269">
        <v>0</v>
      </c>
      <c r="AK331" s="133">
        <v>0</v>
      </c>
      <c r="AL331" s="216" t="s">
        <v>1900</v>
      </c>
      <c r="AM331" s="216"/>
      <c r="AN331" s="216"/>
      <c r="AO331" s="216"/>
      <c r="AP331" s="216"/>
      <c r="AQ331" s="216"/>
      <c r="AR331" s="216"/>
      <c r="AS331" s="216"/>
      <c r="AT331" s="216"/>
      <c r="AU331" s="269">
        <v>0</v>
      </c>
    </row>
    <row r="332" spans="2:47" s="211" customFormat="1" x14ac:dyDescent="0.35">
      <c r="B332" s="131" t="s">
        <v>1635</v>
      </c>
      <c r="C332" s="211" t="s">
        <v>2378</v>
      </c>
      <c r="D332" s="267" t="s">
        <v>865</v>
      </c>
      <c r="E332" s="33" t="s">
        <v>158</v>
      </c>
      <c r="F332" s="33" t="s">
        <v>207</v>
      </c>
      <c r="G332" s="33" t="s">
        <v>205</v>
      </c>
      <c r="H332" s="33" t="s">
        <v>2465</v>
      </c>
      <c r="I332" s="272" t="s">
        <v>2464</v>
      </c>
      <c r="J332" s="211">
        <v>1</v>
      </c>
      <c r="K332" s="133">
        <v>0</v>
      </c>
      <c r="L332" s="133"/>
      <c r="M332" s="214">
        <v>0</v>
      </c>
      <c r="N332" s="268" t="s">
        <v>2392</v>
      </c>
      <c r="O332" s="133"/>
      <c r="P332" s="214"/>
      <c r="Q332" s="133"/>
      <c r="R332" s="267"/>
      <c r="S332" s="216"/>
      <c r="T332" s="220"/>
      <c r="V332" s="216"/>
      <c r="W332" s="214"/>
      <c r="Y332" s="216"/>
      <c r="Z332" s="214"/>
      <c r="AB332" s="216"/>
      <c r="AC332" s="214"/>
      <c r="AE332" s="216"/>
      <c r="AF332" s="214"/>
      <c r="AH332" s="216"/>
      <c r="AI332" s="214"/>
      <c r="AJ332" s="269">
        <v>0</v>
      </c>
      <c r="AK332" s="133">
        <v>0</v>
      </c>
      <c r="AL332" s="216" t="s">
        <v>1900</v>
      </c>
      <c r="AM332" s="216"/>
      <c r="AN332" s="216"/>
      <c r="AO332" s="216"/>
      <c r="AP332" s="216"/>
      <c r="AQ332" s="216"/>
      <c r="AR332" s="216"/>
      <c r="AS332" s="216"/>
      <c r="AT332" s="216"/>
      <c r="AU332" s="269">
        <v>0</v>
      </c>
    </row>
    <row r="333" spans="2:47" s="211" customFormat="1" x14ac:dyDescent="0.35">
      <c r="B333" s="131" t="s">
        <v>1635</v>
      </c>
      <c r="C333" s="211" t="s">
        <v>2378</v>
      </c>
      <c r="D333" s="267" t="s">
        <v>867</v>
      </c>
      <c r="E333" s="33" t="s">
        <v>13</v>
      </c>
      <c r="F333" s="33" t="s">
        <v>207</v>
      </c>
      <c r="G333" s="33" t="s">
        <v>205</v>
      </c>
      <c r="H333" s="33" t="s">
        <v>2466</v>
      </c>
      <c r="I333" s="272" t="s">
        <v>2467</v>
      </c>
      <c r="J333" s="211">
        <v>1</v>
      </c>
      <c r="K333" s="133">
        <v>0</v>
      </c>
      <c r="L333" s="133"/>
      <c r="M333" s="214">
        <v>0</v>
      </c>
      <c r="N333" s="268" t="s">
        <v>2392</v>
      </c>
      <c r="O333" s="133"/>
      <c r="P333" s="214"/>
      <c r="Q333" s="133"/>
      <c r="R333" s="267"/>
      <c r="S333" s="216"/>
      <c r="T333" s="220"/>
      <c r="V333" s="216"/>
      <c r="W333" s="214"/>
      <c r="Y333" s="216"/>
      <c r="Z333" s="214"/>
      <c r="AB333" s="216"/>
      <c r="AC333" s="214"/>
      <c r="AE333" s="216"/>
      <c r="AF333" s="214"/>
      <c r="AH333" s="216"/>
      <c r="AI333" s="214"/>
      <c r="AJ333" s="269">
        <v>0</v>
      </c>
      <c r="AK333" s="133">
        <v>0</v>
      </c>
      <c r="AL333" s="216" t="s">
        <v>1900</v>
      </c>
      <c r="AM333" s="216"/>
      <c r="AN333" s="216"/>
      <c r="AO333" s="216"/>
      <c r="AP333" s="216"/>
      <c r="AQ333" s="216"/>
      <c r="AR333" s="216"/>
      <c r="AS333" s="216"/>
      <c r="AT333" s="216"/>
      <c r="AU333" s="269">
        <v>0</v>
      </c>
    </row>
    <row r="334" spans="2:47" s="211" customFormat="1" x14ac:dyDescent="0.35">
      <c r="B334" s="131" t="s">
        <v>1635</v>
      </c>
      <c r="C334" s="211" t="s">
        <v>2378</v>
      </c>
      <c r="D334" s="267" t="s">
        <v>867</v>
      </c>
      <c r="E334" s="33" t="s">
        <v>158</v>
      </c>
      <c r="F334" s="33" t="s">
        <v>207</v>
      </c>
      <c r="G334" s="33" t="s">
        <v>205</v>
      </c>
      <c r="H334" s="33" t="s">
        <v>2468</v>
      </c>
      <c r="I334" s="272" t="s">
        <v>2467</v>
      </c>
      <c r="J334" s="211">
        <v>1</v>
      </c>
      <c r="K334" s="133">
        <v>0</v>
      </c>
      <c r="L334" s="133"/>
      <c r="M334" s="214">
        <v>0</v>
      </c>
      <c r="N334" s="268" t="s">
        <v>2392</v>
      </c>
      <c r="O334" s="133"/>
      <c r="P334" s="214"/>
      <c r="Q334" s="133"/>
      <c r="R334" s="267"/>
      <c r="S334" s="216"/>
      <c r="T334" s="220"/>
      <c r="V334" s="216"/>
      <c r="W334" s="214"/>
      <c r="Y334" s="216"/>
      <c r="Z334" s="214"/>
      <c r="AB334" s="216"/>
      <c r="AC334" s="214"/>
      <c r="AE334" s="216"/>
      <c r="AF334" s="214"/>
      <c r="AH334" s="216"/>
      <c r="AI334" s="214"/>
      <c r="AJ334" s="269">
        <v>0</v>
      </c>
      <c r="AK334" s="133">
        <v>0</v>
      </c>
      <c r="AL334" s="216" t="s">
        <v>1900</v>
      </c>
      <c r="AM334" s="216"/>
      <c r="AN334" s="216"/>
      <c r="AO334" s="216"/>
      <c r="AP334" s="216"/>
      <c r="AQ334" s="216"/>
      <c r="AR334" s="216"/>
      <c r="AS334" s="216"/>
      <c r="AT334" s="216"/>
      <c r="AU334" s="269">
        <v>0</v>
      </c>
    </row>
    <row r="335" spans="2:47" s="211" customFormat="1" x14ac:dyDescent="0.35">
      <c r="B335" s="131" t="s">
        <v>1635</v>
      </c>
      <c r="C335" s="211" t="s">
        <v>2378</v>
      </c>
      <c r="D335" s="267" t="s">
        <v>869</v>
      </c>
      <c r="E335" s="33" t="s">
        <v>13</v>
      </c>
      <c r="F335" s="33" t="s">
        <v>207</v>
      </c>
      <c r="G335" s="33" t="s">
        <v>205</v>
      </c>
      <c r="H335" s="33" t="s">
        <v>2469</v>
      </c>
      <c r="I335" s="272" t="s">
        <v>2470</v>
      </c>
      <c r="J335" s="211">
        <v>1</v>
      </c>
      <c r="K335" s="133">
        <v>0</v>
      </c>
      <c r="L335" s="133"/>
      <c r="M335" s="214">
        <v>0</v>
      </c>
      <c r="N335" s="268" t="s">
        <v>2392</v>
      </c>
      <c r="O335" s="133"/>
      <c r="P335" s="214"/>
      <c r="Q335" s="133"/>
      <c r="R335" s="267"/>
      <c r="S335" s="216"/>
      <c r="T335" s="220"/>
      <c r="V335" s="216"/>
      <c r="W335" s="214"/>
      <c r="Y335" s="216"/>
      <c r="Z335" s="214"/>
      <c r="AB335" s="216"/>
      <c r="AC335" s="214"/>
      <c r="AE335" s="216"/>
      <c r="AF335" s="214"/>
      <c r="AH335" s="216"/>
      <c r="AI335" s="214"/>
      <c r="AJ335" s="269">
        <v>0</v>
      </c>
      <c r="AK335" s="133">
        <v>0</v>
      </c>
      <c r="AL335" s="216" t="s">
        <v>1900</v>
      </c>
      <c r="AM335" s="216"/>
      <c r="AN335" s="216"/>
      <c r="AO335" s="216"/>
      <c r="AP335" s="216"/>
      <c r="AQ335" s="216"/>
      <c r="AR335" s="216"/>
      <c r="AS335" s="216"/>
      <c r="AT335" s="216"/>
      <c r="AU335" s="269">
        <v>0</v>
      </c>
    </row>
    <row r="336" spans="2:47" s="211" customFormat="1" x14ac:dyDescent="0.35">
      <c r="B336" s="131" t="s">
        <v>1635</v>
      </c>
      <c r="C336" s="211" t="s">
        <v>2378</v>
      </c>
      <c r="D336" s="267" t="s">
        <v>869</v>
      </c>
      <c r="E336" s="33" t="s">
        <v>158</v>
      </c>
      <c r="F336" s="33" t="s">
        <v>207</v>
      </c>
      <c r="G336" s="33" t="s">
        <v>205</v>
      </c>
      <c r="H336" s="33" t="s">
        <v>2471</v>
      </c>
      <c r="I336" s="272" t="s">
        <v>2470</v>
      </c>
      <c r="J336" s="211">
        <v>0</v>
      </c>
      <c r="K336" s="133">
        <v>0</v>
      </c>
      <c r="L336" s="133"/>
      <c r="M336" s="214">
        <v>0</v>
      </c>
      <c r="N336" s="268" t="s">
        <v>2392</v>
      </c>
      <c r="O336" s="133"/>
      <c r="P336" s="214"/>
      <c r="Q336" s="133"/>
      <c r="R336" s="267"/>
      <c r="S336" s="216"/>
      <c r="T336" s="220"/>
      <c r="V336" s="216"/>
      <c r="W336" s="214"/>
      <c r="Y336" s="216"/>
      <c r="Z336" s="214"/>
      <c r="AB336" s="216"/>
      <c r="AC336" s="214"/>
      <c r="AE336" s="216"/>
      <c r="AF336" s="214"/>
      <c r="AH336" s="216"/>
      <c r="AI336" s="214"/>
      <c r="AJ336" s="269">
        <v>0</v>
      </c>
      <c r="AK336" s="133">
        <v>0</v>
      </c>
      <c r="AL336" s="216" t="s">
        <v>1900</v>
      </c>
      <c r="AM336" s="216"/>
      <c r="AN336" s="216"/>
      <c r="AO336" s="216"/>
      <c r="AP336" s="216"/>
      <c r="AQ336" s="216"/>
      <c r="AR336" s="216"/>
      <c r="AS336" s="216"/>
      <c r="AT336" s="216"/>
      <c r="AU336" s="269">
        <v>0</v>
      </c>
    </row>
    <row r="337" spans="2:47" s="211" customFormat="1" x14ac:dyDescent="0.35">
      <c r="B337" s="131" t="s">
        <v>1635</v>
      </c>
      <c r="C337" s="211" t="s">
        <v>2378</v>
      </c>
      <c r="D337" s="267" t="s">
        <v>871</v>
      </c>
      <c r="E337" s="33" t="s">
        <v>13</v>
      </c>
      <c r="F337" s="33" t="s">
        <v>207</v>
      </c>
      <c r="G337" s="33" t="s">
        <v>205</v>
      </c>
      <c r="H337" s="33" t="s">
        <v>2472</v>
      </c>
      <c r="I337" s="272" t="s">
        <v>2473</v>
      </c>
      <c r="J337" s="211">
        <v>0</v>
      </c>
      <c r="K337" s="133">
        <v>0</v>
      </c>
      <c r="L337" s="133"/>
      <c r="M337" s="214">
        <v>0</v>
      </c>
      <c r="N337" s="268" t="s">
        <v>2392</v>
      </c>
      <c r="O337" s="133"/>
      <c r="P337" s="214"/>
      <c r="Q337" s="133"/>
      <c r="R337" s="267"/>
      <c r="S337" s="216"/>
      <c r="T337" s="220"/>
      <c r="V337" s="216"/>
      <c r="W337" s="214"/>
      <c r="Y337" s="216"/>
      <c r="Z337" s="214"/>
      <c r="AB337" s="216"/>
      <c r="AC337" s="214"/>
      <c r="AE337" s="216"/>
      <c r="AF337" s="214"/>
      <c r="AH337" s="216"/>
      <c r="AI337" s="214"/>
      <c r="AJ337" s="269">
        <v>0</v>
      </c>
      <c r="AK337" s="133">
        <v>0</v>
      </c>
      <c r="AL337" s="216" t="s">
        <v>1900</v>
      </c>
      <c r="AM337" s="216"/>
      <c r="AN337" s="216"/>
      <c r="AO337" s="216"/>
      <c r="AP337" s="216"/>
      <c r="AQ337" s="216"/>
      <c r="AR337" s="216"/>
      <c r="AS337" s="216"/>
      <c r="AT337" s="216"/>
      <c r="AU337" s="269">
        <v>0</v>
      </c>
    </row>
    <row r="338" spans="2:47" s="211" customFormat="1" x14ac:dyDescent="0.35">
      <c r="B338" s="131" t="s">
        <v>1635</v>
      </c>
      <c r="C338" s="211" t="s">
        <v>2378</v>
      </c>
      <c r="D338" s="267" t="s">
        <v>871</v>
      </c>
      <c r="E338" s="33" t="s">
        <v>158</v>
      </c>
      <c r="F338" s="33" t="s">
        <v>207</v>
      </c>
      <c r="G338" s="33" t="s">
        <v>205</v>
      </c>
      <c r="H338" s="33" t="s">
        <v>2474</v>
      </c>
      <c r="I338" s="272" t="s">
        <v>2473</v>
      </c>
      <c r="J338" s="211">
        <v>0</v>
      </c>
      <c r="K338" s="133">
        <v>0</v>
      </c>
      <c r="L338" s="133"/>
      <c r="M338" s="214">
        <v>0</v>
      </c>
      <c r="N338" s="268" t="s">
        <v>2392</v>
      </c>
      <c r="O338" s="133"/>
      <c r="P338" s="214"/>
      <c r="Q338" s="133"/>
      <c r="R338" s="267"/>
      <c r="S338" s="216"/>
      <c r="T338" s="220"/>
      <c r="V338" s="216"/>
      <c r="W338" s="214"/>
      <c r="Y338" s="216"/>
      <c r="Z338" s="214"/>
      <c r="AB338" s="216"/>
      <c r="AC338" s="214"/>
      <c r="AE338" s="216"/>
      <c r="AF338" s="214"/>
      <c r="AH338" s="216"/>
      <c r="AI338" s="214"/>
      <c r="AJ338" s="269">
        <v>0</v>
      </c>
      <c r="AK338" s="133">
        <v>0</v>
      </c>
      <c r="AL338" s="216" t="s">
        <v>1900</v>
      </c>
      <c r="AM338" s="216"/>
      <c r="AN338" s="216"/>
      <c r="AO338" s="216"/>
      <c r="AP338" s="216"/>
      <c r="AQ338" s="216"/>
      <c r="AR338" s="216"/>
      <c r="AS338" s="216"/>
      <c r="AT338" s="216"/>
      <c r="AU338" s="269">
        <v>0</v>
      </c>
    </row>
    <row r="339" spans="2:47" s="211" customFormat="1" x14ac:dyDescent="0.35">
      <c r="B339" s="131" t="s">
        <v>1635</v>
      </c>
      <c r="C339" s="211" t="s">
        <v>2378</v>
      </c>
      <c r="D339" s="267" t="s">
        <v>873</v>
      </c>
      <c r="E339" s="33" t="s">
        <v>13</v>
      </c>
      <c r="F339" s="33" t="s">
        <v>207</v>
      </c>
      <c r="G339" s="33" t="s">
        <v>205</v>
      </c>
      <c r="H339" s="33" t="s">
        <v>2475</v>
      </c>
      <c r="I339" s="272" t="s">
        <v>2476</v>
      </c>
      <c r="J339" s="211">
        <v>0</v>
      </c>
      <c r="K339" s="133">
        <v>0</v>
      </c>
      <c r="L339" s="133"/>
      <c r="M339" s="214">
        <v>0</v>
      </c>
      <c r="N339" s="268" t="s">
        <v>2392</v>
      </c>
      <c r="O339" s="133"/>
      <c r="P339" s="214"/>
      <c r="Q339" s="133"/>
      <c r="R339" s="267"/>
      <c r="S339" s="216"/>
      <c r="T339" s="220"/>
      <c r="V339" s="216"/>
      <c r="W339" s="214"/>
      <c r="Y339" s="216"/>
      <c r="Z339" s="214"/>
      <c r="AB339" s="216"/>
      <c r="AC339" s="214"/>
      <c r="AE339" s="216"/>
      <c r="AF339" s="214"/>
      <c r="AH339" s="216"/>
      <c r="AI339" s="214"/>
      <c r="AJ339" s="269">
        <v>0</v>
      </c>
      <c r="AK339" s="133">
        <v>0</v>
      </c>
      <c r="AL339" s="216" t="s">
        <v>1900</v>
      </c>
      <c r="AM339" s="216"/>
      <c r="AN339" s="216"/>
      <c r="AO339" s="216"/>
      <c r="AP339" s="216"/>
      <c r="AQ339" s="216"/>
      <c r="AR339" s="216"/>
      <c r="AS339" s="216"/>
      <c r="AT339" s="216"/>
      <c r="AU339" s="269">
        <v>0</v>
      </c>
    </row>
    <row r="340" spans="2:47" s="211" customFormat="1" x14ac:dyDescent="0.35">
      <c r="B340" s="131" t="s">
        <v>1635</v>
      </c>
      <c r="C340" s="211" t="s">
        <v>2378</v>
      </c>
      <c r="D340" s="267" t="s">
        <v>873</v>
      </c>
      <c r="E340" s="33" t="s">
        <v>158</v>
      </c>
      <c r="F340" s="33" t="s">
        <v>207</v>
      </c>
      <c r="G340" s="33" t="s">
        <v>205</v>
      </c>
      <c r="H340" s="33" t="s">
        <v>2477</v>
      </c>
      <c r="I340" s="272" t="s">
        <v>2476</v>
      </c>
      <c r="J340" s="211">
        <v>0</v>
      </c>
      <c r="K340" s="133">
        <v>0</v>
      </c>
      <c r="L340" s="133"/>
      <c r="M340" s="214">
        <v>0</v>
      </c>
      <c r="N340" s="268" t="s">
        <v>2392</v>
      </c>
      <c r="O340" s="133"/>
      <c r="P340" s="214"/>
      <c r="Q340" s="133"/>
      <c r="R340" s="267"/>
      <c r="S340" s="216"/>
      <c r="T340" s="220"/>
      <c r="V340" s="216"/>
      <c r="W340" s="214"/>
      <c r="Y340" s="216"/>
      <c r="Z340" s="214"/>
      <c r="AB340" s="216"/>
      <c r="AC340" s="214"/>
      <c r="AE340" s="216"/>
      <c r="AF340" s="214"/>
      <c r="AH340" s="216"/>
      <c r="AI340" s="214"/>
      <c r="AJ340" s="269">
        <v>0</v>
      </c>
      <c r="AK340" s="133">
        <v>0</v>
      </c>
      <c r="AL340" s="216" t="s">
        <v>1900</v>
      </c>
      <c r="AM340" s="216"/>
      <c r="AN340" s="216"/>
      <c r="AO340" s="216"/>
      <c r="AP340" s="216"/>
      <c r="AQ340" s="216"/>
      <c r="AR340" s="216"/>
      <c r="AS340" s="216"/>
      <c r="AT340" s="216"/>
      <c r="AU340" s="269">
        <v>0</v>
      </c>
    </row>
    <row r="341" spans="2:47" s="211" customFormat="1" x14ac:dyDescent="0.35">
      <c r="B341" s="131" t="s">
        <v>1635</v>
      </c>
      <c r="C341" s="211" t="s">
        <v>2378</v>
      </c>
      <c r="D341" s="267" t="s">
        <v>875</v>
      </c>
      <c r="E341" s="33" t="s">
        <v>13</v>
      </c>
      <c r="F341" s="33" t="s">
        <v>207</v>
      </c>
      <c r="G341" s="33" t="s">
        <v>205</v>
      </c>
      <c r="H341" s="33" t="s">
        <v>2478</v>
      </c>
      <c r="I341" s="272" t="s">
        <v>2479</v>
      </c>
      <c r="J341" s="211">
        <v>0</v>
      </c>
      <c r="K341" s="133">
        <v>0</v>
      </c>
      <c r="L341" s="133"/>
      <c r="M341" s="214">
        <v>0</v>
      </c>
      <c r="N341" s="268" t="s">
        <v>2392</v>
      </c>
      <c r="O341" s="133"/>
      <c r="P341" s="214"/>
      <c r="Q341" s="133"/>
      <c r="R341" s="267"/>
      <c r="S341" s="216"/>
      <c r="T341" s="220"/>
      <c r="V341" s="216"/>
      <c r="W341" s="214"/>
      <c r="Y341" s="216"/>
      <c r="Z341" s="214"/>
      <c r="AB341" s="216"/>
      <c r="AC341" s="214"/>
      <c r="AE341" s="216"/>
      <c r="AF341" s="214"/>
      <c r="AH341" s="216"/>
      <c r="AI341" s="214"/>
      <c r="AJ341" s="269">
        <v>0</v>
      </c>
      <c r="AK341" s="133">
        <v>0</v>
      </c>
      <c r="AL341" s="216" t="s">
        <v>1900</v>
      </c>
      <c r="AM341" s="216"/>
      <c r="AN341" s="216"/>
      <c r="AO341" s="216"/>
      <c r="AP341" s="216"/>
      <c r="AQ341" s="216"/>
      <c r="AR341" s="216"/>
      <c r="AS341" s="216"/>
      <c r="AT341" s="216"/>
      <c r="AU341" s="269">
        <v>0</v>
      </c>
    </row>
    <row r="342" spans="2:47" s="211" customFormat="1" x14ac:dyDescent="0.35">
      <c r="B342" s="131" t="s">
        <v>1635</v>
      </c>
      <c r="C342" s="211" t="s">
        <v>2378</v>
      </c>
      <c r="D342" s="267" t="s">
        <v>875</v>
      </c>
      <c r="E342" s="33" t="s">
        <v>158</v>
      </c>
      <c r="F342" s="33" t="s">
        <v>207</v>
      </c>
      <c r="G342" s="33" t="s">
        <v>205</v>
      </c>
      <c r="H342" s="33" t="s">
        <v>2480</v>
      </c>
      <c r="I342" s="272" t="s">
        <v>2479</v>
      </c>
      <c r="J342" s="211">
        <v>1</v>
      </c>
      <c r="K342" s="133">
        <v>0</v>
      </c>
      <c r="L342" s="133"/>
      <c r="M342" s="214">
        <v>0</v>
      </c>
      <c r="N342" s="268" t="s">
        <v>2392</v>
      </c>
      <c r="O342" s="133"/>
      <c r="P342" s="214"/>
      <c r="Q342" s="133"/>
      <c r="R342" s="267"/>
      <c r="S342" s="216"/>
      <c r="T342" s="220"/>
      <c r="V342" s="216"/>
      <c r="W342" s="214"/>
      <c r="Y342" s="216"/>
      <c r="Z342" s="214"/>
      <c r="AB342" s="216"/>
      <c r="AC342" s="214"/>
      <c r="AE342" s="216"/>
      <c r="AF342" s="214"/>
      <c r="AH342" s="216"/>
      <c r="AI342" s="214"/>
      <c r="AJ342" s="269">
        <v>0</v>
      </c>
      <c r="AK342" s="133">
        <v>0</v>
      </c>
      <c r="AL342" s="216" t="s">
        <v>1900</v>
      </c>
      <c r="AM342" s="216"/>
      <c r="AN342" s="216"/>
      <c r="AO342" s="216"/>
      <c r="AP342" s="216"/>
      <c r="AQ342" s="216"/>
      <c r="AR342" s="216"/>
      <c r="AS342" s="216"/>
      <c r="AT342" s="216"/>
      <c r="AU342" s="269">
        <v>0</v>
      </c>
    </row>
    <row r="343" spans="2:47" s="211" customFormat="1" x14ac:dyDescent="0.35">
      <c r="B343" s="131" t="s">
        <v>1635</v>
      </c>
      <c r="C343" s="211" t="s">
        <v>2378</v>
      </c>
      <c r="D343" s="267" t="s">
        <v>877</v>
      </c>
      <c r="E343" s="33" t="s">
        <v>13</v>
      </c>
      <c r="F343" s="33" t="s">
        <v>207</v>
      </c>
      <c r="G343" s="33" t="s">
        <v>205</v>
      </c>
      <c r="H343" s="33" t="s">
        <v>2481</v>
      </c>
      <c r="I343" s="272" t="s">
        <v>2482</v>
      </c>
      <c r="J343" s="211">
        <v>3</v>
      </c>
      <c r="K343" s="133">
        <v>0</v>
      </c>
      <c r="L343" s="133"/>
      <c r="M343" s="214">
        <v>0</v>
      </c>
      <c r="N343" s="268" t="s">
        <v>2392</v>
      </c>
      <c r="O343" s="133"/>
      <c r="P343" s="214"/>
      <c r="Q343" s="133"/>
      <c r="R343" s="267"/>
      <c r="S343" s="216"/>
      <c r="T343" s="220"/>
      <c r="V343" s="216"/>
      <c r="W343" s="214"/>
      <c r="Y343" s="216"/>
      <c r="Z343" s="214"/>
      <c r="AB343" s="216"/>
      <c r="AC343" s="214"/>
      <c r="AE343" s="216"/>
      <c r="AF343" s="214"/>
      <c r="AH343" s="216"/>
      <c r="AI343" s="214"/>
      <c r="AJ343" s="269">
        <v>0</v>
      </c>
      <c r="AK343" s="133">
        <v>0</v>
      </c>
      <c r="AL343" s="216" t="s">
        <v>1900</v>
      </c>
      <c r="AM343" s="216"/>
      <c r="AN343" s="216"/>
      <c r="AO343" s="216"/>
      <c r="AP343" s="216"/>
      <c r="AQ343" s="216"/>
      <c r="AR343" s="216"/>
      <c r="AS343" s="216"/>
      <c r="AT343" s="216"/>
      <c r="AU343" s="269">
        <v>0</v>
      </c>
    </row>
    <row r="344" spans="2:47" s="211" customFormat="1" x14ac:dyDescent="0.35">
      <c r="B344" s="131" t="s">
        <v>1635</v>
      </c>
      <c r="C344" s="211" t="s">
        <v>2378</v>
      </c>
      <c r="D344" s="267" t="s">
        <v>877</v>
      </c>
      <c r="E344" s="33" t="s">
        <v>158</v>
      </c>
      <c r="F344" s="33" t="s">
        <v>207</v>
      </c>
      <c r="G344" s="33" t="s">
        <v>205</v>
      </c>
      <c r="H344" s="33" t="s">
        <v>2483</v>
      </c>
      <c r="I344" s="272" t="s">
        <v>2482</v>
      </c>
      <c r="J344" s="211">
        <v>0</v>
      </c>
      <c r="K344" s="133">
        <v>0</v>
      </c>
      <c r="L344" s="133"/>
      <c r="M344" s="214">
        <v>0</v>
      </c>
      <c r="N344" s="268" t="s">
        <v>2392</v>
      </c>
      <c r="O344" s="133"/>
      <c r="P344" s="214"/>
      <c r="Q344" s="133"/>
      <c r="R344" s="267"/>
      <c r="S344" s="216"/>
      <c r="T344" s="220"/>
      <c r="V344" s="216"/>
      <c r="W344" s="214"/>
      <c r="Y344" s="216"/>
      <c r="Z344" s="214"/>
      <c r="AB344" s="216"/>
      <c r="AC344" s="214"/>
      <c r="AE344" s="216"/>
      <c r="AF344" s="214"/>
      <c r="AH344" s="216"/>
      <c r="AI344" s="214"/>
      <c r="AJ344" s="269">
        <v>0</v>
      </c>
      <c r="AK344" s="133">
        <v>0</v>
      </c>
      <c r="AL344" s="216" t="s">
        <v>1900</v>
      </c>
      <c r="AM344" s="216"/>
      <c r="AN344" s="216"/>
      <c r="AO344" s="216"/>
      <c r="AP344" s="216"/>
      <c r="AQ344" s="216"/>
      <c r="AR344" s="216"/>
      <c r="AS344" s="216"/>
      <c r="AT344" s="216"/>
      <c r="AU344" s="269">
        <v>0</v>
      </c>
    </row>
    <row r="345" spans="2:47" s="211" customFormat="1" x14ac:dyDescent="0.35">
      <c r="B345" s="131" t="s">
        <v>1635</v>
      </c>
      <c r="C345" s="211" t="s">
        <v>2378</v>
      </c>
      <c r="D345" s="267" t="s">
        <v>879</v>
      </c>
      <c r="E345" s="33" t="s">
        <v>13</v>
      </c>
      <c r="F345" s="33" t="s">
        <v>207</v>
      </c>
      <c r="G345" s="33" t="s">
        <v>205</v>
      </c>
      <c r="H345" s="33" t="s">
        <v>2484</v>
      </c>
      <c r="I345" s="272" t="s">
        <v>2485</v>
      </c>
      <c r="J345" s="211">
        <v>2</v>
      </c>
      <c r="K345" s="133">
        <v>0</v>
      </c>
      <c r="L345" s="133"/>
      <c r="M345" s="214">
        <v>0</v>
      </c>
      <c r="N345" s="268" t="s">
        <v>2392</v>
      </c>
      <c r="O345" s="133"/>
      <c r="P345" s="214"/>
      <c r="Q345" s="133"/>
      <c r="R345" s="267"/>
      <c r="S345" s="216"/>
      <c r="T345" s="220"/>
      <c r="V345" s="216"/>
      <c r="W345" s="214"/>
      <c r="Y345" s="216"/>
      <c r="Z345" s="214"/>
      <c r="AB345" s="216"/>
      <c r="AC345" s="214"/>
      <c r="AE345" s="216"/>
      <c r="AF345" s="214"/>
      <c r="AH345" s="216"/>
      <c r="AI345" s="214"/>
      <c r="AJ345" s="269">
        <v>0</v>
      </c>
      <c r="AK345" s="133">
        <v>0</v>
      </c>
      <c r="AL345" s="216" t="s">
        <v>1900</v>
      </c>
      <c r="AM345" s="216"/>
      <c r="AN345" s="216"/>
      <c r="AO345" s="216"/>
      <c r="AP345" s="216"/>
      <c r="AQ345" s="216"/>
      <c r="AR345" s="216"/>
      <c r="AS345" s="216"/>
      <c r="AT345" s="216"/>
      <c r="AU345" s="269">
        <v>0</v>
      </c>
    </row>
    <row r="346" spans="2:47" s="211" customFormat="1" x14ac:dyDescent="0.35">
      <c r="B346" s="131" t="s">
        <v>1635</v>
      </c>
      <c r="C346" s="211" t="s">
        <v>2378</v>
      </c>
      <c r="D346" s="267" t="s">
        <v>879</v>
      </c>
      <c r="E346" s="33" t="s">
        <v>158</v>
      </c>
      <c r="F346" s="33" t="s">
        <v>207</v>
      </c>
      <c r="G346" s="33" t="s">
        <v>205</v>
      </c>
      <c r="H346" s="33" t="s">
        <v>2486</v>
      </c>
      <c r="I346" s="272" t="s">
        <v>2485</v>
      </c>
      <c r="J346" s="211">
        <v>1</v>
      </c>
      <c r="K346" s="133">
        <v>0</v>
      </c>
      <c r="L346" s="133"/>
      <c r="M346" s="214">
        <v>0</v>
      </c>
      <c r="N346" s="268" t="s">
        <v>2392</v>
      </c>
      <c r="O346" s="133"/>
      <c r="P346" s="214"/>
      <c r="Q346" s="133"/>
      <c r="R346" s="267"/>
      <c r="S346" s="216"/>
      <c r="T346" s="220"/>
      <c r="V346" s="216"/>
      <c r="W346" s="214"/>
      <c r="Y346" s="216"/>
      <c r="Z346" s="214"/>
      <c r="AB346" s="216"/>
      <c r="AC346" s="214"/>
      <c r="AE346" s="216"/>
      <c r="AF346" s="214"/>
      <c r="AH346" s="216"/>
      <c r="AI346" s="214"/>
      <c r="AJ346" s="269">
        <v>0</v>
      </c>
      <c r="AK346" s="133">
        <v>0</v>
      </c>
      <c r="AL346" s="216" t="s">
        <v>1900</v>
      </c>
      <c r="AM346" s="216"/>
      <c r="AN346" s="216"/>
      <c r="AO346" s="216"/>
      <c r="AP346" s="216"/>
      <c r="AQ346" s="216"/>
      <c r="AR346" s="216"/>
      <c r="AS346" s="216"/>
      <c r="AT346" s="216"/>
      <c r="AU346" s="269">
        <v>0</v>
      </c>
    </row>
    <row r="347" spans="2:47" s="211" customFormat="1" x14ac:dyDescent="0.35">
      <c r="B347" s="131" t="s">
        <v>1635</v>
      </c>
      <c r="C347" s="211" t="s">
        <v>2378</v>
      </c>
      <c r="D347" s="267" t="s">
        <v>881</v>
      </c>
      <c r="E347" s="33" t="s">
        <v>13</v>
      </c>
      <c r="F347" s="33" t="s">
        <v>207</v>
      </c>
      <c r="G347" s="33" t="s">
        <v>205</v>
      </c>
      <c r="H347" s="33" t="s">
        <v>2487</v>
      </c>
      <c r="I347" s="272" t="s">
        <v>2488</v>
      </c>
      <c r="J347" s="211">
        <v>1</v>
      </c>
      <c r="K347" s="133">
        <v>0</v>
      </c>
      <c r="L347" s="133"/>
      <c r="M347" s="214">
        <v>0</v>
      </c>
      <c r="N347" s="268" t="s">
        <v>2392</v>
      </c>
      <c r="O347" s="133"/>
      <c r="P347" s="214"/>
      <c r="Q347" s="133"/>
      <c r="R347" s="267"/>
      <c r="S347" s="216"/>
      <c r="T347" s="220"/>
      <c r="V347" s="216"/>
      <c r="W347" s="220"/>
      <c r="Y347" s="216"/>
      <c r="Z347" s="214"/>
      <c r="AB347" s="216"/>
      <c r="AC347" s="220"/>
      <c r="AE347" s="216"/>
      <c r="AF347" s="214"/>
      <c r="AH347" s="216"/>
      <c r="AI347" s="214"/>
      <c r="AJ347" s="269">
        <v>0</v>
      </c>
      <c r="AK347" s="133">
        <v>0</v>
      </c>
      <c r="AL347" s="216" t="s">
        <v>1900</v>
      </c>
      <c r="AM347" s="216"/>
      <c r="AN347" s="216"/>
      <c r="AO347" s="216"/>
      <c r="AP347" s="216"/>
      <c r="AQ347" s="216"/>
      <c r="AR347" s="216"/>
      <c r="AS347" s="216"/>
      <c r="AT347" s="216"/>
      <c r="AU347" s="269">
        <v>0</v>
      </c>
    </row>
    <row r="348" spans="2:47" s="211" customFormat="1" x14ac:dyDescent="0.35">
      <c r="B348" s="131" t="s">
        <v>1635</v>
      </c>
      <c r="C348" s="211" t="s">
        <v>2378</v>
      </c>
      <c r="D348" s="267" t="s">
        <v>881</v>
      </c>
      <c r="E348" s="33" t="s">
        <v>158</v>
      </c>
      <c r="F348" s="33" t="s">
        <v>207</v>
      </c>
      <c r="G348" s="33" t="s">
        <v>205</v>
      </c>
      <c r="H348" s="33" t="s">
        <v>2489</v>
      </c>
      <c r="I348" s="272" t="s">
        <v>2488</v>
      </c>
      <c r="J348" s="211">
        <v>2</v>
      </c>
      <c r="K348" s="133">
        <v>0</v>
      </c>
      <c r="L348" s="133"/>
      <c r="M348" s="214">
        <v>0</v>
      </c>
      <c r="N348" s="268" t="s">
        <v>2392</v>
      </c>
      <c r="O348" s="133"/>
      <c r="P348" s="214"/>
      <c r="Q348" s="133"/>
      <c r="R348" s="267"/>
      <c r="S348" s="216"/>
      <c r="T348" s="220"/>
      <c r="V348" s="216"/>
      <c r="W348" s="214"/>
      <c r="Y348" s="216"/>
      <c r="Z348" s="214"/>
      <c r="AB348" s="216"/>
      <c r="AC348" s="214"/>
      <c r="AE348" s="216"/>
      <c r="AF348" s="214"/>
      <c r="AH348" s="216"/>
      <c r="AI348" s="214"/>
      <c r="AJ348" s="269">
        <v>0</v>
      </c>
      <c r="AK348" s="133">
        <v>0</v>
      </c>
      <c r="AL348" s="216" t="s">
        <v>1900</v>
      </c>
      <c r="AM348" s="216"/>
      <c r="AN348" s="216"/>
      <c r="AO348" s="216"/>
      <c r="AP348" s="216"/>
      <c r="AQ348" s="216"/>
      <c r="AR348" s="216"/>
      <c r="AS348" s="216"/>
      <c r="AT348" s="216"/>
      <c r="AU348" s="269">
        <v>0</v>
      </c>
    </row>
    <row r="349" spans="2:47" s="211" customFormat="1" x14ac:dyDescent="0.35">
      <c r="B349" s="131" t="s">
        <v>1635</v>
      </c>
      <c r="C349" s="211" t="s">
        <v>2378</v>
      </c>
      <c r="D349" s="267" t="s">
        <v>883</v>
      </c>
      <c r="E349" s="33" t="s">
        <v>13</v>
      </c>
      <c r="F349" s="33" t="s">
        <v>207</v>
      </c>
      <c r="G349" s="33" t="s">
        <v>205</v>
      </c>
      <c r="H349" s="33" t="s">
        <v>2490</v>
      </c>
      <c r="I349" s="205" t="s">
        <v>2491</v>
      </c>
      <c r="J349" s="211">
        <v>0</v>
      </c>
      <c r="K349" s="133">
        <v>0</v>
      </c>
      <c r="L349" s="133"/>
      <c r="M349" s="214">
        <v>0</v>
      </c>
      <c r="N349" s="268" t="s">
        <v>2409</v>
      </c>
      <c r="O349" s="133"/>
      <c r="P349" s="214"/>
      <c r="Q349" s="133"/>
      <c r="R349" s="267"/>
      <c r="S349" s="216"/>
      <c r="T349" s="220"/>
      <c r="V349" s="216"/>
      <c r="W349" s="214"/>
      <c r="Y349" s="216"/>
      <c r="Z349" s="214"/>
      <c r="AB349" s="216"/>
      <c r="AC349" s="214"/>
      <c r="AE349" s="216"/>
      <c r="AF349" s="214"/>
      <c r="AH349" s="216"/>
      <c r="AI349" s="214"/>
      <c r="AJ349" s="269">
        <v>0</v>
      </c>
      <c r="AK349" s="133">
        <v>0</v>
      </c>
      <c r="AL349" s="216" t="s">
        <v>1900</v>
      </c>
      <c r="AM349" s="216"/>
      <c r="AN349" s="216"/>
      <c r="AO349" s="216"/>
      <c r="AP349" s="216"/>
      <c r="AQ349" s="216"/>
      <c r="AR349" s="216"/>
      <c r="AS349" s="216"/>
      <c r="AT349" s="216"/>
      <c r="AU349" s="269">
        <v>0</v>
      </c>
    </row>
    <row r="350" spans="2:47" s="211" customFormat="1" x14ac:dyDescent="0.35">
      <c r="B350" s="131" t="s">
        <v>1635</v>
      </c>
      <c r="C350" s="211" t="s">
        <v>2378</v>
      </c>
      <c r="D350" s="267" t="s">
        <v>883</v>
      </c>
      <c r="E350" s="33" t="s">
        <v>158</v>
      </c>
      <c r="F350" s="33" t="s">
        <v>207</v>
      </c>
      <c r="G350" s="33" t="s">
        <v>205</v>
      </c>
      <c r="H350" s="33" t="s">
        <v>2492</v>
      </c>
      <c r="I350" s="205" t="s">
        <v>2491</v>
      </c>
      <c r="J350" s="211">
        <v>0</v>
      </c>
      <c r="K350" s="133">
        <v>0</v>
      </c>
      <c r="L350" s="133"/>
      <c r="M350" s="214">
        <v>0</v>
      </c>
      <c r="N350" s="268" t="s">
        <v>2409</v>
      </c>
      <c r="O350" s="133"/>
      <c r="P350" s="214"/>
      <c r="Q350" s="133"/>
      <c r="R350" s="267"/>
      <c r="S350" s="216"/>
      <c r="T350" s="220"/>
      <c r="V350" s="216"/>
      <c r="W350" s="214"/>
      <c r="Y350" s="216"/>
      <c r="Z350" s="214"/>
      <c r="AB350" s="216"/>
      <c r="AC350" s="214"/>
      <c r="AE350" s="216"/>
      <c r="AF350" s="214"/>
      <c r="AH350" s="216"/>
      <c r="AI350" s="214"/>
      <c r="AJ350" s="269">
        <v>0</v>
      </c>
      <c r="AK350" s="133">
        <v>0</v>
      </c>
      <c r="AL350" s="216" t="s">
        <v>1900</v>
      </c>
      <c r="AM350" s="216"/>
      <c r="AN350" s="216"/>
      <c r="AO350" s="216"/>
      <c r="AP350" s="216"/>
      <c r="AQ350" s="216"/>
      <c r="AR350" s="216"/>
      <c r="AS350" s="216"/>
      <c r="AT350" s="216"/>
      <c r="AU350" s="269">
        <v>0</v>
      </c>
    </row>
    <row r="351" spans="2:47" s="211" customFormat="1" x14ac:dyDescent="0.35">
      <c r="B351" s="131" t="s">
        <v>1635</v>
      </c>
      <c r="C351" s="211" t="s">
        <v>2378</v>
      </c>
      <c r="D351" s="267" t="s">
        <v>885</v>
      </c>
      <c r="E351" s="33" t="s">
        <v>13</v>
      </c>
      <c r="F351" s="33" t="s">
        <v>207</v>
      </c>
      <c r="G351" s="33" t="s">
        <v>205</v>
      </c>
      <c r="H351" s="33" t="s">
        <v>2493</v>
      </c>
      <c r="I351" s="205" t="s">
        <v>2494</v>
      </c>
      <c r="J351" s="211">
        <v>0</v>
      </c>
      <c r="K351" s="133">
        <v>0</v>
      </c>
      <c r="L351" s="133"/>
      <c r="M351" s="214">
        <v>0</v>
      </c>
      <c r="N351" s="268" t="s">
        <v>2409</v>
      </c>
      <c r="O351" s="133"/>
      <c r="P351" s="214"/>
      <c r="Q351" s="133"/>
      <c r="R351" s="267"/>
      <c r="S351" s="216"/>
      <c r="T351" s="220"/>
      <c r="V351" s="216"/>
      <c r="W351" s="214"/>
      <c r="Y351" s="216"/>
      <c r="Z351" s="214"/>
      <c r="AB351" s="216"/>
      <c r="AC351" s="214"/>
      <c r="AE351" s="216"/>
      <c r="AF351" s="214"/>
      <c r="AH351" s="216"/>
      <c r="AI351" s="214"/>
      <c r="AJ351" s="269">
        <v>0</v>
      </c>
      <c r="AK351" s="133">
        <v>0</v>
      </c>
      <c r="AL351" s="216" t="s">
        <v>1900</v>
      </c>
      <c r="AM351" s="216"/>
      <c r="AN351" s="216"/>
      <c r="AO351" s="216"/>
      <c r="AP351" s="216"/>
      <c r="AQ351" s="216"/>
      <c r="AR351" s="216"/>
      <c r="AS351" s="216"/>
      <c r="AT351" s="216"/>
      <c r="AU351" s="269">
        <v>0</v>
      </c>
    </row>
    <row r="352" spans="2:47" s="211" customFormat="1" x14ac:dyDescent="0.35">
      <c r="B352" s="131" t="s">
        <v>1635</v>
      </c>
      <c r="C352" s="211" t="s">
        <v>2378</v>
      </c>
      <c r="D352" s="267" t="s">
        <v>885</v>
      </c>
      <c r="E352" s="33" t="s">
        <v>158</v>
      </c>
      <c r="F352" s="33" t="s">
        <v>207</v>
      </c>
      <c r="G352" s="33" t="s">
        <v>205</v>
      </c>
      <c r="H352" s="33" t="s">
        <v>2495</v>
      </c>
      <c r="I352" s="205" t="s">
        <v>2494</v>
      </c>
      <c r="J352" s="211">
        <v>0</v>
      </c>
      <c r="K352" s="133">
        <v>0</v>
      </c>
      <c r="L352" s="133"/>
      <c r="M352" s="214">
        <v>0</v>
      </c>
      <c r="N352" s="268" t="s">
        <v>2409</v>
      </c>
      <c r="O352" s="133"/>
      <c r="P352" s="214"/>
      <c r="Q352" s="133"/>
      <c r="R352" s="267"/>
      <c r="S352" s="216"/>
      <c r="T352" s="220"/>
      <c r="V352" s="216"/>
      <c r="W352" s="214"/>
      <c r="Y352" s="216"/>
      <c r="Z352" s="214"/>
      <c r="AB352" s="216"/>
      <c r="AC352" s="214"/>
      <c r="AE352" s="216"/>
      <c r="AF352" s="214"/>
      <c r="AH352" s="216"/>
      <c r="AI352" s="214"/>
      <c r="AJ352" s="269">
        <v>0</v>
      </c>
      <c r="AK352" s="133">
        <v>0</v>
      </c>
      <c r="AL352" s="216" t="s">
        <v>1900</v>
      </c>
      <c r="AM352" s="216"/>
      <c r="AN352" s="216"/>
      <c r="AO352" s="216"/>
      <c r="AP352" s="216"/>
      <c r="AQ352" s="216"/>
      <c r="AR352" s="216"/>
      <c r="AS352" s="216"/>
      <c r="AT352" s="216"/>
      <c r="AU352" s="269">
        <v>0</v>
      </c>
    </row>
    <row r="353" spans="2:47" s="146" customFormat="1" x14ac:dyDescent="0.35">
      <c r="B353" s="147" t="s">
        <v>1635</v>
      </c>
      <c r="C353" s="146" t="s">
        <v>2378</v>
      </c>
      <c r="D353" s="263" t="s">
        <v>1015</v>
      </c>
      <c r="E353" s="148" t="s">
        <v>13</v>
      </c>
      <c r="F353" s="148" t="s">
        <v>207</v>
      </c>
      <c r="G353" s="148" t="s">
        <v>326</v>
      </c>
      <c r="H353" s="148" t="s">
        <v>2496</v>
      </c>
      <c r="I353" s="149" t="s">
        <v>1016</v>
      </c>
      <c r="J353" s="146">
        <v>10</v>
      </c>
      <c r="K353" s="150">
        <v>0.67</v>
      </c>
      <c r="L353" s="150"/>
      <c r="M353" s="152">
        <v>0.67</v>
      </c>
      <c r="N353" s="265" t="s">
        <v>2382</v>
      </c>
      <c r="O353" s="150"/>
      <c r="P353" s="152"/>
      <c r="Q353" s="150"/>
      <c r="R353" s="263" t="s">
        <v>2382</v>
      </c>
      <c r="S353" s="158">
        <v>1</v>
      </c>
      <c r="T353" s="155">
        <v>0.67</v>
      </c>
      <c r="V353" s="158"/>
      <c r="W353" s="152"/>
      <c r="Y353" s="158"/>
      <c r="Z353" s="152"/>
      <c r="AB353" s="158"/>
      <c r="AC353" s="152"/>
      <c r="AE353" s="158"/>
      <c r="AF353" s="152"/>
      <c r="AH353" s="158"/>
      <c r="AI353" s="152"/>
      <c r="AJ353" s="157">
        <v>1</v>
      </c>
      <c r="AK353" s="150">
        <v>0.67</v>
      </c>
      <c r="AL353" s="158" t="s">
        <v>1900</v>
      </c>
      <c r="AM353" s="158"/>
      <c r="AN353" s="158"/>
      <c r="AO353" s="158"/>
      <c r="AP353" s="158"/>
      <c r="AQ353" s="158"/>
      <c r="AR353" s="158"/>
      <c r="AS353" s="158"/>
      <c r="AT353" s="158"/>
      <c r="AU353" s="157">
        <v>0</v>
      </c>
    </row>
    <row r="354" spans="2:47" s="146" customFormat="1" x14ac:dyDescent="0.35">
      <c r="B354" s="147" t="s">
        <v>1635</v>
      </c>
      <c r="C354" s="146" t="s">
        <v>2378</v>
      </c>
      <c r="D354" s="263" t="s">
        <v>889</v>
      </c>
      <c r="E354" s="148" t="s">
        <v>158</v>
      </c>
      <c r="F354" s="148" t="s">
        <v>207</v>
      </c>
      <c r="G354" s="148" t="s">
        <v>326</v>
      </c>
      <c r="H354" s="148" t="s">
        <v>2497</v>
      </c>
      <c r="I354" s="149" t="s">
        <v>890</v>
      </c>
      <c r="J354" s="146">
        <v>19</v>
      </c>
      <c r="K354" s="150">
        <v>0.67</v>
      </c>
      <c r="L354" s="150"/>
      <c r="M354" s="152">
        <v>0.67</v>
      </c>
      <c r="N354" s="265" t="s">
        <v>2382</v>
      </c>
      <c r="O354" s="150"/>
      <c r="P354" s="152"/>
      <c r="Q354" s="150"/>
      <c r="R354" s="263" t="s">
        <v>2382</v>
      </c>
      <c r="S354" s="158">
        <v>1</v>
      </c>
      <c r="T354" s="155">
        <v>0.67</v>
      </c>
      <c r="V354" s="158"/>
      <c r="W354" s="152"/>
      <c r="Y354" s="158"/>
      <c r="Z354" s="152"/>
      <c r="AB354" s="158"/>
      <c r="AC354" s="152"/>
      <c r="AE354" s="158"/>
      <c r="AF354" s="152"/>
      <c r="AH354" s="158"/>
      <c r="AI354" s="152"/>
      <c r="AJ354" s="157">
        <v>1</v>
      </c>
      <c r="AK354" s="150">
        <v>0.67</v>
      </c>
      <c r="AL354" s="158" t="s">
        <v>1900</v>
      </c>
      <c r="AM354" s="158"/>
      <c r="AN354" s="158"/>
      <c r="AO354" s="158"/>
      <c r="AP354" s="158"/>
      <c r="AQ354" s="158"/>
      <c r="AR354" s="158"/>
      <c r="AS354" s="158"/>
      <c r="AT354" s="158"/>
      <c r="AU354" s="157">
        <v>0</v>
      </c>
    </row>
    <row r="355" spans="2:47" s="146" customFormat="1" x14ac:dyDescent="0.35">
      <c r="B355" s="147" t="s">
        <v>1635</v>
      </c>
      <c r="C355" s="146" t="s">
        <v>2378</v>
      </c>
      <c r="D355" s="263" t="s">
        <v>891</v>
      </c>
      <c r="E355" s="148" t="s">
        <v>158</v>
      </c>
      <c r="F355" s="148" t="s">
        <v>207</v>
      </c>
      <c r="G355" s="148" t="s">
        <v>326</v>
      </c>
      <c r="H355" s="148" t="s">
        <v>2498</v>
      </c>
      <c r="I355" s="149" t="s">
        <v>892</v>
      </c>
      <c r="J355" s="146">
        <v>17</v>
      </c>
      <c r="K355" s="150">
        <v>0.67</v>
      </c>
      <c r="L355" s="150"/>
      <c r="M355" s="152">
        <v>0.67</v>
      </c>
      <c r="N355" s="265" t="s">
        <v>2382</v>
      </c>
      <c r="O355" s="150"/>
      <c r="P355" s="152"/>
      <c r="Q355" s="150"/>
      <c r="R355" s="263" t="s">
        <v>2382</v>
      </c>
      <c r="S355" s="158">
        <v>1</v>
      </c>
      <c r="T355" s="155">
        <v>0.67</v>
      </c>
      <c r="V355" s="158"/>
      <c r="W355" s="152"/>
      <c r="Y355" s="158"/>
      <c r="Z355" s="152"/>
      <c r="AB355" s="158"/>
      <c r="AC355" s="152"/>
      <c r="AE355" s="158"/>
      <c r="AF355" s="152"/>
      <c r="AH355" s="158"/>
      <c r="AI355" s="152"/>
      <c r="AJ355" s="157">
        <v>1</v>
      </c>
      <c r="AK355" s="150">
        <v>0.67</v>
      </c>
      <c r="AL355" s="158" t="s">
        <v>1900</v>
      </c>
      <c r="AM355" s="158"/>
      <c r="AN355" s="158"/>
      <c r="AO355" s="158"/>
      <c r="AP355" s="158"/>
      <c r="AQ355" s="158"/>
      <c r="AR355" s="158"/>
      <c r="AS355" s="158"/>
      <c r="AT355" s="158"/>
      <c r="AU355" s="157">
        <v>0</v>
      </c>
    </row>
    <row r="356" spans="2:47" s="146" customFormat="1" x14ac:dyDescent="0.35">
      <c r="B356" s="147" t="s">
        <v>1635</v>
      </c>
      <c r="C356" s="146" t="s">
        <v>2378</v>
      </c>
      <c r="D356" s="263" t="s">
        <v>1017</v>
      </c>
      <c r="E356" s="148" t="s">
        <v>13</v>
      </c>
      <c r="F356" s="148" t="s">
        <v>207</v>
      </c>
      <c r="G356" s="148" t="s">
        <v>326</v>
      </c>
      <c r="H356" s="148" t="s">
        <v>2499</v>
      </c>
      <c r="I356" s="149" t="s">
        <v>1018</v>
      </c>
      <c r="J356" s="146">
        <v>11</v>
      </c>
      <c r="K356" s="150">
        <v>0.67</v>
      </c>
      <c r="L356" s="150"/>
      <c r="M356" s="152">
        <v>0.67</v>
      </c>
      <c r="N356" s="265" t="s">
        <v>2382</v>
      </c>
      <c r="O356" s="150"/>
      <c r="P356" s="152"/>
      <c r="Q356" s="150"/>
      <c r="R356" s="263" t="s">
        <v>2382</v>
      </c>
      <c r="S356" s="158">
        <v>1</v>
      </c>
      <c r="T356" s="155">
        <v>0.67</v>
      </c>
      <c r="V356" s="158"/>
      <c r="W356" s="152"/>
      <c r="Y356" s="158"/>
      <c r="Z356" s="152"/>
      <c r="AB356" s="158"/>
      <c r="AC356" s="152"/>
      <c r="AE356" s="158"/>
      <c r="AF356" s="152"/>
      <c r="AH356" s="158"/>
      <c r="AI356" s="152"/>
      <c r="AJ356" s="157">
        <v>1</v>
      </c>
      <c r="AK356" s="150">
        <v>0.67</v>
      </c>
      <c r="AL356" s="158" t="s">
        <v>1900</v>
      </c>
      <c r="AM356" s="158"/>
      <c r="AN356" s="158"/>
      <c r="AO356" s="158"/>
      <c r="AP356" s="158"/>
      <c r="AQ356" s="158"/>
      <c r="AR356" s="158"/>
      <c r="AS356" s="158"/>
      <c r="AT356" s="158"/>
      <c r="AU356" s="157">
        <v>0</v>
      </c>
    </row>
    <row r="357" spans="2:47" s="146" customFormat="1" x14ac:dyDescent="0.35">
      <c r="B357" s="147" t="s">
        <v>1635</v>
      </c>
      <c r="C357" s="146" t="s">
        <v>2378</v>
      </c>
      <c r="D357" s="263" t="s">
        <v>1019</v>
      </c>
      <c r="E357" s="148" t="s">
        <v>13</v>
      </c>
      <c r="F357" s="148" t="s">
        <v>207</v>
      </c>
      <c r="G357" s="148" t="s">
        <v>205</v>
      </c>
      <c r="H357" s="148" t="s">
        <v>2500</v>
      </c>
      <c r="I357" s="149" t="s">
        <v>1020</v>
      </c>
      <c r="J357" s="146">
        <v>6</v>
      </c>
      <c r="K357" s="150">
        <v>0.67</v>
      </c>
      <c r="L357" s="150"/>
      <c r="M357" s="152">
        <v>0.67</v>
      </c>
      <c r="N357" s="265" t="s">
        <v>2386</v>
      </c>
      <c r="O357" s="263"/>
      <c r="P357" s="152"/>
      <c r="Q357" s="150"/>
      <c r="R357" s="263" t="s">
        <v>2386</v>
      </c>
      <c r="S357" s="158">
        <v>1</v>
      </c>
      <c r="T357" s="155">
        <v>0.67</v>
      </c>
      <c r="V357" s="158"/>
      <c r="W357" s="152"/>
      <c r="Y357" s="158"/>
      <c r="Z357" s="152"/>
      <c r="AB357" s="158"/>
      <c r="AC357" s="152"/>
      <c r="AE357" s="158"/>
      <c r="AF357" s="152"/>
      <c r="AH357" s="158"/>
      <c r="AI357" s="152"/>
      <c r="AJ357" s="157">
        <v>1</v>
      </c>
      <c r="AK357" s="150">
        <v>0.67</v>
      </c>
      <c r="AL357" s="158" t="s">
        <v>1900</v>
      </c>
      <c r="AM357" s="158"/>
      <c r="AN357" s="158"/>
      <c r="AO357" s="158"/>
      <c r="AP357" s="158"/>
      <c r="AQ357" s="158"/>
      <c r="AR357" s="158"/>
      <c r="AS357" s="158"/>
      <c r="AT357" s="158"/>
      <c r="AU357" s="157">
        <v>0</v>
      </c>
    </row>
    <row r="358" spans="2:47" s="211" customFormat="1" x14ac:dyDescent="0.35">
      <c r="B358" s="131" t="s">
        <v>1635</v>
      </c>
      <c r="C358" s="211" t="s">
        <v>2378</v>
      </c>
      <c r="D358" s="267" t="s">
        <v>893</v>
      </c>
      <c r="E358" s="33" t="s">
        <v>13</v>
      </c>
      <c r="F358" s="33" t="s">
        <v>207</v>
      </c>
      <c r="G358" s="33" t="s">
        <v>205</v>
      </c>
      <c r="H358" s="33" t="s">
        <v>2501</v>
      </c>
      <c r="I358" s="205" t="s">
        <v>2502</v>
      </c>
      <c r="J358" s="211">
        <v>1</v>
      </c>
      <c r="K358" s="133">
        <v>0</v>
      </c>
      <c r="L358" s="133"/>
      <c r="M358" s="214">
        <v>0</v>
      </c>
      <c r="N358" s="268" t="s">
        <v>2382</v>
      </c>
      <c r="O358" s="267"/>
      <c r="P358" s="214"/>
      <c r="Q358" s="133"/>
      <c r="R358" s="267"/>
      <c r="S358" s="216"/>
      <c r="T358" s="220"/>
      <c r="V358" s="216"/>
      <c r="W358" s="214"/>
      <c r="Y358" s="216"/>
      <c r="Z358" s="214"/>
      <c r="AB358" s="216"/>
      <c r="AC358" s="214"/>
      <c r="AE358" s="216"/>
      <c r="AF358" s="214"/>
      <c r="AH358" s="216"/>
      <c r="AI358" s="214"/>
      <c r="AJ358" s="269">
        <v>0</v>
      </c>
      <c r="AK358" s="133">
        <v>0</v>
      </c>
      <c r="AL358" s="216" t="s">
        <v>1900</v>
      </c>
      <c r="AM358" s="216"/>
      <c r="AN358" s="216"/>
      <c r="AO358" s="216"/>
      <c r="AP358" s="216"/>
      <c r="AQ358" s="216"/>
      <c r="AR358" s="216"/>
      <c r="AS358" s="216"/>
      <c r="AT358" s="216"/>
      <c r="AU358" s="269">
        <v>0</v>
      </c>
    </row>
    <row r="359" spans="2:47" s="211" customFormat="1" x14ac:dyDescent="0.35">
      <c r="B359" s="131" t="s">
        <v>1635</v>
      </c>
      <c r="C359" s="211" t="s">
        <v>2378</v>
      </c>
      <c r="D359" s="267" t="s">
        <v>893</v>
      </c>
      <c r="E359" s="33" t="s">
        <v>158</v>
      </c>
      <c r="F359" s="33" t="s">
        <v>207</v>
      </c>
      <c r="G359" s="33" t="s">
        <v>205</v>
      </c>
      <c r="H359" s="33" t="s">
        <v>2503</v>
      </c>
      <c r="I359" s="205" t="s">
        <v>2502</v>
      </c>
      <c r="J359" s="211">
        <v>7</v>
      </c>
      <c r="K359" s="133">
        <v>0</v>
      </c>
      <c r="L359" s="133"/>
      <c r="M359" s="214">
        <v>0</v>
      </c>
      <c r="N359" s="268" t="s">
        <v>2382</v>
      </c>
      <c r="O359" s="267"/>
      <c r="P359" s="214"/>
      <c r="Q359" s="133"/>
      <c r="R359" s="267"/>
      <c r="S359" s="216"/>
      <c r="T359" s="220"/>
      <c r="V359" s="216"/>
      <c r="W359" s="214"/>
      <c r="Y359" s="216"/>
      <c r="Z359" s="214"/>
      <c r="AB359" s="216"/>
      <c r="AC359" s="214"/>
      <c r="AE359" s="216"/>
      <c r="AF359" s="214"/>
      <c r="AH359" s="216"/>
      <c r="AI359" s="214"/>
      <c r="AJ359" s="269">
        <v>0</v>
      </c>
      <c r="AK359" s="133">
        <v>0</v>
      </c>
      <c r="AL359" s="216" t="s">
        <v>1900</v>
      </c>
      <c r="AM359" s="216"/>
      <c r="AN359" s="216"/>
      <c r="AO359" s="216"/>
      <c r="AP359" s="216"/>
      <c r="AQ359" s="216"/>
      <c r="AR359" s="216"/>
      <c r="AS359" s="216"/>
      <c r="AT359" s="216"/>
      <c r="AU359" s="269">
        <v>0</v>
      </c>
    </row>
    <row r="360" spans="2:47" s="211" customFormat="1" x14ac:dyDescent="0.35">
      <c r="B360" s="131" t="s">
        <v>1635</v>
      </c>
      <c r="C360" s="211" t="s">
        <v>2378</v>
      </c>
      <c r="D360" s="267" t="s">
        <v>895</v>
      </c>
      <c r="E360" s="33" t="s">
        <v>13</v>
      </c>
      <c r="F360" s="33" t="s">
        <v>207</v>
      </c>
      <c r="G360" s="33" t="s">
        <v>205</v>
      </c>
      <c r="H360" s="33" t="s">
        <v>2504</v>
      </c>
      <c r="I360" s="205" t="s">
        <v>2505</v>
      </c>
      <c r="J360" s="211">
        <v>6</v>
      </c>
      <c r="K360" s="133">
        <v>0</v>
      </c>
      <c r="L360" s="133"/>
      <c r="M360" s="214">
        <v>0</v>
      </c>
      <c r="N360" s="268" t="s">
        <v>2382</v>
      </c>
      <c r="O360" s="267"/>
      <c r="P360" s="214"/>
      <c r="Q360" s="133"/>
      <c r="R360" s="267"/>
      <c r="S360" s="216"/>
      <c r="T360" s="220"/>
      <c r="V360" s="216"/>
      <c r="W360" s="214"/>
      <c r="Y360" s="216"/>
      <c r="Z360" s="214"/>
      <c r="AB360" s="216"/>
      <c r="AC360" s="214"/>
      <c r="AE360" s="216"/>
      <c r="AF360" s="214"/>
      <c r="AH360" s="216"/>
      <c r="AI360" s="214"/>
      <c r="AJ360" s="269">
        <v>0</v>
      </c>
      <c r="AK360" s="133">
        <v>0</v>
      </c>
      <c r="AL360" s="216" t="s">
        <v>1900</v>
      </c>
      <c r="AM360" s="216"/>
      <c r="AN360" s="216"/>
      <c r="AO360" s="216"/>
      <c r="AP360" s="216"/>
      <c r="AQ360" s="216"/>
      <c r="AR360" s="216"/>
      <c r="AS360" s="216"/>
      <c r="AT360" s="216"/>
      <c r="AU360" s="269">
        <v>0</v>
      </c>
    </row>
    <row r="361" spans="2:47" s="211" customFormat="1" x14ac:dyDescent="0.35">
      <c r="B361" s="131" t="s">
        <v>1635</v>
      </c>
      <c r="C361" s="211" t="s">
        <v>2378</v>
      </c>
      <c r="D361" s="267" t="s">
        <v>895</v>
      </c>
      <c r="E361" s="33" t="s">
        <v>158</v>
      </c>
      <c r="F361" s="33" t="s">
        <v>207</v>
      </c>
      <c r="G361" s="33" t="s">
        <v>205</v>
      </c>
      <c r="H361" s="33" t="s">
        <v>2506</v>
      </c>
      <c r="I361" s="205" t="s">
        <v>2505</v>
      </c>
      <c r="J361" s="211">
        <v>2</v>
      </c>
      <c r="K361" s="133">
        <v>0</v>
      </c>
      <c r="L361" s="133"/>
      <c r="M361" s="214">
        <v>0</v>
      </c>
      <c r="N361" s="268" t="s">
        <v>2382</v>
      </c>
      <c r="O361" s="267"/>
      <c r="P361" s="214"/>
      <c r="Q361" s="133"/>
      <c r="R361" s="267"/>
      <c r="S361" s="216"/>
      <c r="T361" s="220"/>
      <c r="V361" s="216"/>
      <c r="W361" s="214"/>
      <c r="Y361" s="216"/>
      <c r="Z361" s="214"/>
      <c r="AB361" s="216"/>
      <c r="AC361" s="214"/>
      <c r="AE361" s="216"/>
      <c r="AF361" s="214"/>
      <c r="AH361" s="216"/>
      <c r="AI361" s="214"/>
      <c r="AJ361" s="269">
        <v>0</v>
      </c>
      <c r="AK361" s="133">
        <v>0</v>
      </c>
      <c r="AL361" s="216" t="s">
        <v>1900</v>
      </c>
      <c r="AM361" s="216"/>
      <c r="AN361" s="216"/>
      <c r="AO361" s="216"/>
      <c r="AP361" s="216"/>
      <c r="AQ361" s="216"/>
      <c r="AR361" s="216"/>
      <c r="AS361" s="216"/>
      <c r="AT361" s="216"/>
      <c r="AU361" s="269">
        <v>0</v>
      </c>
    </row>
    <row r="362" spans="2:47" s="211" customFormat="1" x14ac:dyDescent="0.35">
      <c r="B362" s="131" t="s">
        <v>1635</v>
      </c>
      <c r="C362" s="211" t="s">
        <v>2378</v>
      </c>
      <c r="D362" s="267" t="s">
        <v>897</v>
      </c>
      <c r="E362" s="33" t="s">
        <v>13</v>
      </c>
      <c r="F362" s="33" t="s">
        <v>207</v>
      </c>
      <c r="G362" s="33" t="s">
        <v>205</v>
      </c>
      <c r="H362" s="33" t="s">
        <v>2507</v>
      </c>
      <c r="I362" s="205" t="s">
        <v>2508</v>
      </c>
      <c r="J362" s="211">
        <v>5</v>
      </c>
      <c r="K362" s="133">
        <v>0</v>
      </c>
      <c r="L362" s="133"/>
      <c r="M362" s="214">
        <v>0</v>
      </c>
      <c r="N362" s="268" t="s">
        <v>2382</v>
      </c>
      <c r="O362" s="267"/>
      <c r="P362" s="214"/>
      <c r="Q362" s="133"/>
      <c r="R362" s="267"/>
      <c r="S362" s="216"/>
      <c r="T362" s="220"/>
      <c r="V362" s="216"/>
      <c r="W362" s="214"/>
      <c r="Y362" s="216"/>
      <c r="Z362" s="214"/>
      <c r="AB362" s="216"/>
      <c r="AC362" s="214"/>
      <c r="AE362" s="216"/>
      <c r="AF362" s="214"/>
      <c r="AH362" s="216"/>
      <c r="AI362" s="214"/>
      <c r="AJ362" s="269">
        <v>0</v>
      </c>
      <c r="AK362" s="133">
        <v>0</v>
      </c>
      <c r="AL362" s="216" t="s">
        <v>1900</v>
      </c>
      <c r="AM362" s="216"/>
      <c r="AN362" s="216"/>
      <c r="AO362" s="216"/>
      <c r="AP362" s="216"/>
      <c r="AQ362" s="216"/>
      <c r="AR362" s="216"/>
      <c r="AS362" s="216"/>
      <c r="AT362" s="216"/>
      <c r="AU362" s="269">
        <v>0</v>
      </c>
    </row>
    <row r="363" spans="2:47" s="211" customFormat="1" x14ac:dyDescent="0.35">
      <c r="B363" s="131" t="s">
        <v>1635</v>
      </c>
      <c r="C363" s="211" t="s">
        <v>2378</v>
      </c>
      <c r="D363" s="267" t="s">
        <v>897</v>
      </c>
      <c r="E363" s="33" t="s">
        <v>158</v>
      </c>
      <c r="F363" s="33" t="s">
        <v>207</v>
      </c>
      <c r="G363" s="33" t="s">
        <v>205</v>
      </c>
      <c r="H363" s="33" t="s">
        <v>2509</v>
      </c>
      <c r="I363" s="205" t="s">
        <v>2508</v>
      </c>
      <c r="J363" s="211">
        <v>4</v>
      </c>
      <c r="K363" s="133">
        <v>0</v>
      </c>
      <c r="L363" s="133"/>
      <c r="M363" s="214">
        <v>0</v>
      </c>
      <c r="N363" s="268" t="s">
        <v>2382</v>
      </c>
      <c r="O363" s="267"/>
      <c r="P363" s="214"/>
      <c r="Q363" s="133"/>
      <c r="R363" s="267"/>
      <c r="S363" s="216"/>
      <c r="T363" s="220"/>
      <c r="V363" s="216"/>
      <c r="W363" s="214"/>
      <c r="Y363" s="216"/>
      <c r="Z363" s="214"/>
      <c r="AB363" s="216"/>
      <c r="AC363" s="214"/>
      <c r="AE363" s="216"/>
      <c r="AF363" s="214"/>
      <c r="AH363" s="216"/>
      <c r="AI363" s="214"/>
      <c r="AJ363" s="269">
        <v>0</v>
      </c>
      <c r="AK363" s="133">
        <v>0</v>
      </c>
      <c r="AL363" s="216" t="s">
        <v>1900</v>
      </c>
      <c r="AM363" s="216"/>
      <c r="AN363" s="216"/>
      <c r="AO363" s="216"/>
      <c r="AP363" s="216"/>
      <c r="AQ363" s="216"/>
      <c r="AR363" s="216"/>
      <c r="AS363" s="216"/>
      <c r="AT363" s="216"/>
      <c r="AU363" s="269">
        <v>0</v>
      </c>
    </row>
    <row r="364" spans="2:47" s="211" customFormat="1" x14ac:dyDescent="0.35">
      <c r="B364" s="131" t="s">
        <v>1635</v>
      </c>
      <c r="C364" s="211" t="s">
        <v>2378</v>
      </c>
      <c r="D364" s="267" t="s">
        <v>899</v>
      </c>
      <c r="E364" s="33" t="s">
        <v>13</v>
      </c>
      <c r="F364" s="33" t="s">
        <v>207</v>
      </c>
      <c r="G364" s="33" t="s">
        <v>205</v>
      </c>
      <c r="H364" s="33" t="s">
        <v>2510</v>
      </c>
      <c r="I364" s="205" t="s">
        <v>2511</v>
      </c>
      <c r="J364" s="211">
        <v>3</v>
      </c>
      <c r="K364" s="133">
        <v>0</v>
      </c>
      <c r="L364" s="133"/>
      <c r="M364" s="214">
        <v>0</v>
      </c>
      <c r="N364" s="268" t="s">
        <v>2382</v>
      </c>
      <c r="O364" s="267"/>
      <c r="P364" s="214"/>
      <c r="Q364" s="133"/>
      <c r="R364" s="267"/>
      <c r="S364" s="216"/>
      <c r="T364" s="220"/>
      <c r="V364" s="216"/>
      <c r="W364" s="214"/>
      <c r="Y364" s="216"/>
      <c r="Z364" s="214"/>
      <c r="AB364" s="216"/>
      <c r="AC364" s="214"/>
      <c r="AE364" s="216"/>
      <c r="AF364" s="214"/>
      <c r="AH364" s="216"/>
      <c r="AI364" s="214"/>
      <c r="AJ364" s="269">
        <v>0</v>
      </c>
      <c r="AK364" s="133">
        <v>0</v>
      </c>
      <c r="AL364" s="216" t="s">
        <v>1900</v>
      </c>
      <c r="AM364" s="216"/>
      <c r="AN364" s="216"/>
      <c r="AO364" s="216"/>
      <c r="AP364" s="216"/>
      <c r="AQ364" s="216"/>
      <c r="AR364" s="216"/>
      <c r="AS364" s="216"/>
      <c r="AT364" s="216"/>
      <c r="AU364" s="269">
        <v>0</v>
      </c>
    </row>
    <row r="365" spans="2:47" s="211" customFormat="1" x14ac:dyDescent="0.35">
      <c r="B365" s="131" t="s">
        <v>1635</v>
      </c>
      <c r="C365" s="211" t="s">
        <v>2378</v>
      </c>
      <c r="D365" s="267" t="s">
        <v>899</v>
      </c>
      <c r="E365" s="33" t="s">
        <v>158</v>
      </c>
      <c r="F365" s="33" t="s">
        <v>207</v>
      </c>
      <c r="G365" s="33" t="s">
        <v>205</v>
      </c>
      <c r="H365" s="33" t="s">
        <v>2512</v>
      </c>
      <c r="I365" s="205" t="s">
        <v>2511</v>
      </c>
      <c r="J365" s="211">
        <v>7</v>
      </c>
      <c r="K365" s="133">
        <v>0</v>
      </c>
      <c r="L365" s="133"/>
      <c r="M365" s="214">
        <v>0</v>
      </c>
      <c r="N365" s="268" t="s">
        <v>2382</v>
      </c>
      <c r="O365" s="267"/>
      <c r="P365" s="214"/>
      <c r="Q365" s="133"/>
      <c r="R365" s="267"/>
      <c r="S365" s="216"/>
      <c r="T365" s="220"/>
      <c r="V365" s="216"/>
      <c r="W365" s="214"/>
      <c r="Y365" s="216"/>
      <c r="Z365" s="214"/>
      <c r="AB365" s="216"/>
      <c r="AC365" s="214"/>
      <c r="AE365" s="216"/>
      <c r="AF365" s="214"/>
      <c r="AH365" s="216"/>
      <c r="AI365" s="214"/>
      <c r="AJ365" s="269">
        <v>0</v>
      </c>
      <c r="AK365" s="133">
        <v>0</v>
      </c>
      <c r="AL365" s="216" t="s">
        <v>1900</v>
      </c>
      <c r="AM365" s="216"/>
      <c r="AN365" s="216"/>
      <c r="AO365" s="216"/>
      <c r="AP365" s="216"/>
      <c r="AQ365" s="216"/>
      <c r="AR365" s="216"/>
      <c r="AS365" s="216"/>
      <c r="AT365" s="216"/>
      <c r="AU365" s="269">
        <v>0</v>
      </c>
    </row>
    <row r="366" spans="2:47" s="211" customFormat="1" x14ac:dyDescent="0.35">
      <c r="B366" s="131" t="s">
        <v>1635</v>
      </c>
      <c r="C366" s="211" t="s">
        <v>2378</v>
      </c>
      <c r="D366" s="267" t="s">
        <v>901</v>
      </c>
      <c r="E366" s="33" t="s">
        <v>13</v>
      </c>
      <c r="F366" s="33" t="s">
        <v>207</v>
      </c>
      <c r="G366" s="33" t="s">
        <v>205</v>
      </c>
      <c r="H366" s="33" t="s">
        <v>2513</v>
      </c>
      <c r="I366" s="205" t="s">
        <v>2514</v>
      </c>
      <c r="J366" s="211">
        <v>0</v>
      </c>
      <c r="K366" s="133">
        <v>0</v>
      </c>
      <c r="L366" s="133"/>
      <c r="M366" s="214">
        <v>0</v>
      </c>
      <c r="N366" s="268" t="s">
        <v>2382</v>
      </c>
      <c r="O366" s="267"/>
      <c r="P366" s="214"/>
      <c r="Q366" s="133"/>
      <c r="R366" s="267"/>
      <c r="S366" s="216"/>
      <c r="T366" s="220"/>
      <c r="V366" s="216"/>
      <c r="W366" s="214"/>
      <c r="Y366" s="216"/>
      <c r="Z366" s="214"/>
      <c r="AB366" s="216"/>
      <c r="AC366" s="214"/>
      <c r="AE366" s="216"/>
      <c r="AF366" s="214"/>
      <c r="AH366" s="216"/>
      <c r="AI366" s="214"/>
      <c r="AJ366" s="269">
        <v>0</v>
      </c>
      <c r="AK366" s="133">
        <v>0</v>
      </c>
      <c r="AL366" s="216" t="s">
        <v>1900</v>
      </c>
      <c r="AM366" s="216"/>
      <c r="AN366" s="216"/>
      <c r="AO366" s="216"/>
      <c r="AP366" s="216"/>
      <c r="AQ366" s="216"/>
      <c r="AR366" s="216"/>
      <c r="AS366" s="216"/>
      <c r="AT366" s="216"/>
      <c r="AU366" s="269">
        <v>0</v>
      </c>
    </row>
    <row r="367" spans="2:47" s="211" customFormat="1" x14ac:dyDescent="0.35">
      <c r="B367" s="131" t="s">
        <v>1635</v>
      </c>
      <c r="C367" s="211" t="s">
        <v>2378</v>
      </c>
      <c r="D367" s="267" t="s">
        <v>901</v>
      </c>
      <c r="E367" s="33" t="s">
        <v>158</v>
      </c>
      <c r="F367" s="33" t="s">
        <v>207</v>
      </c>
      <c r="G367" s="33" t="s">
        <v>205</v>
      </c>
      <c r="H367" s="33" t="s">
        <v>2515</v>
      </c>
      <c r="I367" s="205" t="s">
        <v>2514</v>
      </c>
      <c r="J367" s="211">
        <v>0</v>
      </c>
      <c r="K367" s="133">
        <v>0</v>
      </c>
      <c r="L367" s="133"/>
      <c r="M367" s="214">
        <v>0</v>
      </c>
      <c r="N367" s="268" t="s">
        <v>2382</v>
      </c>
      <c r="O367" s="267"/>
      <c r="P367" s="214"/>
      <c r="Q367" s="133"/>
      <c r="R367" s="267"/>
      <c r="S367" s="216"/>
      <c r="T367" s="220"/>
      <c r="V367" s="216"/>
      <c r="W367" s="214"/>
      <c r="Y367" s="216"/>
      <c r="Z367" s="214"/>
      <c r="AB367" s="216"/>
      <c r="AC367" s="214"/>
      <c r="AE367" s="216"/>
      <c r="AF367" s="214"/>
      <c r="AH367" s="216"/>
      <c r="AI367" s="214"/>
      <c r="AJ367" s="269">
        <v>0</v>
      </c>
      <c r="AK367" s="133">
        <v>0</v>
      </c>
      <c r="AL367" s="216" t="s">
        <v>1900</v>
      </c>
      <c r="AM367" s="216"/>
      <c r="AN367" s="216"/>
      <c r="AO367" s="216"/>
      <c r="AP367" s="216"/>
      <c r="AQ367" s="216"/>
      <c r="AR367" s="216"/>
      <c r="AS367" s="216"/>
      <c r="AT367" s="216"/>
      <c r="AU367" s="269">
        <v>0</v>
      </c>
    </row>
    <row r="368" spans="2:47" s="211" customFormat="1" x14ac:dyDescent="0.35">
      <c r="B368" s="131" t="s">
        <v>1635</v>
      </c>
      <c r="C368" s="211" t="s">
        <v>2378</v>
      </c>
      <c r="D368" s="267" t="s">
        <v>903</v>
      </c>
      <c r="E368" s="33" t="s">
        <v>13</v>
      </c>
      <c r="F368" s="33" t="s">
        <v>207</v>
      </c>
      <c r="G368" s="33" t="s">
        <v>205</v>
      </c>
      <c r="H368" s="33" t="s">
        <v>2516</v>
      </c>
      <c r="I368" s="205" t="s">
        <v>2517</v>
      </c>
      <c r="J368" s="211">
        <v>0</v>
      </c>
      <c r="K368" s="133">
        <v>0</v>
      </c>
      <c r="L368" s="133"/>
      <c r="M368" s="214">
        <v>0</v>
      </c>
      <c r="N368" s="268" t="s">
        <v>2382</v>
      </c>
      <c r="O368" s="267"/>
      <c r="P368" s="214"/>
      <c r="Q368" s="133"/>
      <c r="R368" s="267"/>
      <c r="S368" s="216"/>
      <c r="T368" s="220"/>
      <c r="V368" s="216"/>
      <c r="W368" s="214"/>
      <c r="Y368" s="216"/>
      <c r="Z368" s="214"/>
      <c r="AB368" s="216"/>
      <c r="AC368" s="214"/>
      <c r="AE368" s="216"/>
      <c r="AF368" s="214"/>
      <c r="AH368" s="216"/>
      <c r="AI368" s="214"/>
      <c r="AJ368" s="269">
        <v>0</v>
      </c>
      <c r="AK368" s="133">
        <v>0</v>
      </c>
      <c r="AL368" s="216" t="s">
        <v>1900</v>
      </c>
      <c r="AM368" s="216"/>
      <c r="AN368" s="216"/>
      <c r="AO368" s="216"/>
      <c r="AP368" s="216"/>
      <c r="AQ368" s="216"/>
      <c r="AR368" s="216"/>
      <c r="AS368" s="216"/>
      <c r="AT368" s="216"/>
      <c r="AU368" s="269">
        <v>0</v>
      </c>
    </row>
    <row r="369" spans="2:47" s="211" customFormat="1" x14ac:dyDescent="0.35">
      <c r="B369" s="131" t="s">
        <v>1635</v>
      </c>
      <c r="C369" s="211" t="s">
        <v>2378</v>
      </c>
      <c r="D369" s="267" t="s">
        <v>903</v>
      </c>
      <c r="E369" s="33" t="s">
        <v>158</v>
      </c>
      <c r="F369" s="33" t="s">
        <v>207</v>
      </c>
      <c r="G369" s="33" t="s">
        <v>205</v>
      </c>
      <c r="H369" s="33" t="s">
        <v>2518</v>
      </c>
      <c r="I369" s="205" t="s">
        <v>2517</v>
      </c>
      <c r="J369" s="211">
        <v>0</v>
      </c>
      <c r="K369" s="133">
        <v>0</v>
      </c>
      <c r="L369" s="133"/>
      <c r="M369" s="214">
        <v>0</v>
      </c>
      <c r="N369" s="268" t="s">
        <v>2382</v>
      </c>
      <c r="O369" s="267"/>
      <c r="P369" s="214"/>
      <c r="Q369" s="133"/>
      <c r="R369" s="267"/>
      <c r="S369" s="216"/>
      <c r="T369" s="220"/>
      <c r="V369" s="216"/>
      <c r="W369" s="214"/>
      <c r="Y369" s="216"/>
      <c r="Z369" s="214"/>
      <c r="AB369" s="216"/>
      <c r="AC369" s="214"/>
      <c r="AE369" s="216"/>
      <c r="AF369" s="214"/>
      <c r="AH369" s="216"/>
      <c r="AI369" s="214"/>
      <c r="AJ369" s="269">
        <v>0</v>
      </c>
      <c r="AK369" s="133">
        <v>0</v>
      </c>
      <c r="AL369" s="216" t="s">
        <v>1900</v>
      </c>
      <c r="AM369" s="216"/>
      <c r="AN369" s="216"/>
      <c r="AO369" s="216"/>
      <c r="AP369" s="216"/>
      <c r="AQ369" s="216"/>
      <c r="AR369" s="216"/>
      <c r="AS369" s="216"/>
      <c r="AT369" s="216"/>
      <c r="AU369" s="269">
        <v>0</v>
      </c>
    </row>
    <row r="370" spans="2:47" s="146" customFormat="1" x14ac:dyDescent="0.35">
      <c r="B370" s="147" t="s">
        <v>1635</v>
      </c>
      <c r="C370" s="146" t="s">
        <v>2378</v>
      </c>
      <c r="D370" s="263" t="s">
        <v>1021</v>
      </c>
      <c r="E370" s="148" t="s">
        <v>158</v>
      </c>
      <c r="F370" s="148" t="s">
        <v>207</v>
      </c>
      <c r="G370" s="148" t="s">
        <v>205</v>
      </c>
      <c r="H370" s="148" t="s">
        <v>2519</v>
      </c>
      <c r="I370" s="149" t="s">
        <v>1012</v>
      </c>
      <c r="J370" s="146">
        <v>0</v>
      </c>
      <c r="K370" s="150">
        <v>0.67</v>
      </c>
      <c r="L370" s="150"/>
      <c r="M370" s="152">
        <v>0.67</v>
      </c>
      <c r="N370" s="265" t="s">
        <v>2427</v>
      </c>
      <c r="O370" s="150"/>
      <c r="P370" s="152"/>
      <c r="Q370" s="150"/>
      <c r="R370" s="263" t="s">
        <v>2427</v>
      </c>
      <c r="S370" s="158">
        <v>1</v>
      </c>
      <c r="T370" s="155">
        <v>0.67</v>
      </c>
      <c r="V370" s="158"/>
      <c r="W370" s="152"/>
      <c r="Y370" s="158"/>
      <c r="Z370" s="152"/>
      <c r="AB370" s="158"/>
      <c r="AC370" s="152"/>
      <c r="AE370" s="158"/>
      <c r="AF370" s="152"/>
      <c r="AH370" s="158"/>
      <c r="AI370" s="152"/>
      <c r="AJ370" s="157">
        <v>1</v>
      </c>
      <c r="AK370" s="150">
        <v>0.67</v>
      </c>
      <c r="AL370" s="158" t="s">
        <v>1900</v>
      </c>
      <c r="AM370" s="158"/>
      <c r="AN370" s="158"/>
      <c r="AO370" s="158"/>
      <c r="AP370" s="158"/>
      <c r="AQ370" s="158"/>
      <c r="AR370" s="158"/>
      <c r="AS370" s="158"/>
      <c r="AT370" s="158"/>
      <c r="AU370" s="157">
        <v>0</v>
      </c>
    </row>
    <row r="371" spans="2:47" s="146" customFormat="1" x14ac:dyDescent="0.35">
      <c r="B371" s="147" t="s">
        <v>1635</v>
      </c>
      <c r="C371" s="146" t="s">
        <v>2378</v>
      </c>
      <c r="D371" s="263" t="s">
        <v>909</v>
      </c>
      <c r="E371" s="148" t="s">
        <v>13</v>
      </c>
      <c r="F371" s="148" t="s">
        <v>207</v>
      </c>
      <c r="G371" s="148" t="s">
        <v>205</v>
      </c>
      <c r="H371" s="148" t="s">
        <v>2520</v>
      </c>
      <c r="I371" s="149" t="s">
        <v>2521</v>
      </c>
      <c r="J371" s="146" t="e">
        <v>#N/A</v>
      </c>
      <c r="K371" s="150">
        <v>0.33</v>
      </c>
      <c r="L371" s="150"/>
      <c r="M371" s="152">
        <v>0.33</v>
      </c>
      <c r="N371" s="265" t="s">
        <v>2409</v>
      </c>
      <c r="O371" s="150"/>
      <c r="P371" s="152"/>
      <c r="Q371" s="150"/>
      <c r="R371" s="263" t="s">
        <v>2409</v>
      </c>
      <c r="S371" s="158">
        <v>1</v>
      </c>
      <c r="T371" s="155">
        <v>0.33</v>
      </c>
      <c r="V371" s="158"/>
      <c r="W371" s="152"/>
      <c r="Y371" s="158"/>
      <c r="Z371" s="152"/>
      <c r="AB371" s="158"/>
      <c r="AC371" s="152"/>
      <c r="AE371" s="158"/>
      <c r="AF371" s="152"/>
      <c r="AH371" s="158"/>
      <c r="AI371" s="152"/>
      <c r="AJ371" s="157">
        <v>1</v>
      </c>
      <c r="AK371" s="150">
        <v>0.33</v>
      </c>
      <c r="AL371" s="158" t="s">
        <v>1900</v>
      </c>
      <c r="AM371" s="158"/>
      <c r="AN371" s="158"/>
      <c r="AO371" s="158"/>
      <c r="AP371" s="158"/>
      <c r="AQ371" s="158"/>
      <c r="AR371" s="158"/>
      <c r="AS371" s="158"/>
      <c r="AT371" s="158"/>
      <c r="AU371" s="157">
        <v>0</v>
      </c>
    </row>
    <row r="372" spans="2:47" s="146" customFormat="1" x14ac:dyDescent="0.35">
      <c r="B372" s="147" t="s">
        <v>1635</v>
      </c>
      <c r="C372" s="146" t="s">
        <v>2378</v>
      </c>
      <c r="D372" s="263" t="s">
        <v>909</v>
      </c>
      <c r="E372" s="148" t="s">
        <v>158</v>
      </c>
      <c r="F372" s="148" t="s">
        <v>207</v>
      </c>
      <c r="G372" s="148" t="s">
        <v>205</v>
      </c>
      <c r="H372" s="148" t="s">
        <v>2522</v>
      </c>
      <c r="I372" s="149" t="s">
        <v>2521</v>
      </c>
      <c r="J372" s="146">
        <v>20</v>
      </c>
      <c r="K372" s="150">
        <v>0</v>
      </c>
      <c r="L372" s="150"/>
      <c r="M372" s="152">
        <v>0</v>
      </c>
      <c r="N372" s="265"/>
      <c r="O372" s="150"/>
      <c r="P372" s="152"/>
      <c r="Q372" s="150"/>
      <c r="R372" s="263"/>
      <c r="S372" s="158"/>
      <c r="T372" s="155"/>
      <c r="V372" s="158"/>
      <c r="W372" s="152"/>
      <c r="Y372" s="158"/>
      <c r="Z372" s="152"/>
      <c r="AB372" s="158"/>
      <c r="AC372" s="152"/>
      <c r="AE372" s="158"/>
      <c r="AF372" s="152"/>
      <c r="AH372" s="158"/>
      <c r="AI372" s="152"/>
      <c r="AJ372" s="157">
        <v>0</v>
      </c>
      <c r="AK372" s="150">
        <v>0</v>
      </c>
      <c r="AL372" s="158" t="s">
        <v>1900</v>
      </c>
      <c r="AM372" s="158"/>
      <c r="AN372" s="158"/>
      <c r="AO372" s="158"/>
      <c r="AP372" s="158"/>
      <c r="AQ372" s="158"/>
      <c r="AR372" s="158"/>
      <c r="AS372" s="158"/>
      <c r="AT372" s="158"/>
      <c r="AU372" s="157">
        <v>0</v>
      </c>
    </row>
    <row r="373" spans="2:47" s="146" customFormat="1" x14ac:dyDescent="0.35">
      <c r="B373" s="147" t="s">
        <v>1635</v>
      </c>
      <c r="C373" s="146" t="s">
        <v>2378</v>
      </c>
      <c r="D373" s="263" t="s">
        <v>911</v>
      </c>
      <c r="E373" s="148" t="s">
        <v>2523</v>
      </c>
      <c r="F373" s="148" t="s">
        <v>207</v>
      </c>
      <c r="G373" s="148" t="s">
        <v>205</v>
      </c>
      <c r="H373" s="148" t="s">
        <v>2524</v>
      </c>
      <c r="I373" s="149" t="s">
        <v>2525</v>
      </c>
      <c r="J373" s="146" t="e">
        <v>#N/A</v>
      </c>
      <c r="K373" s="150">
        <v>0.67</v>
      </c>
      <c r="L373" s="150"/>
      <c r="M373" s="152">
        <v>0.67</v>
      </c>
      <c r="N373" s="265" t="s">
        <v>2407</v>
      </c>
      <c r="O373" s="150"/>
      <c r="P373" s="152"/>
      <c r="Q373" s="150"/>
      <c r="R373" s="263" t="s">
        <v>2407</v>
      </c>
      <c r="S373" s="158">
        <v>1</v>
      </c>
      <c r="T373" s="155">
        <v>0.67</v>
      </c>
      <c r="V373" s="158"/>
      <c r="W373" s="152"/>
      <c r="Y373" s="158"/>
      <c r="Z373" s="152"/>
      <c r="AB373" s="158"/>
      <c r="AC373" s="152"/>
      <c r="AE373" s="158"/>
      <c r="AF373" s="152"/>
      <c r="AH373" s="158"/>
      <c r="AI373" s="152"/>
      <c r="AJ373" s="157">
        <v>1</v>
      </c>
      <c r="AK373" s="150">
        <v>0.67</v>
      </c>
      <c r="AL373" s="158" t="s">
        <v>1900</v>
      </c>
      <c r="AM373" s="158"/>
      <c r="AN373" s="158"/>
      <c r="AO373" s="158"/>
      <c r="AP373" s="158"/>
      <c r="AQ373" s="158"/>
      <c r="AR373" s="158"/>
      <c r="AS373" s="158"/>
      <c r="AT373" s="158"/>
      <c r="AU373" s="157">
        <v>0</v>
      </c>
    </row>
    <row r="374" spans="2:47" s="211" customFormat="1" x14ac:dyDescent="0.35">
      <c r="B374" s="131" t="s">
        <v>1635</v>
      </c>
      <c r="C374" s="211" t="s">
        <v>2378</v>
      </c>
      <c r="D374" s="267" t="s">
        <v>913</v>
      </c>
      <c r="E374" s="33" t="s">
        <v>13</v>
      </c>
      <c r="F374" s="33" t="s">
        <v>207</v>
      </c>
      <c r="G374" s="33" t="s">
        <v>205</v>
      </c>
      <c r="H374" s="33" t="s">
        <v>2526</v>
      </c>
      <c r="I374" s="272" t="s">
        <v>2527</v>
      </c>
      <c r="J374" s="211">
        <v>1</v>
      </c>
      <c r="K374" s="133">
        <v>0</v>
      </c>
      <c r="L374" s="133"/>
      <c r="M374" s="214">
        <v>0</v>
      </c>
      <c r="N374" s="268" t="s">
        <v>2407</v>
      </c>
      <c r="O374" s="133"/>
      <c r="P374" s="214"/>
      <c r="Q374" s="133"/>
      <c r="R374" s="267"/>
      <c r="S374" s="216"/>
      <c r="T374" s="220"/>
      <c r="V374" s="216"/>
      <c r="W374" s="214"/>
      <c r="Y374" s="216"/>
      <c r="Z374" s="214"/>
      <c r="AB374" s="216"/>
      <c r="AC374" s="214"/>
      <c r="AE374" s="216"/>
      <c r="AF374" s="214"/>
      <c r="AH374" s="216"/>
      <c r="AI374" s="214"/>
      <c r="AJ374" s="269">
        <v>0</v>
      </c>
      <c r="AK374" s="133">
        <v>0</v>
      </c>
      <c r="AL374" s="216" t="s">
        <v>1900</v>
      </c>
      <c r="AM374" s="216"/>
      <c r="AN374" s="216"/>
      <c r="AO374" s="216"/>
      <c r="AP374" s="216"/>
      <c r="AQ374" s="216"/>
      <c r="AR374" s="216"/>
      <c r="AS374" s="216"/>
      <c r="AT374" s="216"/>
      <c r="AU374" s="269">
        <v>0</v>
      </c>
    </row>
    <row r="375" spans="2:47" s="211" customFormat="1" x14ac:dyDescent="0.35">
      <c r="B375" s="131" t="s">
        <v>1635</v>
      </c>
      <c r="C375" s="211" t="s">
        <v>2378</v>
      </c>
      <c r="D375" s="267" t="s">
        <v>913</v>
      </c>
      <c r="E375" s="33" t="s">
        <v>158</v>
      </c>
      <c r="F375" s="33" t="s">
        <v>207</v>
      </c>
      <c r="G375" s="33" t="s">
        <v>205</v>
      </c>
      <c r="H375" s="33" t="s">
        <v>2528</v>
      </c>
      <c r="I375" s="272" t="s">
        <v>2527</v>
      </c>
      <c r="J375" s="211">
        <v>2</v>
      </c>
      <c r="K375" s="133">
        <v>0</v>
      </c>
      <c r="L375" s="133"/>
      <c r="M375" s="214">
        <v>0</v>
      </c>
      <c r="N375" s="268" t="s">
        <v>2407</v>
      </c>
      <c r="O375" s="133"/>
      <c r="P375" s="214"/>
      <c r="Q375" s="133"/>
      <c r="R375" s="267"/>
      <c r="S375" s="216"/>
      <c r="T375" s="220"/>
      <c r="V375" s="216"/>
      <c r="W375" s="214"/>
      <c r="Y375" s="216"/>
      <c r="Z375" s="214"/>
      <c r="AB375" s="216"/>
      <c r="AC375" s="214"/>
      <c r="AE375" s="216"/>
      <c r="AF375" s="214"/>
      <c r="AH375" s="216"/>
      <c r="AI375" s="214"/>
      <c r="AJ375" s="269">
        <v>0</v>
      </c>
      <c r="AK375" s="133">
        <v>0</v>
      </c>
      <c r="AL375" s="216" t="s">
        <v>1900</v>
      </c>
      <c r="AM375" s="216"/>
      <c r="AN375" s="216"/>
      <c r="AO375" s="216"/>
      <c r="AP375" s="216"/>
      <c r="AQ375" s="216"/>
      <c r="AR375" s="216"/>
      <c r="AS375" s="216"/>
      <c r="AT375" s="216"/>
      <c r="AU375" s="269">
        <v>0</v>
      </c>
    </row>
    <row r="376" spans="2:47" s="211" customFormat="1" x14ac:dyDescent="0.35">
      <c r="B376" s="131" t="s">
        <v>1635</v>
      </c>
      <c r="C376" s="211" t="s">
        <v>2378</v>
      </c>
      <c r="D376" s="267" t="s">
        <v>915</v>
      </c>
      <c r="E376" s="33" t="s">
        <v>13</v>
      </c>
      <c r="F376" s="33" t="s">
        <v>207</v>
      </c>
      <c r="G376" s="33" t="s">
        <v>205</v>
      </c>
      <c r="H376" s="33" t="s">
        <v>2529</v>
      </c>
      <c r="I376" s="272" t="s">
        <v>2530</v>
      </c>
      <c r="J376" s="211">
        <v>3</v>
      </c>
      <c r="K376" s="133">
        <v>0</v>
      </c>
      <c r="L376" s="133"/>
      <c r="M376" s="214">
        <v>0</v>
      </c>
      <c r="N376" s="268" t="s">
        <v>2407</v>
      </c>
      <c r="O376" s="133"/>
      <c r="P376" s="214"/>
      <c r="Q376" s="133"/>
      <c r="R376" s="267"/>
      <c r="S376" s="216"/>
      <c r="T376" s="220"/>
      <c r="V376" s="216"/>
      <c r="W376" s="214"/>
      <c r="Y376" s="216"/>
      <c r="Z376" s="214"/>
      <c r="AB376" s="216"/>
      <c r="AC376" s="214"/>
      <c r="AE376" s="216"/>
      <c r="AF376" s="214"/>
      <c r="AH376" s="216"/>
      <c r="AI376" s="214"/>
      <c r="AJ376" s="269">
        <v>0</v>
      </c>
      <c r="AK376" s="133">
        <v>0</v>
      </c>
      <c r="AL376" s="216" t="s">
        <v>1900</v>
      </c>
      <c r="AM376" s="216"/>
      <c r="AN376" s="216"/>
      <c r="AO376" s="216"/>
      <c r="AP376" s="216"/>
      <c r="AQ376" s="216"/>
      <c r="AR376" s="216"/>
      <c r="AS376" s="216"/>
      <c r="AT376" s="216"/>
      <c r="AU376" s="269">
        <v>0</v>
      </c>
    </row>
    <row r="377" spans="2:47" s="211" customFormat="1" x14ac:dyDescent="0.35">
      <c r="B377" s="131" t="s">
        <v>1635</v>
      </c>
      <c r="C377" s="211" t="s">
        <v>2378</v>
      </c>
      <c r="D377" s="267" t="s">
        <v>915</v>
      </c>
      <c r="E377" s="33" t="s">
        <v>158</v>
      </c>
      <c r="F377" s="33" t="s">
        <v>207</v>
      </c>
      <c r="G377" s="33" t="s">
        <v>205</v>
      </c>
      <c r="H377" s="33" t="s">
        <v>2531</v>
      </c>
      <c r="I377" s="272" t="s">
        <v>2530</v>
      </c>
      <c r="J377" s="211">
        <v>0</v>
      </c>
      <c r="K377" s="133">
        <v>0</v>
      </c>
      <c r="L377" s="133"/>
      <c r="M377" s="214">
        <v>0</v>
      </c>
      <c r="N377" s="268" t="s">
        <v>2407</v>
      </c>
      <c r="O377" s="133"/>
      <c r="P377" s="214"/>
      <c r="Q377" s="133"/>
      <c r="R377" s="267"/>
      <c r="S377" s="216"/>
      <c r="T377" s="220"/>
      <c r="V377" s="216"/>
      <c r="W377" s="214"/>
      <c r="Y377" s="216"/>
      <c r="Z377" s="214"/>
      <c r="AB377" s="216"/>
      <c r="AC377" s="214"/>
      <c r="AE377" s="216"/>
      <c r="AF377" s="214"/>
      <c r="AH377" s="216"/>
      <c r="AI377" s="214"/>
      <c r="AJ377" s="269">
        <v>0</v>
      </c>
      <c r="AK377" s="133">
        <v>0</v>
      </c>
      <c r="AL377" s="216" t="s">
        <v>1900</v>
      </c>
      <c r="AM377" s="216"/>
      <c r="AN377" s="216"/>
      <c r="AO377" s="216"/>
      <c r="AP377" s="216"/>
      <c r="AQ377" s="216"/>
      <c r="AR377" s="216"/>
      <c r="AS377" s="216"/>
      <c r="AT377" s="216"/>
      <c r="AU377" s="269">
        <v>0</v>
      </c>
    </row>
    <row r="378" spans="2:47" s="211" customFormat="1" x14ac:dyDescent="0.35">
      <c r="B378" s="131" t="s">
        <v>1635</v>
      </c>
      <c r="C378" s="211" t="s">
        <v>2378</v>
      </c>
      <c r="D378" s="267" t="s">
        <v>917</v>
      </c>
      <c r="E378" s="33" t="s">
        <v>13</v>
      </c>
      <c r="F378" s="33" t="s">
        <v>207</v>
      </c>
      <c r="G378" s="33" t="s">
        <v>205</v>
      </c>
      <c r="H378" s="33" t="s">
        <v>2532</v>
      </c>
      <c r="I378" s="272" t="s">
        <v>2533</v>
      </c>
      <c r="J378" s="211">
        <v>2</v>
      </c>
      <c r="K378" s="133">
        <v>0</v>
      </c>
      <c r="L378" s="133"/>
      <c r="M378" s="214">
        <v>0</v>
      </c>
      <c r="N378" s="268" t="s">
        <v>2407</v>
      </c>
      <c r="O378" s="133"/>
      <c r="P378" s="214"/>
      <c r="Q378" s="133"/>
      <c r="R378" s="267"/>
      <c r="S378" s="216"/>
      <c r="T378" s="220"/>
      <c r="V378" s="216"/>
      <c r="W378" s="214"/>
      <c r="Y378" s="216"/>
      <c r="Z378" s="214"/>
      <c r="AB378" s="216"/>
      <c r="AC378" s="214"/>
      <c r="AE378" s="216"/>
      <c r="AF378" s="214"/>
      <c r="AH378" s="216"/>
      <c r="AI378" s="214"/>
      <c r="AJ378" s="269">
        <v>0</v>
      </c>
      <c r="AK378" s="133">
        <v>0</v>
      </c>
      <c r="AL378" s="216" t="s">
        <v>1900</v>
      </c>
      <c r="AM378" s="216"/>
      <c r="AN378" s="216"/>
      <c r="AO378" s="216"/>
      <c r="AP378" s="216"/>
      <c r="AQ378" s="216"/>
      <c r="AR378" s="216"/>
      <c r="AS378" s="216"/>
      <c r="AT378" s="216"/>
      <c r="AU378" s="269">
        <v>0</v>
      </c>
    </row>
    <row r="379" spans="2:47" s="211" customFormat="1" x14ac:dyDescent="0.35">
      <c r="B379" s="131" t="s">
        <v>1635</v>
      </c>
      <c r="C379" s="211" t="s">
        <v>2378</v>
      </c>
      <c r="D379" s="267" t="s">
        <v>917</v>
      </c>
      <c r="E379" s="33" t="s">
        <v>158</v>
      </c>
      <c r="F379" s="33" t="s">
        <v>207</v>
      </c>
      <c r="G379" s="33" t="s">
        <v>205</v>
      </c>
      <c r="H379" s="33" t="s">
        <v>2534</v>
      </c>
      <c r="I379" s="272" t="s">
        <v>2533</v>
      </c>
      <c r="J379" s="211">
        <v>3</v>
      </c>
      <c r="K379" s="133">
        <v>0</v>
      </c>
      <c r="L379" s="133"/>
      <c r="M379" s="214">
        <v>0</v>
      </c>
      <c r="N379" s="268" t="s">
        <v>2407</v>
      </c>
      <c r="O379" s="133"/>
      <c r="P379" s="214"/>
      <c r="Q379" s="133"/>
      <c r="R379" s="267"/>
      <c r="S379" s="216"/>
      <c r="T379" s="220"/>
      <c r="V379" s="216"/>
      <c r="W379" s="214"/>
      <c r="Y379" s="216"/>
      <c r="Z379" s="214"/>
      <c r="AB379" s="216"/>
      <c r="AC379" s="214"/>
      <c r="AE379" s="216"/>
      <c r="AF379" s="214"/>
      <c r="AH379" s="216"/>
      <c r="AI379" s="214"/>
      <c r="AJ379" s="269">
        <v>0</v>
      </c>
      <c r="AK379" s="133">
        <v>0</v>
      </c>
      <c r="AL379" s="216" t="s">
        <v>1900</v>
      </c>
      <c r="AM379" s="216"/>
      <c r="AN379" s="216"/>
      <c r="AO379" s="216"/>
      <c r="AP379" s="216"/>
      <c r="AQ379" s="216"/>
      <c r="AR379" s="216"/>
      <c r="AS379" s="216"/>
      <c r="AT379" s="216"/>
      <c r="AU379" s="269">
        <v>0</v>
      </c>
    </row>
    <row r="380" spans="2:47" s="211" customFormat="1" x14ac:dyDescent="0.35">
      <c r="B380" s="131" t="s">
        <v>1635</v>
      </c>
      <c r="C380" s="211" t="s">
        <v>2378</v>
      </c>
      <c r="D380" s="267" t="s">
        <v>919</v>
      </c>
      <c r="E380" s="33" t="s">
        <v>13</v>
      </c>
      <c r="F380" s="33" t="s">
        <v>207</v>
      </c>
      <c r="G380" s="33" t="s">
        <v>205</v>
      </c>
      <c r="H380" s="33" t="s">
        <v>2535</v>
      </c>
      <c r="I380" s="272" t="s">
        <v>2536</v>
      </c>
      <c r="J380" s="211">
        <v>1</v>
      </c>
      <c r="K380" s="133">
        <v>0</v>
      </c>
      <c r="L380" s="133"/>
      <c r="M380" s="214">
        <v>0</v>
      </c>
      <c r="N380" s="268" t="s">
        <v>2407</v>
      </c>
      <c r="O380" s="133"/>
      <c r="P380" s="214"/>
      <c r="Q380" s="133"/>
      <c r="R380" s="267"/>
      <c r="S380" s="216"/>
      <c r="T380" s="220"/>
      <c r="V380" s="216"/>
      <c r="W380" s="214"/>
      <c r="Y380" s="216"/>
      <c r="Z380" s="214"/>
      <c r="AB380" s="216"/>
      <c r="AC380" s="214"/>
      <c r="AE380" s="216"/>
      <c r="AF380" s="214"/>
      <c r="AH380" s="216"/>
      <c r="AI380" s="214"/>
      <c r="AJ380" s="269">
        <v>0</v>
      </c>
      <c r="AK380" s="133">
        <v>0</v>
      </c>
      <c r="AL380" s="216" t="s">
        <v>1900</v>
      </c>
      <c r="AM380" s="216"/>
      <c r="AN380" s="216"/>
      <c r="AO380" s="216"/>
      <c r="AP380" s="216"/>
      <c r="AQ380" s="216"/>
      <c r="AR380" s="216"/>
      <c r="AS380" s="216"/>
      <c r="AT380" s="216"/>
      <c r="AU380" s="269">
        <v>0</v>
      </c>
    </row>
    <row r="381" spans="2:47" s="211" customFormat="1" x14ac:dyDescent="0.35">
      <c r="B381" s="131" t="s">
        <v>1635</v>
      </c>
      <c r="C381" s="211" t="s">
        <v>2378</v>
      </c>
      <c r="D381" s="267" t="s">
        <v>919</v>
      </c>
      <c r="E381" s="33" t="s">
        <v>158</v>
      </c>
      <c r="F381" s="33" t="s">
        <v>207</v>
      </c>
      <c r="G381" s="33" t="s">
        <v>205</v>
      </c>
      <c r="H381" s="33" t="s">
        <v>2537</v>
      </c>
      <c r="I381" s="272" t="s">
        <v>2536</v>
      </c>
      <c r="J381" s="211">
        <v>3</v>
      </c>
      <c r="K381" s="133">
        <v>0</v>
      </c>
      <c r="L381" s="133"/>
      <c r="M381" s="214">
        <v>0</v>
      </c>
      <c r="N381" s="268" t="s">
        <v>2407</v>
      </c>
      <c r="O381" s="133"/>
      <c r="P381" s="214"/>
      <c r="Q381" s="133"/>
      <c r="R381" s="267"/>
      <c r="S381" s="216"/>
      <c r="T381" s="220"/>
      <c r="V381" s="216"/>
      <c r="W381" s="214"/>
      <c r="Y381" s="216"/>
      <c r="Z381" s="214"/>
      <c r="AB381" s="216"/>
      <c r="AC381" s="214"/>
      <c r="AE381" s="216"/>
      <c r="AF381" s="214"/>
      <c r="AH381" s="216"/>
      <c r="AI381" s="214"/>
      <c r="AJ381" s="269">
        <v>0</v>
      </c>
      <c r="AK381" s="133">
        <v>0</v>
      </c>
      <c r="AL381" s="216" t="s">
        <v>1900</v>
      </c>
      <c r="AM381" s="216"/>
      <c r="AN381" s="216"/>
      <c r="AO381" s="216"/>
      <c r="AP381" s="216"/>
      <c r="AQ381" s="216"/>
      <c r="AR381" s="216"/>
      <c r="AS381" s="216"/>
      <c r="AT381" s="216"/>
      <c r="AU381" s="269">
        <v>0</v>
      </c>
    </row>
    <row r="382" spans="2:47" s="211" customFormat="1" x14ac:dyDescent="0.35">
      <c r="B382" s="131" t="s">
        <v>1635</v>
      </c>
      <c r="C382" s="211" t="s">
        <v>2378</v>
      </c>
      <c r="D382" s="267" t="s">
        <v>921</v>
      </c>
      <c r="E382" s="33" t="s">
        <v>13</v>
      </c>
      <c r="F382" s="33" t="s">
        <v>207</v>
      </c>
      <c r="G382" s="33" t="s">
        <v>205</v>
      </c>
      <c r="H382" s="33" t="s">
        <v>2538</v>
      </c>
      <c r="I382" s="272" t="s">
        <v>2539</v>
      </c>
      <c r="J382" s="211">
        <v>0</v>
      </c>
      <c r="K382" s="133">
        <v>0</v>
      </c>
      <c r="L382" s="133"/>
      <c r="M382" s="214">
        <v>0</v>
      </c>
      <c r="N382" s="268" t="s">
        <v>2407</v>
      </c>
      <c r="O382" s="133"/>
      <c r="P382" s="214"/>
      <c r="Q382" s="133"/>
      <c r="R382" s="267"/>
      <c r="S382" s="216"/>
      <c r="T382" s="220"/>
      <c r="V382" s="216"/>
      <c r="W382" s="214"/>
      <c r="Y382" s="216"/>
      <c r="Z382" s="214"/>
      <c r="AB382" s="216"/>
      <c r="AC382" s="214"/>
      <c r="AE382" s="216"/>
      <c r="AF382" s="214"/>
      <c r="AH382" s="216"/>
      <c r="AI382" s="214"/>
      <c r="AJ382" s="269">
        <v>0</v>
      </c>
      <c r="AK382" s="133">
        <v>0</v>
      </c>
      <c r="AL382" s="216" t="s">
        <v>1900</v>
      </c>
      <c r="AM382" s="216"/>
      <c r="AN382" s="216"/>
      <c r="AO382" s="216"/>
      <c r="AP382" s="216"/>
      <c r="AQ382" s="216"/>
      <c r="AR382" s="216"/>
      <c r="AS382" s="216"/>
      <c r="AT382" s="216"/>
      <c r="AU382" s="269">
        <v>0</v>
      </c>
    </row>
    <row r="383" spans="2:47" s="211" customFormat="1" x14ac:dyDescent="0.35">
      <c r="B383" s="131" t="s">
        <v>1635</v>
      </c>
      <c r="C383" s="211" t="s">
        <v>2378</v>
      </c>
      <c r="D383" s="267" t="s">
        <v>921</v>
      </c>
      <c r="E383" s="33" t="s">
        <v>158</v>
      </c>
      <c r="F383" s="33" t="s">
        <v>207</v>
      </c>
      <c r="G383" s="33" t="s">
        <v>205</v>
      </c>
      <c r="H383" s="33" t="s">
        <v>2540</v>
      </c>
      <c r="I383" s="272" t="s">
        <v>2539</v>
      </c>
      <c r="J383" s="211">
        <v>0</v>
      </c>
      <c r="K383" s="133">
        <v>0</v>
      </c>
      <c r="L383" s="133"/>
      <c r="M383" s="214">
        <v>0</v>
      </c>
      <c r="N383" s="268" t="s">
        <v>2407</v>
      </c>
      <c r="O383" s="133"/>
      <c r="P383" s="214"/>
      <c r="Q383" s="133"/>
      <c r="R383" s="267"/>
      <c r="S383" s="216"/>
      <c r="T383" s="220"/>
      <c r="V383" s="216"/>
      <c r="W383" s="214"/>
      <c r="Y383" s="216"/>
      <c r="Z383" s="214"/>
      <c r="AB383" s="216"/>
      <c r="AC383" s="214"/>
      <c r="AE383" s="216"/>
      <c r="AF383" s="214"/>
      <c r="AH383" s="216"/>
      <c r="AI383" s="214"/>
      <c r="AJ383" s="269">
        <v>0</v>
      </c>
      <c r="AK383" s="133">
        <v>0</v>
      </c>
      <c r="AL383" s="216" t="s">
        <v>1900</v>
      </c>
      <c r="AM383" s="216"/>
      <c r="AN383" s="216"/>
      <c r="AO383" s="216"/>
      <c r="AP383" s="216"/>
      <c r="AQ383" s="216"/>
      <c r="AR383" s="216"/>
      <c r="AS383" s="216"/>
      <c r="AT383" s="216"/>
      <c r="AU383" s="269">
        <v>0</v>
      </c>
    </row>
    <row r="384" spans="2:47" s="211" customFormat="1" x14ac:dyDescent="0.35">
      <c r="B384" s="131" t="s">
        <v>1635</v>
      </c>
      <c r="C384" s="211" t="s">
        <v>2378</v>
      </c>
      <c r="D384" s="267" t="s">
        <v>923</v>
      </c>
      <c r="E384" s="33" t="s">
        <v>13</v>
      </c>
      <c r="F384" s="33" t="s">
        <v>207</v>
      </c>
      <c r="G384" s="33" t="s">
        <v>205</v>
      </c>
      <c r="H384" s="33" t="s">
        <v>2541</v>
      </c>
      <c r="I384" s="205" t="s">
        <v>2542</v>
      </c>
      <c r="J384" s="211">
        <v>0</v>
      </c>
      <c r="K384" s="133">
        <v>0</v>
      </c>
      <c r="L384" s="133"/>
      <c r="M384" s="214">
        <v>0</v>
      </c>
      <c r="N384" s="268" t="s">
        <v>2407</v>
      </c>
      <c r="O384" s="133"/>
      <c r="P384" s="214"/>
      <c r="Q384" s="133"/>
      <c r="R384" s="267"/>
      <c r="S384" s="216"/>
      <c r="T384" s="220"/>
      <c r="V384" s="216"/>
      <c r="W384" s="214"/>
      <c r="Y384" s="216"/>
      <c r="Z384" s="214"/>
      <c r="AB384" s="216"/>
      <c r="AC384" s="214"/>
      <c r="AE384" s="216"/>
      <c r="AF384" s="214"/>
      <c r="AH384" s="216"/>
      <c r="AI384" s="214"/>
      <c r="AJ384" s="269">
        <v>0</v>
      </c>
      <c r="AK384" s="133">
        <v>0</v>
      </c>
      <c r="AL384" s="216" t="s">
        <v>1900</v>
      </c>
      <c r="AM384" s="216"/>
      <c r="AN384" s="216"/>
      <c r="AO384" s="216"/>
      <c r="AP384" s="216"/>
      <c r="AQ384" s="216"/>
      <c r="AR384" s="216"/>
      <c r="AS384" s="216"/>
      <c r="AT384" s="216"/>
      <c r="AU384" s="269">
        <v>0</v>
      </c>
    </row>
    <row r="385" spans="2:47" s="211" customFormat="1" x14ac:dyDescent="0.35">
      <c r="B385" s="131" t="s">
        <v>1635</v>
      </c>
      <c r="C385" s="211" t="s">
        <v>2378</v>
      </c>
      <c r="D385" s="267" t="s">
        <v>923</v>
      </c>
      <c r="E385" s="33" t="s">
        <v>158</v>
      </c>
      <c r="F385" s="33" t="s">
        <v>207</v>
      </c>
      <c r="G385" s="33" t="s">
        <v>205</v>
      </c>
      <c r="H385" s="33" t="s">
        <v>2543</v>
      </c>
      <c r="I385" s="205" t="s">
        <v>2542</v>
      </c>
      <c r="J385" s="211">
        <v>0</v>
      </c>
      <c r="K385" s="133">
        <v>0</v>
      </c>
      <c r="L385" s="133"/>
      <c r="M385" s="214">
        <v>0</v>
      </c>
      <c r="N385" s="268" t="s">
        <v>2407</v>
      </c>
      <c r="O385" s="133"/>
      <c r="P385" s="214"/>
      <c r="Q385" s="133"/>
      <c r="R385" s="267"/>
      <c r="S385" s="216"/>
      <c r="T385" s="220"/>
      <c r="V385" s="216"/>
      <c r="W385" s="214"/>
      <c r="Y385" s="216"/>
      <c r="Z385" s="214"/>
      <c r="AB385" s="216"/>
      <c r="AC385" s="214"/>
      <c r="AE385" s="216"/>
      <c r="AF385" s="214"/>
      <c r="AH385" s="216"/>
      <c r="AI385" s="214"/>
      <c r="AJ385" s="269">
        <v>0</v>
      </c>
      <c r="AK385" s="133">
        <v>0</v>
      </c>
      <c r="AL385" s="216" t="s">
        <v>1900</v>
      </c>
      <c r="AM385" s="216"/>
      <c r="AN385" s="216"/>
      <c r="AO385" s="216"/>
      <c r="AP385" s="216"/>
      <c r="AQ385" s="216"/>
      <c r="AR385" s="216"/>
      <c r="AS385" s="216"/>
      <c r="AT385" s="216"/>
      <c r="AU385" s="269">
        <v>0</v>
      </c>
    </row>
    <row r="386" spans="2:47" s="146" customFormat="1" x14ac:dyDescent="0.35">
      <c r="B386" s="147" t="s">
        <v>1635</v>
      </c>
      <c r="C386" s="146" t="s">
        <v>2378</v>
      </c>
      <c r="D386" s="263" t="s">
        <v>1023</v>
      </c>
      <c r="E386" s="148" t="s">
        <v>13</v>
      </c>
      <c r="F386" s="148" t="s">
        <v>207</v>
      </c>
      <c r="G386" s="148" t="s">
        <v>205</v>
      </c>
      <c r="H386" s="148" t="s">
        <v>2544</v>
      </c>
      <c r="I386" s="149" t="s">
        <v>1024</v>
      </c>
      <c r="J386" s="146">
        <v>127</v>
      </c>
      <c r="K386" s="150">
        <v>1</v>
      </c>
      <c r="L386" s="150"/>
      <c r="M386" s="152">
        <v>1</v>
      </c>
      <c r="N386" s="204" t="s">
        <v>2545</v>
      </c>
      <c r="O386" s="150"/>
      <c r="P386" s="152"/>
      <c r="Q386" s="150"/>
      <c r="R386" s="146" t="s">
        <v>2545</v>
      </c>
      <c r="S386" s="158">
        <v>1</v>
      </c>
      <c r="T386" s="155">
        <v>1</v>
      </c>
      <c r="V386" s="158"/>
      <c r="W386" s="152"/>
      <c r="Y386" s="158"/>
      <c r="Z386" s="152"/>
      <c r="AB386" s="158"/>
      <c r="AC386" s="152"/>
      <c r="AE386" s="158"/>
      <c r="AF386" s="152"/>
      <c r="AH386" s="158"/>
      <c r="AI386" s="152"/>
      <c r="AJ386" s="157">
        <v>1</v>
      </c>
      <c r="AK386" s="150">
        <v>1</v>
      </c>
      <c r="AL386" s="158" t="s">
        <v>1900</v>
      </c>
      <c r="AM386" s="158"/>
      <c r="AN386" s="158"/>
      <c r="AO386" s="158"/>
      <c r="AP386" s="158"/>
      <c r="AQ386" s="158"/>
      <c r="AR386" s="158"/>
      <c r="AS386" s="158"/>
      <c r="AT386" s="158"/>
      <c r="AU386" s="157">
        <v>0</v>
      </c>
    </row>
    <row r="387" spans="2:47" s="146" customFormat="1" x14ac:dyDescent="0.35">
      <c r="B387" s="147" t="s">
        <v>1635</v>
      </c>
      <c r="C387" s="146" t="s">
        <v>2378</v>
      </c>
      <c r="D387" s="263" t="s">
        <v>703</v>
      </c>
      <c r="E387" s="148" t="s">
        <v>158</v>
      </c>
      <c r="F387" s="148" t="s">
        <v>207</v>
      </c>
      <c r="G387" s="148" t="s">
        <v>205</v>
      </c>
      <c r="H387" s="148" t="s">
        <v>2546</v>
      </c>
      <c r="I387" s="149" t="s">
        <v>704</v>
      </c>
      <c r="J387" s="146">
        <v>103</v>
      </c>
      <c r="K387" s="150">
        <v>1</v>
      </c>
      <c r="L387" s="150"/>
      <c r="M387" s="152">
        <v>1</v>
      </c>
      <c r="N387" s="265" t="s">
        <v>2547</v>
      </c>
      <c r="O387" s="150"/>
      <c r="P387" s="152"/>
      <c r="Q387" s="150"/>
      <c r="R387" s="263" t="s">
        <v>2547</v>
      </c>
      <c r="S387" s="158">
        <v>1</v>
      </c>
      <c r="T387" s="155">
        <v>1</v>
      </c>
      <c r="V387" s="158"/>
      <c r="W387" s="152"/>
      <c r="Y387" s="158"/>
      <c r="Z387" s="152"/>
      <c r="AB387" s="158"/>
      <c r="AC387" s="152"/>
      <c r="AE387" s="158"/>
      <c r="AF387" s="152"/>
      <c r="AH387" s="158"/>
      <c r="AI387" s="152"/>
      <c r="AJ387" s="157">
        <v>1</v>
      </c>
      <c r="AK387" s="150">
        <v>1</v>
      </c>
      <c r="AL387" s="158" t="s">
        <v>1900</v>
      </c>
      <c r="AM387" s="158"/>
      <c r="AN387" s="158"/>
      <c r="AO387" s="158"/>
      <c r="AP387" s="158"/>
      <c r="AQ387" s="158"/>
      <c r="AR387" s="158"/>
      <c r="AS387" s="158"/>
      <c r="AT387" s="158"/>
      <c r="AU387" s="157">
        <v>0</v>
      </c>
    </row>
    <row r="388" spans="2:47" s="146" customFormat="1" x14ac:dyDescent="0.35">
      <c r="B388" s="147" t="s">
        <v>1635</v>
      </c>
      <c r="C388" s="146" t="s">
        <v>2378</v>
      </c>
      <c r="D388" s="263" t="s">
        <v>1025</v>
      </c>
      <c r="E388" s="148" t="s">
        <v>13</v>
      </c>
      <c r="F388" s="148" t="s">
        <v>207</v>
      </c>
      <c r="G388" s="148" t="s">
        <v>205</v>
      </c>
      <c r="H388" s="148" t="s">
        <v>2548</v>
      </c>
      <c r="I388" s="149" t="s">
        <v>2549</v>
      </c>
      <c r="J388" s="146">
        <v>16</v>
      </c>
      <c r="K388" s="150">
        <v>0.67</v>
      </c>
      <c r="L388" s="150"/>
      <c r="M388" s="152">
        <v>0.67</v>
      </c>
      <c r="N388" s="265" t="s">
        <v>2409</v>
      </c>
      <c r="O388" s="150"/>
      <c r="P388" s="152"/>
      <c r="Q388" s="150"/>
      <c r="R388" s="263" t="s">
        <v>2409</v>
      </c>
      <c r="S388" s="158">
        <v>0.25</v>
      </c>
      <c r="T388" s="155">
        <v>0.16750000000000001</v>
      </c>
      <c r="U388" s="217" t="s">
        <v>2550</v>
      </c>
      <c r="V388" s="158">
        <v>0.75</v>
      </c>
      <c r="W388" s="152">
        <v>0.50250000000000006</v>
      </c>
      <c r="Y388" s="158"/>
      <c r="Z388" s="152"/>
      <c r="AB388" s="158"/>
      <c r="AC388" s="152"/>
      <c r="AE388" s="158"/>
      <c r="AF388" s="152"/>
      <c r="AH388" s="158"/>
      <c r="AI388" s="152"/>
      <c r="AJ388" s="157">
        <v>1</v>
      </c>
      <c r="AK388" s="150">
        <v>0.67</v>
      </c>
      <c r="AL388" s="158" t="s">
        <v>1900</v>
      </c>
      <c r="AM388" s="158"/>
      <c r="AN388" s="158"/>
      <c r="AO388" s="158"/>
      <c r="AP388" s="158"/>
      <c r="AQ388" s="158"/>
      <c r="AR388" s="158"/>
      <c r="AS388" s="158"/>
      <c r="AT388" s="158"/>
      <c r="AU388" s="157">
        <v>0</v>
      </c>
    </row>
    <row r="389" spans="2:47" s="146" customFormat="1" x14ac:dyDescent="0.35">
      <c r="B389" s="147" t="s">
        <v>1635</v>
      </c>
      <c r="C389" s="146" t="s">
        <v>2378</v>
      </c>
      <c r="D389" s="263" t="s">
        <v>925</v>
      </c>
      <c r="E389" s="148" t="s">
        <v>158</v>
      </c>
      <c r="F389" s="148" t="s">
        <v>207</v>
      </c>
      <c r="G389" s="148" t="s">
        <v>205</v>
      </c>
      <c r="H389" s="148" t="s">
        <v>2551</v>
      </c>
      <c r="I389" s="263" t="s">
        <v>2552</v>
      </c>
      <c r="J389" s="146">
        <v>0</v>
      </c>
      <c r="K389" s="150">
        <v>0.67</v>
      </c>
      <c r="L389" s="150"/>
      <c r="M389" s="152">
        <v>0.67</v>
      </c>
      <c r="N389" s="251" t="s">
        <v>2409</v>
      </c>
      <c r="O389" s="150"/>
      <c r="P389" s="152"/>
      <c r="Q389" s="150"/>
      <c r="R389" s="217" t="s">
        <v>2409</v>
      </c>
      <c r="S389" s="158">
        <v>0.15</v>
      </c>
      <c r="T389" s="155">
        <v>0.10050000000000001</v>
      </c>
      <c r="U389" s="217" t="s">
        <v>2550</v>
      </c>
      <c r="V389" s="154">
        <v>0.85</v>
      </c>
      <c r="W389" s="152">
        <v>0.56950000000000001</v>
      </c>
      <c r="X389" s="156"/>
      <c r="Y389" s="158"/>
      <c r="Z389" s="155"/>
      <c r="AB389" s="158"/>
      <c r="AC389" s="152"/>
      <c r="AE389" s="158"/>
      <c r="AF389" s="152"/>
      <c r="AH389" s="158"/>
      <c r="AI389" s="152"/>
      <c r="AJ389" s="157">
        <v>1</v>
      </c>
      <c r="AK389" s="150">
        <v>0.67</v>
      </c>
      <c r="AL389" s="158" t="s">
        <v>1900</v>
      </c>
      <c r="AM389" s="158"/>
      <c r="AN389" s="158"/>
      <c r="AO389" s="158"/>
      <c r="AP389" s="158"/>
      <c r="AQ389" s="158"/>
      <c r="AR389" s="158"/>
      <c r="AS389" s="158"/>
      <c r="AT389" s="158"/>
      <c r="AU389" s="157">
        <v>0</v>
      </c>
    </row>
    <row r="390" spans="2:47" x14ac:dyDescent="0.35">
      <c r="B390" s="277"/>
      <c r="C390" s="278"/>
      <c r="D390" s="278"/>
      <c r="E390" s="278"/>
      <c r="F390" s="278"/>
      <c r="G390" s="278"/>
      <c r="H390" s="278"/>
      <c r="I390" s="278"/>
      <c r="J390" s="278"/>
      <c r="K390" s="279" t="e">
        <v>#N/A</v>
      </c>
      <c r="L390" s="278">
        <v>19.5</v>
      </c>
      <c r="M390" s="280" t="e">
        <v>#N/A</v>
      </c>
      <c r="N390" s="58"/>
      <c r="O390" s="278"/>
      <c r="P390" s="280"/>
      <c r="Q390" s="278"/>
      <c r="R390" s="278"/>
      <c r="S390" s="281"/>
      <c r="T390" s="282"/>
      <c r="U390" s="278"/>
      <c r="V390" s="281"/>
      <c r="W390" s="282"/>
      <c r="X390" s="278"/>
      <c r="Y390" s="281"/>
      <c r="Z390" s="282"/>
      <c r="AA390" s="278"/>
      <c r="AB390" s="281"/>
      <c r="AC390" s="282"/>
      <c r="AD390" s="278"/>
      <c r="AE390" s="281"/>
      <c r="AF390" s="282"/>
      <c r="AG390" s="278"/>
      <c r="AH390" s="281"/>
      <c r="AI390" s="282"/>
      <c r="AJ390" s="283"/>
      <c r="AK390" s="283"/>
      <c r="AL390" s="283"/>
      <c r="AM390" s="283"/>
      <c r="AN390" s="283"/>
      <c r="AO390" s="283"/>
      <c r="AP390" s="283"/>
      <c r="AQ390" s="283"/>
      <c r="AR390" s="283"/>
      <c r="AS390" s="283"/>
      <c r="AT390" s="283"/>
      <c r="AU390" s="283"/>
    </row>
    <row r="391" spans="2:47" x14ac:dyDescent="0.35">
      <c r="L391" s="115"/>
      <c r="M391" s="115"/>
      <c r="N391" s="115"/>
      <c r="O391" s="211"/>
      <c r="P391" s="211"/>
      <c r="Q391" s="211"/>
      <c r="S391" s="115"/>
      <c r="T391" s="115"/>
      <c r="V391" s="115"/>
      <c r="W391" s="115"/>
      <c r="Y391" s="115"/>
      <c r="Z391" s="115"/>
      <c r="AB391" s="115"/>
      <c r="AC391" s="115"/>
      <c r="AE391" s="115"/>
      <c r="AF391" s="115"/>
      <c r="AH391" s="115"/>
      <c r="AI391" s="115"/>
      <c r="AJ391" s="115"/>
      <c r="AK391" s="115"/>
      <c r="AL391" s="115"/>
      <c r="AM391" s="115"/>
      <c r="AN391" s="115"/>
      <c r="AO391" s="115"/>
      <c r="AP391" s="115"/>
      <c r="AQ391" s="115"/>
      <c r="AR391" s="115"/>
      <c r="AS391" s="115"/>
      <c r="AT391" s="115"/>
      <c r="AU391" s="115"/>
    </row>
    <row r="392" spans="2:47" x14ac:dyDescent="0.35">
      <c r="O392" s="133"/>
      <c r="P392" s="133"/>
      <c r="Q392" s="133"/>
    </row>
    <row r="393" spans="2:47" x14ac:dyDescent="0.35">
      <c r="I393" s="130"/>
      <c r="L393" s="115"/>
      <c r="M393" s="115"/>
      <c r="N393" s="115"/>
      <c r="O393" s="115"/>
      <c r="P393" s="115"/>
      <c r="Q393" s="115"/>
      <c r="S393" s="115"/>
      <c r="T393" s="115"/>
      <c r="V393" s="115"/>
      <c r="W393" s="115"/>
      <c r="Y393" s="115"/>
      <c r="Z393" s="115"/>
      <c r="AB393" s="115"/>
      <c r="AC393" s="115"/>
      <c r="AE393" s="115"/>
      <c r="AF393" s="115"/>
      <c r="AH393" s="115"/>
      <c r="AI393" s="115"/>
      <c r="AJ393" s="115"/>
      <c r="AK393" s="115"/>
      <c r="AL393" s="115"/>
      <c r="AM393" s="115"/>
      <c r="AN393" s="115"/>
      <c r="AO393" s="115"/>
      <c r="AP393" s="115"/>
      <c r="AQ393" s="115"/>
      <c r="AR393" s="115"/>
      <c r="AS393" s="115"/>
      <c r="AT393" s="115"/>
      <c r="AU393" s="115"/>
    </row>
    <row r="394" spans="2:47" x14ac:dyDescent="0.35">
      <c r="I394" s="130"/>
      <c r="L394" s="115"/>
      <c r="M394" s="115"/>
      <c r="N394" s="115"/>
      <c r="O394" s="115"/>
      <c r="P394" s="115"/>
      <c r="Q394" s="115"/>
      <c r="S394" s="115"/>
      <c r="T394" s="115"/>
      <c r="V394" s="115"/>
      <c r="W394" s="115"/>
      <c r="Y394" s="115"/>
      <c r="Z394" s="115"/>
      <c r="AB394" s="115"/>
      <c r="AC394" s="115"/>
      <c r="AE394" s="115"/>
      <c r="AF394" s="115"/>
      <c r="AH394" s="115"/>
      <c r="AI394" s="115"/>
      <c r="AJ394" s="115"/>
      <c r="AK394" s="115"/>
      <c r="AL394" s="115"/>
      <c r="AM394" s="115"/>
      <c r="AN394" s="115"/>
      <c r="AO394" s="115"/>
      <c r="AP394" s="115"/>
      <c r="AQ394" s="115"/>
      <c r="AR394" s="115"/>
      <c r="AS394" s="115"/>
      <c r="AT394" s="115"/>
      <c r="AU394" s="115"/>
    </row>
    <row r="395" spans="2:47" x14ac:dyDescent="0.35">
      <c r="I395" s="130"/>
      <c r="L395" s="115"/>
      <c r="M395" s="115"/>
      <c r="N395" s="115"/>
      <c r="O395" s="115"/>
      <c r="P395" s="115"/>
      <c r="Q395" s="115"/>
      <c r="S395" s="115"/>
      <c r="T395" s="115"/>
      <c r="V395" s="115"/>
      <c r="W395" s="115"/>
      <c r="Y395" s="115"/>
      <c r="Z395" s="115"/>
      <c r="AB395" s="115"/>
      <c r="AC395" s="115"/>
      <c r="AE395" s="115"/>
      <c r="AF395" s="115"/>
      <c r="AH395" s="115"/>
      <c r="AI395" s="115"/>
      <c r="AJ395" s="115"/>
      <c r="AK395" s="115"/>
      <c r="AL395" s="115"/>
      <c r="AM395" s="115"/>
      <c r="AN395" s="115"/>
      <c r="AO395" s="115"/>
      <c r="AP395" s="115"/>
      <c r="AQ395" s="115"/>
      <c r="AR395" s="115"/>
      <c r="AS395" s="115"/>
      <c r="AT395" s="115"/>
      <c r="AU395" s="115"/>
    </row>
    <row r="396" spans="2:47" x14ac:dyDescent="0.35">
      <c r="I396" s="130"/>
      <c r="L396" s="115"/>
      <c r="M396" s="115"/>
      <c r="N396" s="115"/>
      <c r="O396" s="115"/>
      <c r="P396" s="115"/>
      <c r="Q396" s="115"/>
      <c r="S396" s="115"/>
      <c r="T396" s="115"/>
      <c r="V396" s="115"/>
      <c r="W396" s="115"/>
      <c r="Y396" s="115"/>
      <c r="Z396" s="115"/>
      <c r="AB396" s="115"/>
      <c r="AC396" s="115"/>
      <c r="AE396" s="115"/>
      <c r="AF396" s="115"/>
      <c r="AH396" s="115"/>
      <c r="AI396" s="115"/>
      <c r="AJ396" s="115"/>
      <c r="AK396" s="115"/>
      <c r="AL396" s="115"/>
      <c r="AM396" s="115"/>
      <c r="AN396" s="115"/>
      <c r="AO396" s="115"/>
      <c r="AP396" s="115"/>
      <c r="AQ396" s="115"/>
      <c r="AR396" s="115"/>
      <c r="AS396" s="115"/>
      <c r="AT396" s="115"/>
      <c r="AU396" s="115"/>
    </row>
  </sheetData>
  <autoFilter ref="A3:AU390" xr:uid="{00000000-0009-0000-0000-000008000000}"/>
  <pageMargins left="0.39370078740157483" right="0.39370078740157483" top="0.19685039370078741" bottom="0.19685039370078741" header="0.23622047244094491" footer="0.23622047244094491"/>
  <pageSetup paperSize="9" scale="25" fitToHeight="0" orientation="landscape" r:id="rId1"/>
  <headerFooter>
    <oddFooter>&amp;L&amp;9ECM Workload Model - v3.55&amp;CCreated: 12/10/2016 2:12:33 PM&amp;RPage &amp;P of &amp;N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E16668BE366D74DB6227562FDFEA2AC" ma:contentTypeVersion="7" ma:contentTypeDescription="Create a new document." ma:contentTypeScope="" ma:versionID="28c6c100bb250b8739954ff345f03a04">
  <xsd:schema xmlns:xsd="http://www.w3.org/2001/XMLSchema" xmlns:xs="http://www.w3.org/2001/XMLSchema" xmlns:p="http://schemas.microsoft.com/office/2006/metadata/properties" xmlns:ns2="ddd13c1f-834c-4561-9f11-2e47931bd062" xmlns:ns3="9fb35bb7-087d-469a-ad1c-99ea210cb16c" targetNamespace="http://schemas.microsoft.com/office/2006/metadata/properties" ma:root="true" ma:fieldsID="a7cdf7e060624556fcdd892a59abde3a" ns2:_="" ns3:_="">
    <xsd:import namespace="ddd13c1f-834c-4561-9f11-2e47931bd062"/>
    <xsd:import namespace="9fb35bb7-087d-469a-ad1c-99ea210cb1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13c1f-834c-4561-9f11-2e47931bd0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fb35bb7-087d-469a-ad1c-99ea210cb16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B05125-8BE5-4283-BB14-FD5AC1DDD97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8BED601-EB76-471D-9A0A-685801C76F72}">
  <ds:schemaRefs>
    <ds:schemaRef ds:uri="http://schemas.microsoft.com/sharepoint/v3/contenttype/forms"/>
  </ds:schemaRefs>
</ds:datastoreItem>
</file>

<file path=customXml/itemProps3.xml><?xml version="1.0" encoding="utf-8"?>
<ds:datastoreItem xmlns:ds="http://schemas.openxmlformats.org/officeDocument/2006/customXml" ds:itemID="{7FCB836E-973F-49C7-A0AC-BA8E6E5A4B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d13c1f-834c-4561-9f11-2e47931bd062"/>
    <ds:schemaRef ds:uri="9fb35bb7-087d-469a-ad1c-99ea210cb1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Unit budget</vt:lpstr>
      <vt:lpstr>Unit budget policy</vt:lpstr>
      <vt:lpstr>Unit budget (2)</vt:lpstr>
      <vt:lpstr>Lists</vt:lpstr>
      <vt:lpstr>Salary</vt:lpstr>
      <vt:lpstr>Enrolment numbers 2019</vt:lpstr>
      <vt:lpstr>Actuals 2019</vt:lpstr>
      <vt:lpstr>Budget 2019</vt:lpstr>
      <vt:lpstr>WLM</vt:lpstr>
      <vt:lpstr>'Unit budget'!Print_Area</vt:lpstr>
      <vt:lpstr>WLM!Print_Area</vt:lpstr>
      <vt:lpstr>WLM!Print_Titles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Blanche Foy</dc:creator>
  <cp:keywords/>
  <dc:description/>
  <cp:lastModifiedBy>Lida Tong</cp:lastModifiedBy>
  <cp:revision/>
  <dcterms:created xsi:type="dcterms:W3CDTF">2019-12-06T20:59:01Z</dcterms:created>
  <dcterms:modified xsi:type="dcterms:W3CDTF">2021-09-23T07:30:03Z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0x0101007E16668BE366D74DB6227562FDFEA2AC</vt:lpwstr>
  </property>
</Properties>
</file>