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915425_ed_ac_uk/Documents/LFCS/Proj/"/>
    </mc:Choice>
  </mc:AlternateContent>
  <xr:revisionPtr revIDLastSave="133" documentId="11_AD4DA82427541F7ACA7EB86AB80A0F5E6BE8DE12" xr6:coauthVersionLast="47" xr6:coauthVersionMax="47" xr10:uidLastSave="{5E57D328-6DD3-4AF1-B014-CBDBD4B8978F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2" i="1"/>
  <c r="H2" i="1"/>
  <c r="I3" i="1"/>
  <c r="I4" i="1"/>
  <c r="I5" i="1"/>
  <c r="I6" i="1"/>
  <c r="I7" i="1"/>
  <c r="I8" i="1"/>
  <c r="F3" i="1"/>
  <c r="F4" i="1"/>
  <c r="F5" i="1"/>
  <c r="F6" i="1"/>
  <c r="F7" i="1"/>
  <c r="F8" i="1"/>
  <c r="H3" i="1"/>
  <c r="H4" i="1"/>
  <c r="H5" i="1"/>
  <c r="H6" i="1"/>
  <c r="H7" i="1"/>
  <c r="H8" i="1"/>
  <c r="D2" i="1"/>
  <c r="D3" i="1"/>
  <c r="D4" i="1"/>
  <c r="D5" i="1"/>
  <c r="D6" i="1"/>
  <c r="D7" i="1"/>
  <c r="D8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<sst xmlns="http://schemas.openxmlformats.org/spreadsheetml/2006/main" count="9" uniqueCount="9">
  <si>
    <t>Qubit</t>
    <phoneticPr fontId="1" type="noConversion"/>
  </si>
  <si>
    <t>Fitting Slope</t>
    <phoneticPr fontId="1" type="noConversion"/>
  </si>
  <si>
    <t>N1</t>
    <phoneticPr fontId="1" type="noConversion"/>
  </si>
  <si>
    <t>Alpha 1</t>
  </si>
  <si>
    <t>N2</t>
    <phoneticPr fontId="1" type="noConversion"/>
  </si>
  <si>
    <t>Alpha 2</t>
    <phoneticPr fontId="1" type="noConversion"/>
  </si>
  <si>
    <t>Nm</t>
    <phoneticPr fontId="1" type="noConversion"/>
  </si>
  <si>
    <t>Alpha m</t>
    <phoneticPr fontId="1" type="noConversion"/>
  </si>
  <si>
    <t>Theory Slope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</si>
</sst>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3</xdr:row>
      <xdr:rowOff>133350</xdr:rowOff>
    </xdr:from>
    <xdr:to>
      <xdr:col>8</xdr:col>
      <xdr:colOff>170762</xdr:colOff>
      <xdr:row>26</xdr:row>
      <xdr:rowOff>66163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6E0F306-94A1-4C06-BDBE-57892E8C6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676275"/>
          <a:ext cx="5504762" cy="40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3</xdr:row>
      <xdr:rowOff>66675</xdr:rowOff>
    </xdr:from>
    <xdr:to>
      <xdr:col>16</xdr:col>
      <xdr:colOff>151719</xdr:colOff>
      <xdr:row>26</xdr:row>
      <xdr:rowOff>47107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37B589F-45B8-C444-A8E9-F3882F72D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609600"/>
          <a:ext cx="5447619" cy="4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J5" sqref="J5"/>
    </sheetView>
  </sheetViews>
  <sheetFormatPr defaultRowHeight="14.25" x14ac:dyDescent="0.2"/>
  <cols>
    <col min="2" max="2" width="13.75" customWidth="1"/>
    <col min="9" max="9" width="14.37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12</v>
      </c>
      <c r="B2">
        <v>-0.10780000000000001</v>
      </c>
      <c r="C2">
        <v>420</v>
      </c>
      <c r="D2">
        <f>LN(1/(1-0.0015))</f>
        <v>1.5011261262671913E-3</v>
      </c>
      <c r="E2">
        <v>60</v>
      </c>
      <c r="F2">
        <f>LN(1/(1-0.0036))</f>
        <v>3.606495594111804E-3</v>
      </c>
      <c r="G2">
        <f>SUM(A2)</f>
        <v>12</v>
      </c>
      <c r="H2">
        <f>LN(1/(1-0.031))</f>
        <v>3.149066709137089E-2</v>
      </c>
      <c r="I2">
        <f>(C2*D2+E2*F2)/A2+G2*H2</f>
        <v>0.44845989748636145</v>
      </c>
    </row>
    <row r="3" spans="1:9" x14ac:dyDescent="0.2">
      <c r="A3">
        <v>14</v>
      </c>
      <c r="B3">
        <v>-8.9260000000000006E-2</v>
      </c>
      <c r="C3">
        <v>490</v>
      </c>
      <c r="D3">
        <f t="shared" ref="D3:D8" si="0">LN(1/(1-0.0015))</f>
        <v>1.5011261262671913E-3</v>
      </c>
      <c r="E3">
        <v>70</v>
      </c>
      <c r="F3">
        <f t="shared" ref="F3:F8" si="1">LN(1/(1-0.0036))</f>
        <v>3.606495594111804E-3</v>
      </c>
      <c r="G3">
        <f>SUM(A3)</f>
        <v>14</v>
      </c>
      <c r="H3">
        <f t="shared" ref="H3:H8" si="2">LN(1/(1-0.031))</f>
        <v>3.149066709137089E-2</v>
      </c>
      <c r="I3">
        <f t="shared" ref="I3:I8" si="3">(C3*D3+E3*F3)/A3+G3*H3</f>
        <v>0.51144123166910316</v>
      </c>
    </row>
    <row r="4" spans="1:9" x14ac:dyDescent="0.2">
      <c r="A4">
        <v>16</v>
      </c>
      <c r="C4">
        <v>560</v>
      </c>
      <c r="D4">
        <f t="shared" si="0"/>
        <v>1.5011261262671913E-3</v>
      </c>
      <c r="E4">
        <v>80</v>
      </c>
      <c r="F4">
        <f t="shared" si="1"/>
        <v>3.606495594111804E-3</v>
      </c>
      <c r="G4">
        <f>SUM(A4)</f>
        <v>16</v>
      </c>
      <c r="H4">
        <f t="shared" si="2"/>
        <v>3.149066709137089E-2</v>
      </c>
      <c r="I4">
        <f t="shared" si="3"/>
        <v>0.57442256585184492</v>
      </c>
    </row>
    <row r="5" spans="1:9" x14ac:dyDescent="0.2">
      <c r="A5">
        <v>18</v>
      </c>
      <c r="C5">
        <v>646</v>
      </c>
      <c r="D5">
        <f t="shared" si="0"/>
        <v>1.5011261262671913E-3</v>
      </c>
      <c r="E5">
        <v>94</v>
      </c>
      <c r="F5">
        <f t="shared" si="1"/>
        <v>3.606495594111804E-3</v>
      </c>
      <c r="G5">
        <f>SUM(A5)</f>
        <v>18</v>
      </c>
      <c r="H5">
        <f t="shared" si="2"/>
        <v>3.149066709137089E-2</v>
      </c>
      <c r="I5">
        <f t="shared" si="3"/>
        <v>0.63953967783440469</v>
      </c>
    </row>
    <row r="6" spans="1:9" x14ac:dyDescent="0.2">
      <c r="A6">
        <v>20</v>
      </c>
      <c r="C6">
        <v>720</v>
      </c>
      <c r="D6">
        <f t="shared" si="0"/>
        <v>1.5011261262671913E-3</v>
      </c>
      <c r="E6">
        <v>105</v>
      </c>
      <c r="F6">
        <f t="shared" si="1"/>
        <v>3.606495594111804E-3</v>
      </c>
      <c r="G6">
        <f>SUM(A6)</f>
        <v>20</v>
      </c>
      <c r="H6">
        <f t="shared" si="2"/>
        <v>3.149066709137089E-2</v>
      </c>
      <c r="I6">
        <f t="shared" si="3"/>
        <v>0.70278798424212363</v>
      </c>
    </row>
    <row r="7" spans="1:9" x14ac:dyDescent="0.2">
      <c r="A7">
        <v>22</v>
      </c>
      <c r="C7">
        <v>794</v>
      </c>
      <c r="D7">
        <f t="shared" si="0"/>
        <v>1.5011261262671913E-3</v>
      </c>
      <c r="E7">
        <v>116</v>
      </c>
      <c r="F7">
        <f t="shared" si="1"/>
        <v>3.606495594111804E-3</v>
      </c>
      <c r="G7">
        <f>SUM(A7)</f>
        <v>22</v>
      </c>
      <c r="H7">
        <f t="shared" si="2"/>
        <v>3.149066709137089E-2</v>
      </c>
      <c r="I7">
        <f t="shared" si="3"/>
        <v>0.7659877502453013</v>
      </c>
    </row>
    <row r="8" spans="1:9" x14ac:dyDescent="0.2">
      <c r="A8">
        <v>24</v>
      </c>
      <c r="C8">
        <v>880</v>
      </c>
      <c r="D8">
        <f t="shared" si="0"/>
        <v>1.5011261262671913E-3</v>
      </c>
      <c r="E8">
        <v>130</v>
      </c>
      <c r="F8">
        <f t="shared" si="1"/>
        <v>3.606495594111804E-3</v>
      </c>
      <c r="G8">
        <f>SUM(A8)</f>
        <v>24</v>
      </c>
      <c r="H8">
        <f t="shared" si="2"/>
        <v>3.149066709137089E-2</v>
      </c>
      <c r="I8">
        <f t="shared" si="3"/>
        <v>0.83035248595747069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25CB-C2FB-4E4B-8105-6C26A7911004}">
  <dimension ref="A1"/>
  <sheetViews>
    <sheetView workbookViewId="0">
      <selection activeCell="O6" sqref="O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段文星</dc:creator>
  <cp:lastModifiedBy>文星 段</cp:lastModifiedBy>
  <dcterms:created xsi:type="dcterms:W3CDTF">2015-06-05T18:19:34Z</dcterms:created>
  <dcterms:modified xsi:type="dcterms:W3CDTF">2023-06-23T18:24:15Z</dcterms:modified>
</cp:coreProperties>
</file>