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1915425_ed_ac_uk/Documents/LFCS/Proj/"/>
    </mc:Choice>
  </mc:AlternateContent>
  <xr:revisionPtr revIDLastSave="182" documentId="11_AD4DA82427541F7ACA7EB86AB80A0F5E6BE8DE12" xr6:coauthVersionLast="47" xr6:coauthVersionMax="47" xr10:uidLastSave="{1841B178-C434-45C4-8CF3-520B48C68C7C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F18" i="1"/>
  <c r="D18" i="1"/>
  <c r="I18" i="1" s="1"/>
  <c r="H17" i="1"/>
  <c r="G17" i="1"/>
  <c r="F17" i="1"/>
  <c r="I17" i="1" s="1"/>
  <c r="D17" i="1"/>
  <c r="H16" i="1"/>
  <c r="G16" i="1"/>
  <c r="I16" i="1" s="1"/>
  <c r="F16" i="1"/>
  <c r="D16" i="1"/>
  <c r="H15" i="1"/>
  <c r="G15" i="1"/>
  <c r="I15" i="1" s="1"/>
  <c r="F15" i="1"/>
  <c r="D15" i="1"/>
  <c r="I14" i="1"/>
  <c r="H14" i="1"/>
  <c r="G14" i="1"/>
  <c r="F14" i="1"/>
  <c r="D14" i="1"/>
  <c r="H13" i="1"/>
  <c r="G13" i="1"/>
  <c r="F13" i="1"/>
  <c r="D13" i="1"/>
  <c r="I13" i="1" s="1"/>
  <c r="H12" i="1"/>
  <c r="G12" i="1"/>
  <c r="F12" i="1"/>
  <c r="D12" i="1"/>
  <c r="I12" i="1" s="1"/>
  <c r="I3" i="1"/>
  <c r="I4" i="1"/>
  <c r="I5" i="1"/>
  <c r="I6" i="1"/>
  <c r="I7" i="1"/>
  <c r="I8" i="1"/>
  <c r="I2" i="1"/>
  <c r="F2" i="1"/>
  <c r="H2" i="1"/>
  <c r="F3" i="1"/>
  <c r="F4" i="1"/>
  <c r="F5" i="1"/>
  <c r="F6" i="1"/>
  <c r="F7" i="1"/>
  <c r="F8" i="1"/>
  <c r="H3" i="1"/>
  <c r="H4" i="1"/>
  <c r="H5" i="1"/>
  <c r="H6" i="1"/>
  <c r="H7" i="1"/>
  <c r="H8" i="1"/>
  <c r="D2" i="1"/>
  <c r="D3" i="1"/>
  <c r="D4" i="1"/>
  <c r="D5" i="1"/>
  <c r="D6" i="1"/>
  <c r="D7" i="1"/>
  <c r="D8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<sst xmlns="http://schemas.openxmlformats.org/spreadsheetml/2006/main" count="18" uniqueCount="9">
  <si>
    <t>Qubit</t>
    <phoneticPr fontId="1" type="noConversion"/>
  </si>
  <si>
    <t>Fitting Slope</t>
    <phoneticPr fontId="1" type="noConversion"/>
  </si>
  <si>
    <t>N1</t>
    <phoneticPr fontId="1" type="noConversion"/>
  </si>
  <si>
    <t>Alpha 1</t>
  </si>
  <si>
    <t>N2</t>
    <phoneticPr fontId="1" type="noConversion"/>
  </si>
  <si>
    <t>Alpha 2</t>
    <phoneticPr fontId="1" type="noConversion"/>
  </si>
  <si>
    <t>Nm</t>
    <phoneticPr fontId="1" type="noConversion"/>
  </si>
  <si>
    <t>Alpha m</t>
    <phoneticPr fontId="1" type="noConversion"/>
  </si>
  <si>
    <t>Theory Slope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</si>
</sst>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3</xdr:row>
      <xdr:rowOff>133350</xdr:rowOff>
    </xdr:from>
    <xdr:to>
      <xdr:col>8</xdr:col>
      <xdr:colOff>170762</xdr:colOff>
      <xdr:row>26</xdr:row>
      <xdr:rowOff>66163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6E0F306-94A1-4C06-BDBE-57892E8C6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676275"/>
          <a:ext cx="5504762" cy="40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3</xdr:row>
      <xdr:rowOff>66675</xdr:rowOff>
    </xdr:from>
    <xdr:to>
      <xdr:col>16</xdr:col>
      <xdr:colOff>151719</xdr:colOff>
      <xdr:row>26</xdr:row>
      <xdr:rowOff>47107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37B589F-45B8-C444-A8E9-F3882F72D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609600"/>
          <a:ext cx="5447619" cy="4142857"/>
        </a:xfrm>
        <a:prstGeom prst="rect">
          <a:avLst/>
        </a:prstGeom>
      </xdr:spPr>
    </xdr:pic>
    <xdr:clientData/>
  </xdr:twoCellAnchor>
  <xdr:twoCellAnchor editAs="oneCell">
    <xdr:from>
      <xdr:col>16</xdr:col>
      <xdr:colOff>127635</xdr:colOff>
      <xdr:row>4</xdr:row>
      <xdr:rowOff>148900</xdr:rowOff>
    </xdr:from>
    <xdr:to>
      <xdr:col>23</xdr:col>
      <xdr:colOff>19282</xdr:colOff>
      <xdr:row>24</xdr:row>
      <xdr:rowOff>31124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44A3AC0-0491-B446-6DC8-BC89CD146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00435" y="880420"/>
          <a:ext cx="4692247" cy="3539824"/>
        </a:xfrm>
        <a:prstGeom prst="rect">
          <a:avLst/>
        </a:prstGeom>
      </xdr:spPr>
    </xdr:pic>
    <xdr:clientData/>
  </xdr:twoCellAnchor>
  <xdr:twoCellAnchor editAs="oneCell">
    <xdr:from>
      <xdr:col>23</xdr:col>
      <xdr:colOff>168373</xdr:colOff>
      <xdr:row>2</xdr:row>
      <xdr:rowOff>128169</xdr:rowOff>
    </xdr:from>
    <xdr:to>
      <xdr:col>32</xdr:col>
      <xdr:colOff>439175</xdr:colOff>
      <xdr:row>28</xdr:row>
      <xdr:rowOff>179606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CC7F91D-5A6C-5F77-88F7-DBEDCCF43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41773" y="492236"/>
          <a:ext cx="6443002" cy="47843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3</xdr:row>
      <xdr:rowOff>76200</xdr:rowOff>
    </xdr:from>
    <xdr:to>
      <xdr:col>6</xdr:col>
      <xdr:colOff>123825</xdr:colOff>
      <xdr:row>19</xdr:row>
      <xdr:rowOff>66675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4814B18-04CD-852C-8929-CC5DC6EF1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619125"/>
          <a:ext cx="3848100" cy="288607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4</xdr:row>
      <xdr:rowOff>161925</xdr:rowOff>
    </xdr:from>
    <xdr:to>
      <xdr:col>11</xdr:col>
      <xdr:colOff>317500</xdr:colOff>
      <xdr:row>19</xdr:row>
      <xdr:rowOff>28575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5042672-7735-9FE2-0604-60053CC22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885825"/>
          <a:ext cx="3441700" cy="2581275"/>
        </a:xfrm>
        <a:prstGeom prst="rect">
          <a:avLst/>
        </a:prstGeom>
      </xdr:spPr>
    </xdr:pic>
    <xdr:clientData/>
  </xdr:twoCellAnchor>
  <xdr:twoCellAnchor editAs="oneCell">
    <xdr:from>
      <xdr:col>11</xdr:col>
      <xdr:colOff>440563</xdr:colOff>
      <xdr:row>4</xdr:row>
      <xdr:rowOff>104776</xdr:rowOff>
    </xdr:from>
    <xdr:to>
      <xdr:col>17</xdr:col>
      <xdr:colOff>313563</xdr:colOff>
      <xdr:row>21</xdr:row>
      <xdr:rowOff>19051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230841C-997D-B32F-8095-D767828E5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84363" y="828676"/>
          <a:ext cx="3987800" cy="2990850"/>
        </a:xfrm>
        <a:prstGeom prst="rect">
          <a:avLst/>
        </a:prstGeom>
      </xdr:spPr>
    </xdr:pic>
    <xdr:clientData/>
  </xdr:twoCellAnchor>
  <xdr:twoCellAnchor editAs="oneCell">
    <xdr:from>
      <xdr:col>17</xdr:col>
      <xdr:colOff>669163</xdr:colOff>
      <xdr:row>5</xdr:row>
      <xdr:rowOff>76202</xdr:rowOff>
    </xdr:from>
    <xdr:to>
      <xdr:col>23</xdr:col>
      <xdr:colOff>152400</xdr:colOff>
      <xdr:row>20</xdr:row>
      <xdr:rowOff>60105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1AE5BE5-CBE9-F9AC-229B-B989BC32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27763" y="981077"/>
          <a:ext cx="3598037" cy="26985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O19" sqref="O19"/>
    </sheetView>
  </sheetViews>
  <sheetFormatPr defaultRowHeight="14.25" x14ac:dyDescent="0.2"/>
  <cols>
    <col min="2" max="2" width="13.75" customWidth="1"/>
    <col min="9" max="9" width="14.37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12</v>
      </c>
      <c r="B2">
        <v>0.10780000000000001</v>
      </c>
      <c r="C2">
        <v>420</v>
      </c>
      <c r="D2">
        <f>LN(1/(1-0.0015))</f>
        <v>1.5011261262671913E-3</v>
      </c>
      <c r="E2">
        <v>60</v>
      </c>
      <c r="F2">
        <f>LN(1/(1-0.0036))</f>
        <v>3.606495594111804E-3</v>
      </c>
      <c r="G2">
        <f t="shared" ref="G2:G8" si="0">SUM(A2)</f>
        <v>12</v>
      </c>
      <c r="H2">
        <f>LN(1/(1-0.031))</f>
        <v>3.149066709137089E-2</v>
      </c>
      <c r="I2">
        <f>-(C2*D2/C2+E2*F2/(E2)+G2*H2)</f>
        <v>-0.38299562681682969</v>
      </c>
      <c r="J2">
        <v>0.43</v>
      </c>
    </row>
    <row r="3" spans="1:10" x14ac:dyDescent="0.2">
      <c r="A3">
        <v>14</v>
      </c>
      <c r="B3">
        <v>8.9267700000000005E-2</v>
      </c>
      <c r="C3">
        <v>490</v>
      </c>
      <c r="D3">
        <f t="shared" ref="D3:D8" si="1">LN(1/(1-0.0015))</f>
        <v>1.5011261262671913E-3</v>
      </c>
      <c r="E3">
        <v>70</v>
      </c>
      <c r="F3">
        <f t="shared" ref="F3:F8" si="2">LN(1/(1-0.0036))</f>
        <v>3.606495594111804E-3</v>
      </c>
      <c r="G3">
        <f t="shared" si="0"/>
        <v>14</v>
      </c>
      <c r="H3">
        <f t="shared" ref="H3:H8" si="3">LN(1/(1-0.031))</f>
        <v>3.149066709137089E-2</v>
      </c>
      <c r="I3">
        <f t="shared" ref="I3:I8" si="4">-(C3*D3/C3+E3*F3/(E3)+G3*H3)</f>
        <v>-0.44597696099957146</v>
      </c>
      <c r="J3">
        <v>0.15939999999999999</v>
      </c>
    </row>
    <row r="4" spans="1:10" x14ac:dyDescent="0.2">
      <c r="A4">
        <v>16</v>
      </c>
      <c r="B4">
        <v>7.6581999999999997E-2</v>
      </c>
      <c r="C4">
        <v>560</v>
      </c>
      <c r="D4">
        <f t="shared" si="1"/>
        <v>1.5011261262671913E-3</v>
      </c>
      <c r="E4">
        <v>80</v>
      </c>
      <c r="F4">
        <f t="shared" si="2"/>
        <v>3.606495594111804E-3</v>
      </c>
      <c r="G4">
        <f t="shared" si="0"/>
        <v>16</v>
      </c>
      <c r="H4">
        <f t="shared" si="3"/>
        <v>3.149066709137089E-2</v>
      </c>
      <c r="I4">
        <f t="shared" si="4"/>
        <v>-0.50895829518231328</v>
      </c>
      <c r="J4">
        <v>0.17712</v>
      </c>
    </row>
    <row r="5" spans="1:10" x14ac:dyDescent="0.2">
      <c r="A5">
        <v>18</v>
      </c>
      <c r="B5">
        <v>9.8829999999999994E-3</v>
      </c>
      <c r="C5">
        <v>646</v>
      </c>
      <c r="D5">
        <f t="shared" si="1"/>
        <v>1.5011261262671913E-3</v>
      </c>
      <c r="E5">
        <v>94</v>
      </c>
      <c r="F5">
        <f t="shared" si="2"/>
        <v>3.606495594111804E-3</v>
      </c>
      <c r="G5">
        <f t="shared" si="0"/>
        <v>18</v>
      </c>
      <c r="H5">
        <f t="shared" si="3"/>
        <v>3.149066709137089E-2</v>
      </c>
      <c r="I5">
        <f t="shared" si="4"/>
        <v>-0.57193962936505505</v>
      </c>
    </row>
    <row r="6" spans="1:10" x14ac:dyDescent="0.2">
      <c r="A6">
        <v>20</v>
      </c>
      <c r="C6">
        <v>720</v>
      </c>
      <c r="D6">
        <f t="shared" si="1"/>
        <v>1.5011261262671913E-3</v>
      </c>
      <c r="E6">
        <v>105</v>
      </c>
      <c r="F6">
        <f t="shared" si="2"/>
        <v>3.606495594111804E-3</v>
      </c>
      <c r="G6">
        <f t="shared" si="0"/>
        <v>20</v>
      </c>
      <c r="H6">
        <f t="shared" si="3"/>
        <v>3.149066709137089E-2</v>
      </c>
      <c r="I6">
        <f t="shared" si="4"/>
        <v>-0.63492096354779681</v>
      </c>
    </row>
    <row r="7" spans="1:10" x14ac:dyDescent="0.2">
      <c r="A7">
        <v>22</v>
      </c>
      <c r="C7">
        <v>794</v>
      </c>
      <c r="D7">
        <f t="shared" si="1"/>
        <v>1.5011261262671913E-3</v>
      </c>
      <c r="E7">
        <v>116</v>
      </c>
      <c r="F7">
        <f t="shared" si="2"/>
        <v>3.606495594111804E-3</v>
      </c>
      <c r="G7">
        <f t="shared" si="0"/>
        <v>22</v>
      </c>
      <c r="H7">
        <f t="shared" si="3"/>
        <v>3.149066709137089E-2</v>
      </c>
      <c r="I7">
        <f t="shared" si="4"/>
        <v>-0.69790229773053858</v>
      </c>
    </row>
    <row r="8" spans="1:10" x14ac:dyDescent="0.2">
      <c r="A8">
        <v>24</v>
      </c>
      <c r="C8">
        <v>880</v>
      </c>
      <c r="D8">
        <f t="shared" si="1"/>
        <v>1.5011261262671913E-3</v>
      </c>
      <c r="E8">
        <v>130</v>
      </c>
      <c r="F8">
        <f t="shared" si="2"/>
        <v>3.606495594111804E-3</v>
      </c>
      <c r="G8">
        <f t="shared" si="0"/>
        <v>24</v>
      </c>
      <c r="H8">
        <f t="shared" si="3"/>
        <v>3.149066709137089E-2</v>
      </c>
      <c r="I8">
        <f t="shared" si="4"/>
        <v>-0.76088363191328046</v>
      </c>
    </row>
    <row r="11" spans="1:10" x14ac:dyDescent="0.2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</row>
    <row r="12" spans="1:10" x14ac:dyDescent="0.2">
      <c r="A12">
        <v>12</v>
      </c>
      <c r="B12">
        <v>-0.394457</v>
      </c>
      <c r="C12">
        <v>420</v>
      </c>
      <c r="D12">
        <f>LN(1/(1-0.0015))</f>
        <v>1.5011261262671913E-3</v>
      </c>
      <c r="E12">
        <v>60</v>
      </c>
      <c r="F12">
        <f>LN(1/(1-0.0036))</f>
        <v>3.606495594111804E-3</v>
      </c>
      <c r="G12">
        <f t="shared" ref="G12:G18" si="5">SUM(A12)</f>
        <v>12</v>
      </c>
      <c r="H12">
        <f>LN(1/(1-0.031))</f>
        <v>3.149066709137089E-2</v>
      </c>
      <c r="I12">
        <f>-(C12*D12/C12+E12*F12/(E12)+G12*H12)</f>
        <v>-0.38299562681682969</v>
      </c>
    </row>
    <row r="13" spans="1:10" x14ac:dyDescent="0.2">
      <c r="A13">
        <v>14</v>
      </c>
      <c r="B13">
        <v>-8.5878999999999997E-2</v>
      </c>
      <c r="C13">
        <v>490</v>
      </c>
      <c r="D13">
        <f t="shared" ref="D13:D18" si="6">LN(1/(1-0.0015))</f>
        <v>1.5011261262671913E-3</v>
      </c>
      <c r="E13">
        <v>70</v>
      </c>
      <c r="F13">
        <f t="shared" ref="F13:F18" si="7">LN(1/(1-0.0036))</f>
        <v>3.606495594111804E-3</v>
      </c>
      <c r="G13">
        <f t="shared" si="5"/>
        <v>14</v>
      </c>
      <c r="H13">
        <f t="shared" ref="H13:H18" si="8">LN(1/(1-0.031))</f>
        <v>3.149066709137089E-2</v>
      </c>
      <c r="I13">
        <f t="shared" ref="I13:I18" si="9">-(C13*D13/C13+E13*F13/(E13)+G13*H13)</f>
        <v>-0.44597696099957146</v>
      </c>
    </row>
    <row r="14" spans="1:10" x14ac:dyDescent="0.2">
      <c r="A14">
        <v>16</v>
      </c>
      <c r="B14">
        <v>-4.3929999999999997E-2</v>
      </c>
      <c r="C14">
        <v>560</v>
      </c>
      <c r="D14">
        <f t="shared" si="6"/>
        <v>1.5011261262671913E-3</v>
      </c>
      <c r="E14">
        <v>80</v>
      </c>
      <c r="F14">
        <f t="shared" si="7"/>
        <v>3.606495594111804E-3</v>
      </c>
      <c r="G14">
        <f t="shared" si="5"/>
        <v>16</v>
      </c>
      <c r="H14">
        <f t="shared" si="8"/>
        <v>3.149066709137089E-2</v>
      </c>
      <c r="I14">
        <f t="shared" si="9"/>
        <v>-0.50895829518231328</v>
      </c>
    </row>
    <row r="15" spans="1:10" x14ac:dyDescent="0.2">
      <c r="A15">
        <v>18</v>
      </c>
      <c r="B15">
        <v>9.8829999999999994E-3</v>
      </c>
      <c r="C15">
        <v>646</v>
      </c>
      <c r="D15">
        <f t="shared" si="6"/>
        <v>1.5011261262671913E-3</v>
      </c>
      <c r="E15">
        <v>94</v>
      </c>
      <c r="F15">
        <f t="shared" si="7"/>
        <v>3.606495594111804E-3</v>
      </c>
      <c r="G15">
        <f t="shared" si="5"/>
        <v>18</v>
      </c>
      <c r="H15">
        <f t="shared" si="8"/>
        <v>3.149066709137089E-2</v>
      </c>
      <c r="I15">
        <f t="shared" si="9"/>
        <v>-0.57193962936505505</v>
      </c>
    </row>
    <row r="16" spans="1:10" x14ac:dyDescent="0.2">
      <c r="A16">
        <v>20</v>
      </c>
      <c r="C16">
        <v>720</v>
      </c>
      <c r="D16">
        <f t="shared" si="6"/>
        <v>1.5011261262671913E-3</v>
      </c>
      <c r="E16">
        <v>105</v>
      </c>
      <c r="F16">
        <f t="shared" si="7"/>
        <v>3.606495594111804E-3</v>
      </c>
      <c r="G16">
        <f t="shared" si="5"/>
        <v>20</v>
      </c>
      <c r="H16">
        <f t="shared" si="8"/>
        <v>3.149066709137089E-2</v>
      </c>
      <c r="I16">
        <f t="shared" si="9"/>
        <v>-0.63492096354779681</v>
      </c>
    </row>
    <row r="17" spans="1:9" x14ac:dyDescent="0.2">
      <c r="A17">
        <v>22</v>
      </c>
      <c r="C17">
        <v>794</v>
      </c>
      <c r="D17">
        <f t="shared" si="6"/>
        <v>1.5011261262671913E-3</v>
      </c>
      <c r="E17">
        <v>116</v>
      </c>
      <c r="F17">
        <f t="shared" si="7"/>
        <v>3.606495594111804E-3</v>
      </c>
      <c r="G17">
        <f t="shared" si="5"/>
        <v>22</v>
      </c>
      <c r="H17">
        <f t="shared" si="8"/>
        <v>3.149066709137089E-2</v>
      </c>
      <c r="I17">
        <f t="shared" si="9"/>
        <v>-0.69790229773053858</v>
      </c>
    </row>
    <row r="18" spans="1:9" x14ac:dyDescent="0.2">
      <c r="A18">
        <v>24</v>
      </c>
      <c r="C18">
        <v>880</v>
      </c>
      <c r="D18">
        <f t="shared" si="6"/>
        <v>1.5011261262671913E-3</v>
      </c>
      <c r="E18">
        <v>130</v>
      </c>
      <c r="F18">
        <f t="shared" si="7"/>
        <v>3.606495594111804E-3</v>
      </c>
      <c r="G18">
        <f t="shared" si="5"/>
        <v>24</v>
      </c>
      <c r="H18">
        <f t="shared" si="8"/>
        <v>3.149066709137089E-2</v>
      </c>
      <c r="I18">
        <f t="shared" si="9"/>
        <v>-0.76088363191328046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25CB-C2FB-4E4B-8105-6C26A7911004}">
  <dimension ref="A1"/>
  <sheetViews>
    <sheetView zoomScale="60" workbookViewId="0">
      <selection activeCell="R34" sqref="R34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059C-72F9-4C1B-AABC-2CF5DE51EF3D}">
  <dimension ref="A1"/>
  <sheetViews>
    <sheetView workbookViewId="0">
      <selection activeCell="O15" sqref="O15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段文星</dc:creator>
  <cp:lastModifiedBy>文星 段</cp:lastModifiedBy>
  <dcterms:created xsi:type="dcterms:W3CDTF">2015-06-05T18:19:34Z</dcterms:created>
  <dcterms:modified xsi:type="dcterms:W3CDTF">2023-07-04T21:56:33Z</dcterms:modified>
</cp:coreProperties>
</file>